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fsrv\03_BPOサービス部\一般\01.業務資料関係\BS課\06_技術士\申込書Excel化\本番検証\"/>
    </mc:Choice>
  </mc:AlternateContent>
  <bookViews>
    <workbookView xWindow="-105" yWindow="-105" windowWidth="19425" windowHeight="10425" firstSheet="5" activeTab="6"/>
  </bookViews>
  <sheets>
    <sheet name="提出チェックシート" sheetId="24" state="veryHidden" r:id="rId1"/>
    <sheet name="二次試験申込書" sheetId="6" state="veryHidden" r:id="rId2"/>
    <sheet name="二次試験経歴書" sheetId="7" state="veryHidden" r:id="rId3"/>
    <sheet name="二次試験申込書_併願" sheetId="74" state="veryHidden" r:id="rId4"/>
    <sheet name="二次試験経歴書_併願" sheetId="75" state="veryHidden" r:id="rId5"/>
    <sheet name="マクロを有効にする方法" sheetId="51" r:id="rId6"/>
    <sheet name="受験の方法の選択" sheetId="1" r:id="rId7"/>
    <sheet name="20部門 申込シート" sheetId="5" state="veryHidden" r:id="rId8"/>
    <sheet name="総合免除 申込シート" sheetId="54" state="veryHidden" r:id="rId9"/>
    <sheet name="総合併願 申込シート" sheetId="55" state="veryHidden" r:id="rId10"/>
    <sheet name="table_etc" sheetId="8" state="veryHidden" r:id="rId11"/>
    <sheet name="01_都道府県CD" sheetId="9" state="veryHidden" r:id="rId12"/>
    <sheet name="02_受験地CD" sheetId="10" state="veryHidden" r:id="rId13"/>
    <sheet name="03_部門CD" sheetId="11" state="veryHidden" r:id="rId14"/>
    <sheet name="04_科目CD" sheetId="12" state="veryHidden" r:id="rId15"/>
    <sheet name="05_勤務先CD" sheetId="13" state="veryHidden" r:id="rId16"/>
    <sheet name="06_最終学歴CD" sheetId="14" state="veryHidden" r:id="rId17"/>
    <sheet name="11_一次合格番号範囲" sheetId="15" state="veryHidden" r:id="rId18"/>
    <sheet name="12_二次合格番号範囲" sheetId="16" state="veryHidden" r:id="rId19"/>
    <sheet name="13_JABEE" sheetId="19" state="veryHidden" r:id="rId20"/>
    <sheet name="21_郵便番号5" sheetId="18" state="veryHidden" r:id="rId21"/>
  </sheets>
  <functionGroups builtInGroupCount="18"/>
  <definedNames>
    <definedName name="_xlnm._FilterDatabase" localSheetId="19" hidden="1">'13_JABEE'!$A$1:$G$821</definedName>
    <definedName name="_xlnm._FilterDatabase" localSheetId="20" hidden="1">'21_郵便番号5'!$A$1:$C$7994</definedName>
    <definedName name="MAX_一次合格証番号">table_etc!$Q$7</definedName>
    <definedName name="MAX_技術士登録番号">table_etc!$Q$3</definedName>
    <definedName name="MAX_技術士補登録番号">table_etc!$Q$5</definedName>
    <definedName name="MAX_二次合格証番号">table_etc!$Q$9</definedName>
    <definedName name="MAX_年">table_etc!$Q$2</definedName>
    <definedName name="MIN_一次合格証番号">table_etc!$P$7</definedName>
    <definedName name="MIN_技術士登録番号">table_etc!$P$3</definedName>
    <definedName name="MIN_技術士補登録番号">table_etc!$P$5</definedName>
    <definedName name="MIN_二次合格証番号">table_etc!$P$9</definedName>
    <definedName name="MIN_年">table_etc!$P$2</definedName>
    <definedName name="PL_Yes_No">table_etc!$H$2:$H$3</definedName>
    <definedName name="PL_科目免除記入区分">table_etc!$A$8:$A$9</definedName>
    <definedName name="PL_技術士補となる資格">table_etc!$A$2:$A$3</definedName>
    <definedName name="PL_経歴1">table_etc!$S$2</definedName>
    <definedName name="PL_経歴2">table_etc!$S$2:$S$3</definedName>
    <definedName name="PL_経歴3">table_etc!$S$2:$S$4</definedName>
    <definedName name="PL_経歴4">table_etc!$S$2:$S$5</definedName>
    <definedName name="PL_経歴5">table_etc!$S$2:$S$6</definedName>
    <definedName name="PL_国籍">table_etc!$L$2:$L$3</definedName>
    <definedName name="PL_受験経路">table_etc!$C$2:$C$4</definedName>
    <definedName name="PL_書類_JABEE">table_etc!$V$21:$V$29</definedName>
    <definedName name="PL_書類_一次合格">table_etc!$V$11:$V$19</definedName>
    <definedName name="PL_書類_押印省略">table_etc!$V$65:$V$72</definedName>
    <definedName name="PL_書類_押印省略_総合">table_etc!$Y$65:$Y$72</definedName>
    <definedName name="PL_書類_監督者要件">table_etc!$V$33:$V$40</definedName>
    <definedName name="PL_書類_監督者要件_総合">table_etc!$Y$33:$Y$40</definedName>
    <definedName name="PL_書類_技術士">table_etc!$Y$8:$Y$11</definedName>
    <definedName name="PL_書類_技術士補">table_etc!$V$3:$V$9</definedName>
    <definedName name="PL_書類_氏名変更">table_etc!$V$58:$V$61</definedName>
    <definedName name="PL_書類_大学院">table_etc!$V$44:$V$54</definedName>
    <definedName name="PL_書類_二次合格">table_etc!$Y$3:$Y$6</definedName>
    <definedName name="PL_性別">table_etc!$J$2:$J$3</definedName>
    <definedName name="PL_大学院分類">table_etc!$A$14:$A$16</definedName>
    <definedName name="PL01_国名">'01_都道府県CD'!$G$3:$G$49</definedName>
    <definedName name="PL01_都道府県名">'01_都道府県CD'!$C$3:$C$49</definedName>
    <definedName name="PL02_受験地">'02_受験地CD'!$C$2:$C$13</definedName>
    <definedName name="PL03_部門名">'03_部門CD'!$C$2:$C$21</definedName>
    <definedName name="PL03_部門名2">'03_部門CD'!$D$2:$D$21</definedName>
    <definedName name="PL04_01機械部門">'04_科目CD'!$E$2:$E$7</definedName>
    <definedName name="PL04_02船舶・海洋部門">'04_科目CD'!$E$8</definedName>
    <definedName name="PL04_03航空・宇宙部門">'04_科目CD'!$E$9</definedName>
    <definedName name="PL04_04電気電子部門">'04_科目CD'!$E$10:$E$14</definedName>
    <definedName name="PL04_05化学部門">'04_科目CD'!$E$15:$E$18</definedName>
    <definedName name="PL04_06繊維部門">'04_科目CD'!$E$19:$E$20</definedName>
    <definedName name="PL04_07金属部門">'04_科目CD'!$E$21:$E$23</definedName>
    <definedName name="PL04_08資源工学部門">'04_科目CD'!$E$24:$E$25</definedName>
    <definedName name="PL04_09建設部門">'04_科目CD'!$E$26:$E$36</definedName>
    <definedName name="PL04_10上下水道部門">'04_科目CD'!$E$37:$E$38</definedName>
    <definedName name="PL04_11衛生工学部門">'04_科目CD'!$E$39:$E$41</definedName>
    <definedName name="PL04_12農業部門">'04_科目CD'!$E$42:$E$46</definedName>
    <definedName name="PL04_13森林部門">'04_科目CD'!$E$47:$E$49</definedName>
    <definedName name="PL04_14水産部門">'04_科目CD'!$E$50:$E$52</definedName>
    <definedName name="PL04_15経営工学部門">'04_科目CD'!$E$53:$E$54</definedName>
    <definedName name="PL04_16情報工学部門">'04_科目CD'!$E$55:$E$58</definedName>
    <definedName name="PL04_17応用理学部門">'04_科目CD'!$E$59:$E$61</definedName>
    <definedName name="PL04_18生物工学部門">'04_科目CD'!$E$62:$E$63</definedName>
    <definedName name="PL04_19環境部門">'04_科目CD'!$E$64:$E$67</definedName>
    <definedName name="PL04_20原子力・放射線部門">'04_科目CD'!$E$68:$E$70</definedName>
    <definedName name="PL05_勤務先分類">'05_勤務先CD'!$C$2:$C$10</definedName>
    <definedName name="PL06_最終学歴">'06_最終学歴CD'!$C$2:$C$6</definedName>
    <definedName name="TBL_受験経路">table_etc!$C$2:$F$4</definedName>
    <definedName name="TBL02_受験地マトリックス">'02_受験地CD'!$E$1:$Q$48</definedName>
    <definedName name="TBL04_科目CD">'04_科目CD'!$E$2:$F$70</definedName>
    <definedName name="TBL06_最終学歴">'06_最終学歴CD'!$C$2:$G$6</definedName>
    <definedName name="TBL11_一次合格番号範囲">'11_一次合格番号範囲'!$A$2:$D$40</definedName>
    <definedName name="TBL12_二次合格番号範囲">'12_二次合格番号範囲'!$A$2:$D$65</definedName>
    <definedName name="TBL13_JABEE">'13_JABEE'!$A$2:$G$857</definedName>
    <definedName name="TBL21_郵便番号5">'21_郵便番号5'!$A$2:$C$7994</definedName>
    <definedName name="受付締切_月">table_etc!$P$11</definedName>
    <definedName name="受付締切_日">table_etc!$Q$11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 i="74" l="1"/>
  <c r="AJ174" i="55" l="1"/>
  <c r="AI176" i="55"/>
  <c r="AJ174" i="54"/>
  <c r="AI176" i="54"/>
  <c r="AO152" i="55" l="1"/>
  <c r="AO151" i="55"/>
  <c r="AN151" i="55"/>
  <c r="AM151" i="55"/>
  <c r="AJ151" i="55"/>
  <c r="T151" i="55"/>
  <c r="AM150" i="55"/>
  <c r="AJ150" i="55"/>
  <c r="T150" i="55"/>
  <c r="AJ149" i="55"/>
  <c r="AI149" i="55"/>
  <c r="AR149" i="55" s="1"/>
  <c r="AJ148" i="55"/>
  <c r="AI148" i="55"/>
  <c r="AR148" i="55" s="1"/>
  <c r="AJ147" i="55"/>
  <c r="AI147" i="55"/>
  <c r="AR147" i="55" s="1"/>
  <c r="AJ146" i="55"/>
  <c r="AI146" i="55"/>
  <c r="AO145" i="55"/>
  <c r="AN145" i="55"/>
  <c r="Y144" i="55" s="1"/>
  <c r="AM145" i="55"/>
  <c r="AJ145" i="55"/>
  <c r="T145" i="55"/>
  <c r="AM144" i="55"/>
  <c r="AJ144" i="55"/>
  <c r="T144" i="55"/>
  <c r="AJ143" i="55"/>
  <c r="AI143" i="55"/>
  <c r="AR143" i="55" s="1"/>
  <c r="AJ142" i="55"/>
  <c r="AI142" i="55"/>
  <c r="AR142" i="55" s="1"/>
  <c r="AJ141" i="55"/>
  <c r="AI141" i="55"/>
  <c r="AR141" i="55" s="1"/>
  <c r="AJ140" i="55"/>
  <c r="AI140" i="55"/>
  <c r="AR140" i="55" s="1"/>
  <c r="AO139" i="55"/>
  <c r="AN139" i="55"/>
  <c r="AM139" i="55"/>
  <c r="AJ139" i="55"/>
  <c r="T139" i="55"/>
  <c r="AM138" i="55"/>
  <c r="AJ138" i="55"/>
  <c r="Y138" i="55"/>
  <c r="T138" i="55"/>
  <c r="AJ137" i="55"/>
  <c r="AI137" i="55"/>
  <c r="AR137" i="55" s="1"/>
  <c r="AJ136" i="55"/>
  <c r="AI136" i="55"/>
  <c r="AR136" i="55" s="1"/>
  <c r="AJ135" i="55"/>
  <c r="AI135" i="55"/>
  <c r="AR135" i="55" s="1"/>
  <c r="AJ134" i="55"/>
  <c r="AI134" i="55"/>
  <c r="AR134" i="55" s="1"/>
  <c r="AO133" i="55"/>
  <c r="AN133" i="55"/>
  <c r="AM133" i="55"/>
  <c r="AJ133" i="55"/>
  <c r="T133" i="55"/>
  <c r="AM132" i="55"/>
  <c r="AJ132" i="55"/>
  <c r="T132" i="55"/>
  <c r="AJ131" i="55"/>
  <c r="AI131" i="55"/>
  <c r="AR131" i="55" s="1"/>
  <c r="AJ130" i="55"/>
  <c r="AI130" i="55"/>
  <c r="AJ129" i="55"/>
  <c r="AI129" i="55"/>
  <c r="AR129" i="55" s="1"/>
  <c r="AJ128" i="55"/>
  <c r="AI128" i="55"/>
  <c r="AR128" i="55" s="1"/>
  <c r="AO127" i="55"/>
  <c r="AN127" i="55"/>
  <c r="AJ127" i="55"/>
  <c r="T127" i="55"/>
  <c r="AJ126" i="55"/>
  <c r="T126" i="55"/>
  <c r="AJ125" i="55"/>
  <c r="AE125" i="55" s="1"/>
  <c r="AG125" i="55" s="1"/>
  <c r="AI125" i="55"/>
  <c r="AR125" i="55" s="1"/>
  <c r="AJ124" i="55"/>
  <c r="AI124" i="55"/>
  <c r="AE124" i="55" s="1"/>
  <c r="AG124" i="55" s="1"/>
  <c r="AJ123" i="55"/>
  <c r="AI123" i="55"/>
  <c r="AR123" i="55" s="1"/>
  <c r="AJ122" i="55"/>
  <c r="AI122" i="55"/>
  <c r="AK128" i="55" l="1"/>
  <c r="Y132" i="55"/>
  <c r="AK127" i="55"/>
  <c r="Y126" i="55"/>
  <c r="AR124" i="55"/>
  <c r="Y150" i="55"/>
  <c r="AL146" i="55"/>
  <c r="AL150" i="55"/>
  <c r="AK145" i="55"/>
  <c r="AL138" i="55"/>
  <c r="AK133" i="55"/>
  <c r="AL132" i="55"/>
  <c r="AR130" i="55"/>
  <c r="AL128" i="55"/>
  <c r="AK139" i="55"/>
  <c r="AL144" i="55"/>
  <c r="AL134" i="55"/>
  <c r="AK134" i="55"/>
  <c r="AK140" i="55"/>
  <c r="AR122" i="55"/>
  <c r="AE122" i="55"/>
  <c r="AG122" i="55" s="1"/>
  <c r="AR146" i="55"/>
  <c r="AL140" i="55"/>
  <c r="AK146" i="55"/>
  <c r="AK151" i="55"/>
  <c r="AE123" i="55"/>
  <c r="AG123" i="55" s="1"/>
  <c r="AH155" i="55"/>
  <c r="AI155" i="55" s="1"/>
  <c r="AT157" i="55"/>
  <c r="AE157" i="55"/>
  <c r="AG157" i="55" s="1"/>
  <c r="AG156" i="55"/>
  <c r="AB156" i="55"/>
  <c r="AJ155" i="55"/>
  <c r="AI168" i="55"/>
  <c r="AI168" i="54"/>
  <c r="AJ207" i="55"/>
  <c r="AI207" i="55"/>
  <c r="AL206" i="55"/>
  <c r="AK206" i="55"/>
  <c r="AS206" i="55" s="1"/>
  <c r="AJ206" i="55"/>
  <c r="AR206" i="55" s="1"/>
  <c r="AI206" i="55"/>
  <c r="AI205" i="55"/>
  <c r="AR204" i="55"/>
  <c r="AM204" i="55"/>
  <c r="AL204" i="55"/>
  <c r="AI204" i="55"/>
  <c r="AJ203" i="55"/>
  <c r="AI203" i="55"/>
  <c r="AR203" i="55" s="1"/>
  <c r="AJ202" i="55"/>
  <c r="AI202" i="55"/>
  <c r="AR202" i="55" s="1"/>
  <c r="AP201" i="55"/>
  <c r="AJ201" i="55" s="1"/>
  <c r="AO201" i="55"/>
  <c r="AN201" i="55"/>
  <c r="AI201" i="55"/>
  <c r="X201" i="55"/>
  <c r="AJ200" i="55"/>
  <c r="AI200" i="55"/>
  <c r="AL199" i="55"/>
  <c r="AK199" i="55"/>
  <c r="AS199" i="55" s="1"/>
  <c r="AJ199" i="55"/>
  <c r="AR199" i="55" s="1"/>
  <c r="AI199" i="55"/>
  <c r="AI198" i="55"/>
  <c r="AM197" i="55"/>
  <c r="AL197" i="55"/>
  <c r="AI197" i="55"/>
  <c r="AR197" i="55" s="1"/>
  <c r="AJ196" i="55"/>
  <c r="AI196" i="55"/>
  <c r="AR196" i="55" s="1"/>
  <c r="AI195" i="55"/>
  <c r="AR195" i="55" s="1"/>
  <c r="AP194" i="55"/>
  <c r="AJ194" i="55" s="1"/>
  <c r="AO194" i="55"/>
  <c r="AN194" i="55"/>
  <c r="AI194" i="55"/>
  <c r="AJ193" i="55"/>
  <c r="AI193" i="55"/>
  <c r="AL192" i="55"/>
  <c r="AK192" i="55"/>
  <c r="AS192" i="55" s="1"/>
  <c r="AJ192" i="55"/>
  <c r="AR192" i="55" s="1"/>
  <c r="AI192" i="55"/>
  <c r="AI191" i="55"/>
  <c r="AM190" i="55"/>
  <c r="AL190" i="55"/>
  <c r="AI190" i="55"/>
  <c r="AR190" i="55" s="1"/>
  <c r="AP189" i="55"/>
  <c r="AJ189" i="55"/>
  <c r="AI188" i="55"/>
  <c r="AJ187" i="55"/>
  <c r="AI187" i="55"/>
  <c r="AR187" i="55" s="1"/>
  <c r="AP186" i="55"/>
  <c r="AJ186" i="55" s="1"/>
  <c r="AO186" i="55"/>
  <c r="AN186" i="55"/>
  <c r="AI186" i="55"/>
  <c r="AJ177" i="55"/>
  <c r="AI177" i="55"/>
  <c r="AH176" i="55"/>
  <c r="AJ175" i="55"/>
  <c r="AI175" i="55"/>
  <c r="AI174" i="55"/>
  <c r="AI172" i="55"/>
  <c r="AG171" i="55"/>
  <c r="AI170" i="55"/>
  <c r="AH170" i="55"/>
  <c r="AE170" i="55" s="1"/>
  <c r="AG170" i="55" s="1"/>
  <c r="AM169" i="55"/>
  <c r="AL169" i="55"/>
  <c r="AK169" i="55"/>
  <c r="AJ169" i="55"/>
  <c r="AI169" i="55"/>
  <c r="AN169" i="55" s="1"/>
  <c r="X169" i="55"/>
  <c r="AH168" i="55"/>
  <c r="AT110" i="55"/>
  <c r="AE110" i="55"/>
  <c r="AG110" i="55" s="1"/>
  <c r="AG109" i="55"/>
  <c r="AB109" i="55"/>
  <c r="AJ108" i="55"/>
  <c r="AH108" i="55"/>
  <c r="AI108" i="55" s="1"/>
  <c r="AO105" i="55"/>
  <c r="AO104" i="55"/>
  <c r="AN104" i="55"/>
  <c r="AM104" i="55"/>
  <c r="AJ104" i="55"/>
  <c r="T104" i="55"/>
  <c r="AM103" i="55"/>
  <c r="AJ103" i="55"/>
  <c r="Y103" i="55"/>
  <c r="T103" i="55"/>
  <c r="AK104" i="55" s="1"/>
  <c r="AJ102" i="55"/>
  <c r="AI102" i="55"/>
  <c r="AR102" i="55" s="1"/>
  <c r="AJ101" i="55"/>
  <c r="AI101" i="55"/>
  <c r="AJ100" i="55"/>
  <c r="AI100" i="55"/>
  <c r="AR100" i="55" s="1"/>
  <c r="AJ99" i="55"/>
  <c r="AI99" i="55"/>
  <c r="AH102" i="55" s="1"/>
  <c r="AO98" i="55"/>
  <c r="AN98" i="55"/>
  <c r="Y97" i="55" s="1"/>
  <c r="AM98" i="55"/>
  <c r="AJ98" i="55"/>
  <c r="T98" i="55"/>
  <c r="AM97" i="55"/>
  <c r="AJ97" i="55"/>
  <c r="T97" i="55"/>
  <c r="AK98" i="55" s="1"/>
  <c r="AJ96" i="55"/>
  <c r="AI96" i="55"/>
  <c r="AR96" i="55" s="1"/>
  <c r="AJ95" i="55"/>
  <c r="AI95" i="55"/>
  <c r="AR95" i="55" s="1"/>
  <c r="AJ94" i="55"/>
  <c r="AI94" i="55"/>
  <c r="AR94" i="55" s="1"/>
  <c r="AR93" i="55"/>
  <c r="AJ93" i="55"/>
  <c r="AI93" i="55"/>
  <c r="AO92" i="55"/>
  <c r="AN92" i="55"/>
  <c r="Y91" i="55" s="1"/>
  <c r="AM92" i="55"/>
  <c r="AJ92" i="55"/>
  <c r="T92" i="55"/>
  <c r="AM91" i="55"/>
  <c r="AJ91" i="55"/>
  <c r="T91" i="55"/>
  <c r="AJ90" i="55"/>
  <c r="AI90" i="55"/>
  <c r="AR90" i="55" s="1"/>
  <c r="AJ89" i="55"/>
  <c r="AI89" i="55"/>
  <c r="AJ88" i="55"/>
  <c r="AI88" i="55"/>
  <c r="AR88" i="55" s="1"/>
  <c r="AJ87" i="55"/>
  <c r="AI87" i="55"/>
  <c r="AH90" i="55" s="1"/>
  <c r="AE90" i="55" s="1"/>
  <c r="AG90" i="55" s="1"/>
  <c r="AO86" i="55"/>
  <c r="AN86" i="55"/>
  <c r="Y85" i="55" s="1"/>
  <c r="AM86" i="55"/>
  <c r="AJ86" i="55"/>
  <c r="T86" i="55"/>
  <c r="AM85" i="55"/>
  <c r="AJ85" i="55"/>
  <c r="T85" i="55"/>
  <c r="AJ84" i="55"/>
  <c r="AI84" i="55"/>
  <c r="AR84" i="55" s="1"/>
  <c r="AJ83" i="55"/>
  <c r="AI83" i="55"/>
  <c r="AR83" i="55" s="1"/>
  <c r="AJ82" i="55"/>
  <c r="AI82" i="55"/>
  <c r="AR82" i="55" s="1"/>
  <c r="AJ81" i="55"/>
  <c r="AI81" i="55"/>
  <c r="AO80" i="55"/>
  <c r="AN80" i="55"/>
  <c r="AJ80" i="55"/>
  <c r="T80" i="55"/>
  <c r="AJ79" i="55"/>
  <c r="T79" i="55"/>
  <c r="AJ78" i="55"/>
  <c r="AI78" i="55"/>
  <c r="AR78" i="55" s="1"/>
  <c r="AJ77" i="55"/>
  <c r="AI77" i="55"/>
  <c r="AJ76" i="55"/>
  <c r="AE76" i="55" s="1"/>
  <c r="AG76" i="55" s="1"/>
  <c r="AI76" i="55"/>
  <c r="AR76" i="55" s="1"/>
  <c r="AJ75" i="55"/>
  <c r="AI75" i="55"/>
  <c r="AE75" i="55" s="1"/>
  <c r="AG75" i="55" s="1"/>
  <c r="AM72" i="55"/>
  <c r="AJ72" i="55"/>
  <c r="AI72" i="55"/>
  <c r="AR72" i="55" s="1"/>
  <c r="AO71" i="55"/>
  <c r="AN71" i="55"/>
  <c r="AN74" i="55" s="1"/>
  <c r="AJ71" i="55"/>
  <c r="T71" i="55"/>
  <c r="AJ70" i="55"/>
  <c r="T70" i="55"/>
  <c r="AJ69" i="55"/>
  <c r="AI69" i="55"/>
  <c r="AR69" i="55" s="1"/>
  <c r="AR68" i="55"/>
  <c r="AJ68" i="55"/>
  <c r="AI68" i="55"/>
  <c r="AJ67" i="55"/>
  <c r="AI67" i="55"/>
  <c r="AR67" i="55" s="1"/>
  <c r="AI66" i="55"/>
  <c r="AJ54" i="55"/>
  <c r="AI54" i="55"/>
  <c r="AE54" i="55" s="1"/>
  <c r="AG54" i="55" s="1"/>
  <c r="AI53" i="55"/>
  <c r="AP52" i="55"/>
  <c r="AI52" i="55"/>
  <c r="AE52" i="55" s="1"/>
  <c r="AG52" i="55" s="1"/>
  <c r="AI51" i="55"/>
  <c r="AE51" i="55" s="1"/>
  <c r="AG51" i="55" s="1"/>
  <c r="AI48" i="55"/>
  <c r="AM47" i="55"/>
  <c r="AJ47" i="55"/>
  <c r="AI47" i="55"/>
  <c r="AR47" i="55" s="1"/>
  <c r="AP46" i="55"/>
  <c r="AJ46" i="55" s="1"/>
  <c r="AO46" i="55"/>
  <c r="X46" i="55" s="1"/>
  <c r="AK46" i="55" s="1"/>
  <c r="AN46" i="55"/>
  <c r="AI46" i="55"/>
  <c r="AP45" i="55"/>
  <c r="AI45" i="55"/>
  <c r="AH44" i="55"/>
  <c r="AE44" i="55" s="1"/>
  <c r="AG44" i="55" s="1"/>
  <c r="AM43" i="55"/>
  <c r="AJ43" i="55"/>
  <c r="AI43" i="55"/>
  <c r="AR43" i="55" s="1"/>
  <c r="AP42" i="55"/>
  <c r="AI42" i="55"/>
  <c r="T42" i="55"/>
  <c r="AI41" i="55"/>
  <c r="O41" i="55"/>
  <c r="AI40" i="55"/>
  <c r="O40" i="55"/>
  <c r="AM39" i="55"/>
  <c r="AJ39" i="55"/>
  <c r="AI39" i="55"/>
  <c r="AR39" i="55" s="1"/>
  <c r="AP38" i="55"/>
  <c r="AI38" i="55"/>
  <c r="T38" i="55"/>
  <c r="AI37" i="55"/>
  <c r="AH36" i="55"/>
  <c r="AI74" i="55" s="1"/>
  <c r="AI121" i="55" s="1"/>
  <c r="AO33" i="55"/>
  <c r="T33" i="55" s="1"/>
  <c r="AI33" i="55"/>
  <c r="AJ32" i="55"/>
  <c r="AI32" i="55"/>
  <c r="AE32" i="55" s="1"/>
  <c r="AG32" i="55" s="1"/>
  <c r="AJ31" i="55"/>
  <c r="AI31" i="55"/>
  <c r="AR31" i="55" s="1"/>
  <c r="AI30" i="55"/>
  <c r="AE30" i="55" s="1"/>
  <c r="AG30" i="55" s="1"/>
  <c r="AI29" i="55"/>
  <c r="AH29" i="55"/>
  <c r="AK28" i="55"/>
  <c r="AI28" i="55"/>
  <c r="AR28" i="55" s="1"/>
  <c r="AH28" i="55"/>
  <c r="AK27" i="55"/>
  <c r="AI27" i="55"/>
  <c r="AR27" i="55" s="1"/>
  <c r="AH27" i="55"/>
  <c r="AI26" i="55"/>
  <c r="AE26" i="55" s="1"/>
  <c r="AG26" i="55" s="1"/>
  <c r="AJ25" i="55"/>
  <c r="AI25" i="55"/>
  <c r="AE25" i="55" s="1"/>
  <c r="AG25" i="55" s="1"/>
  <c r="AL24" i="55"/>
  <c r="AK24" i="55"/>
  <c r="AS24" i="55" s="1"/>
  <c r="AJ24" i="55"/>
  <c r="AR24" i="55" s="1"/>
  <c r="AI24" i="55"/>
  <c r="AE24" i="55" s="1"/>
  <c r="AG24" i="55" s="1"/>
  <c r="AI23" i="55"/>
  <c r="AE23" i="55" s="1"/>
  <c r="AG23" i="55" s="1"/>
  <c r="AJ22" i="55"/>
  <c r="AI22" i="55"/>
  <c r="AR22" i="55" s="1"/>
  <c r="AR21" i="55"/>
  <c r="AJ21" i="55"/>
  <c r="AI21" i="55"/>
  <c r="AE21" i="55"/>
  <c r="AG21" i="55" s="1"/>
  <c r="AI20" i="55"/>
  <c r="AE20" i="55" s="1"/>
  <c r="AG20" i="55" s="1"/>
  <c r="AK19" i="55"/>
  <c r="AJ19" i="55" s="1"/>
  <c r="AI19" i="55"/>
  <c r="AR18" i="55"/>
  <c r="AJ18" i="55"/>
  <c r="AI18" i="55"/>
  <c r="AH18" i="55"/>
  <c r="AE18" i="55" s="1"/>
  <c r="AG18" i="55" s="1"/>
  <c r="AI17" i="55"/>
  <c r="AI16" i="55"/>
  <c r="AE16" i="55" s="1"/>
  <c r="AG16" i="55" s="1"/>
  <c r="AP15" i="55"/>
  <c r="AO15" i="55"/>
  <c r="AN15" i="55"/>
  <c r="T15" i="55" s="1"/>
  <c r="AJ15" i="55"/>
  <c r="AI15" i="55"/>
  <c r="AI14" i="55"/>
  <c r="AE14" i="55" s="1"/>
  <c r="AG14" i="55" s="1"/>
  <c r="AL13" i="55"/>
  <c r="AI13" i="55"/>
  <c r="AR13" i="55" s="1"/>
  <c r="AJ12" i="55"/>
  <c r="AI12" i="55"/>
  <c r="AE12" i="55" s="1"/>
  <c r="AG12" i="55" s="1"/>
  <c r="AL5" i="55"/>
  <c r="AE110" i="5"/>
  <c r="AE110" i="54"/>
  <c r="AG110" i="54" s="1"/>
  <c r="AP53" i="54"/>
  <c r="AK53" i="54"/>
  <c r="AI53" i="54"/>
  <c r="AI173" i="54"/>
  <c r="AM63" i="54"/>
  <c r="AJ63" i="54"/>
  <c r="AI63" i="54"/>
  <c r="AR63" i="54" s="1"/>
  <c r="AP62" i="54"/>
  <c r="AJ62" i="54" s="1"/>
  <c r="AO62" i="54"/>
  <c r="AN62" i="54"/>
  <c r="AI62" i="54"/>
  <c r="X62" i="54"/>
  <c r="AK62" i="54" s="1"/>
  <c r="AP61" i="54"/>
  <c r="AI61" i="54"/>
  <c r="AM60" i="54"/>
  <c r="AJ60" i="54"/>
  <c r="AI60" i="54"/>
  <c r="AR60" i="54" s="1"/>
  <c r="AP59" i="54"/>
  <c r="T59" i="54" s="1"/>
  <c r="AI59" i="54"/>
  <c r="AI58" i="54"/>
  <c r="AI57" i="54"/>
  <c r="AE57" i="54" s="1"/>
  <c r="AG57" i="54" s="1"/>
  <c r="AJ207" i="54"/>
  <c r="AI207" i="54"/>
  <c r="AL206" i="54"/>
  <c r="AK206" i="54"/>
  <c r="AS206" i="54" s="1"/>
  <c r="AJ206" i="54"/>
  <c r="AR206" i="54" s="1"/>
  <c r="AI206" i="54"/>
  <c r="AI205" i="54"/>
  <c r="AR204" i="54"/>
  <c r="AM204" i="54"/>
  <c r="AL204" i="54"/>
  <c r="AI204" i="54"/>
  <c r="AJ203" i="54"/>
  <c r="AI203" i="54"/>
  <c r="AR203" i="54" s="1"/>
  <c r="AR202" i="54"/>
  <c r="AJ202" i="54"/>
  <c r="AI202" i="54"/>
  <c r="AP201" i="54"/>
  <c r="AO201" i="54"/>
  <c r="AN201" i="54"/>
  <c r="AJ201" i="54"/>
  <c r="AI201" i="54"/>
  <c r="X201" i="54"/>
  <c r="AJ200" i="54"/>
  <c r="AI200" i="54"/>
  <c r="AL199" i="54"/>
  <c r="AK199" i="54"/>
  <c r="AS199" i="54" s="1"/>
  <c r="AJ199" i="54"/>
  <c r="AR199" i="54" s="1"/>
  <c r="AI199" i="54"/>
  <c r="AI198" i="54"/>
  <c r="AM197" i="54"/>
  <c r="AL197" i="54"/>
  <c r="AI197" i="54"/>
  <c r="AR197" i="54" s="1"/>
  <c r="AJ196" i="54"/>
  <c r="AI196" i="54"/>
  <c r="AR196" i="54" s="1"/>
  <c r="AI195" i="54"/>
  <c r="AR195" i="54" s="1"/>
  <c r="AP194" i="54"/>
  <c r="AO194" i="54"/>
  <c r="AN194" i="54"/>
  <c r="AJ194" i="54"/>
  <c r="AI194" i="54"/>
  <c r="X194" i="54"/>
  <c r="AJ193" i="54"/>
  <c r="AI193" i="54"/>
  <c r="AL192" i="54"/>
  <c r="AK192" i="54"/>
  <c r="AS192" i="54" s="1"/>
  <c r="AJ192" i="54"/>
  <c r="AR192" i="54" s="1"/>
  <c r="AI192" i="54"/>
  <c r="AI191" i="54"/>
  <c r="AR190" i="54"/>
  <c r="AM190" i="54"/>
  <c r="AL190" i="54"/>
  <c r="AI190" i="54"/>
  <c r="AP189" i="54"/>
  <c r="AJ189" i="54"/>
  <c r="AI188" i="54"/>
  <c r="AR187" i="54"/>
  <c r="AJ187" i="54"/>
  <c r="AI187" i="54"/>
  <c r="AP186" i="54"/>
  <c r="AJ186" i="54" s="1"/>
  <c r="AO186" i="54"/>
  <c r="X186" i="54" s="1"/>
  <c r="AN186" i="54"/>
  <c r="AI186" i="54"/>
  <c r="AJ177" i="54"/>
  <c r="AI177" i="54"/>
  <c r="AH176" i="54"/>
  <c r="AJ175" i="54"/>
  <c r="AI175" i="54"/>
  <c r="AI174" i="54"/>
  <c r="AI172" i="54"/>
  <c r="AG171" i="54"/>
  <c r="AI170" i="54"/>
  <c r="AH170" i="54"/>
  <c r="AE170" i="54" s="1"/>
  <c r="AG170" i="54" s="1"/>
  <c r="AN169" i="54"/>
  <c r="AM169" i="54"/>
  <c r="AL169" i="54"/>
  <c r="AK169" i="54"/>
  <c r="AJ169" i="54"/>
  <c r="AI169" i="54"/>
  <c r="AE169" i="54"/>
  <c r="AG169" i="54" s="1"/>
  <c r="X169" i="54"/>
  <c r="AH168" i="54"/>
  <c r="AT110" i="54"/>
  <c r="AG109" i="54"/>
  <c r="AB109" i="54"/>
  <c r="AJ108" i="54"/>
  <c r="AH108" i="54"/>
  <c r="AI108" i="54" s="1"/>
  <c r="AO105" i="54"/>
  <c r="AL175" i="54" s="1"/>
  <c r="AO104" i="54"/>
  <c r="AN104" i="54"/>
  <c r="AM104" i="54"/>
  <c r="AK104" i="54"/>
  <c r="AJ104" i="54"/>
  <c r="AH104" i="54"/>
  <c r="AG104" i="54"/>
  <c r="AE104" i="54"/>
  <c r="T104" i="54"/>
  <c r="AM103" i="54"/>
  <c r="AL103" i="54"/>
  <c r="AJ103" i="54"/>
  <c r="AH103" i="54"/>
  <c r="AE103" i="54"/>
  <c r="AG103" i="54" s="1"/>
  <c r="Y103" i="54"/>
  <c r="T103" i="54"/>
  <c r="AR102" i="54"/>
  <c r="AJ102" i="54"/>
  <c r="AI102" i="54"/>
  <c r="AH102" i="54"/>
  <c r="AG102" i="54"/>
  <c r="AE102" i="54"/>
  <c r="AJ101" i="54"/>
  <c r="AI101" i="54"/>
  <c r="AH101" i="54"/>
  <c r="AE101" i="54" s="1"/>
  <c r="AG101" i="54" s="1"/>
  <c r="AR100" i="54"/>
  <c r="AJ100" i="54"/>
  <c r="AI100" i="54"/>
  <c r="AH100" i="54"/>
  <c r="AG100" i="54"/>
  <c r="AE100" i="54"/>
  <c r="AK99" i="54"/>
  <c r="AJ99" i="54"/>
  <c r="AI99" i="54"/>
  <c r="AR99" i="54" s="1"/>
  <c r="AO98" i="54"/>
  <c r="AN98" i="54"/>
  <c r="AM98" i="54"/>
  <c r="AJ98" i="54"/>
  <c r="T98" i="54"/>
  <c r="AM97" i="54"/>
  <c r="AJ97" i="54"/>
  <c r="Y97" i="54"/>
  <c r="T97" i="54"/>
  <c r="AK98" i="54" s="1"/>
  <c r="AJ96" i="54"/>
  <c r="AI96" i="54"/>
  <c r="AR96" i="54" s="1"/>
  <c r="AR95" i="54"/>
  <c r="AJ95" i="54"/>
  <c r="AI95" i="54"/>
  <c r="AJ94" i="54"/>
  <c r="AI94" i="54"/>
  <c r="AR94" i="54" s="1"/>
  <c r="AJ93" i="54"/>
  <c r="AI93" i="54"/>
  <c r="AR93" i="54" s="1"/>
  <c r="AO92" i="54"/>
  <c r="AN92" i="54"/>
  <c r="AM92" i="54"/>
  <c r="AK92" i="54"/>
  <c r="AJ92" i="54"/>
  <c r="AH92" i="54"/>
  <c r="AG92" i="54"/>
  <c r="AE92" i="54"/>
  <c r="T92" i="54"/>
  <c r="AM91" i="54"/>
  <c r="AL91" i="54"/>
  <c r="AJ91" i="54"/>
  <c r="AH91" i="54"/>
  <c r="AE91" i="54"/>
  <c r="AG91" i="54" s="1"/>
  <c r="Y91" i="54"/>
  <c r="T91" i="54"/>
  <c r="AR90" i="54"/>
  <c r="AJ90" i="54"/>
  <c r="AI90" i="54"/>
  <c r="AH90" i="54"/>
  <c r="AG90" i="54"/>
  <c r="AE90" i="54"/>
  <c r="AJ89" i="54"/>
  <c r="AI89" i="54"/>
  <c r="AH89" i="54"/>
  <c r="AE89" i="54" s="1"/>
  <c r="AG89" i="54" s="1"/>
  <c r="AR88" i="54"/>
  <c r="AJ88" i="54"/>
  <c r="AI88" i="54"/>
  <c r="AH88" i="54"/>
  <c r="AG88" i="54"/>
  <c r="AE88" i="54"/>
  <c r="AK87" i="54"/>
  <c r="AJ87" i="54"/>
  <c r="AI87" i="54"/>
  <c r="AR87" i="54" s="1"/>
  <c r="AO86" i="54"/>
  <c r="AN86" i="54"/>
  <c r="AM86" i="54"/>
  <c r="AJ86" i="54"/>
  <c r="T86" i="54"/>
  <c r="AM85" i="54"/>
  <c r="AJ85" i="54"/>
  <c r="Y85" i="54"/>
  <c r="T85" i="54"/>
  <c r="AK86" i="54" s="1"/>
  <c r="AJ84" i="54"/>
  <c r="AI84" i="54"/>
  <c r="AR84" i="54" s="1"/>
  <c r="AR83" i="54"/>
  <c r="AJ83" i="54"/>
  <c r="AI83" i="54"/>
  <c r="AJ82" i="54"/>
  <c r="AI82" i="54"/>
  <c r="AR82" i="54" s="1"/>
  <c r="AJ81" i="54"/>
  <c r="AI81" i="54"/>
  <c r="AO80" i="54"/>
  <c r="AN80" i="54"/>
  <c r="AJ80" i="54"/>
  <c r="T80" i="54"/>
  <c r="AJ79" i="54"/>
  <c r="T79" i="54"/>
  <c r="AJ78" i="54"/>
  <c r="AI78" i="54"/>
  <c r="AR78" i="54" s="1"/>
  <c r="AJ77" i="54"/>
  <c r="AI77" i="54"/>
  <c r="AJ76" i="54"/>
  <c r="AI76" i="54"/>
  <c r="AR76" i="54" s="1"/>
  <c r="AJ75" i="54"/>
  <c r="AI75" i="54"/>
  <c r="AR75" i="54" s="1"/>
  <c r="AM72" i="54"/>
  <c r="AJ72" i="54"/>
  <c r="AI72" i="54"/>
  <c r="AR72" i="54" s="1"/>
  <c r="AO71" i="54"/>
  <c r="AN71" i="54"/>
  <c r="AJ71" i="54"/>
  <c r="T71" i="54"/>
  <c r="AJ70" i="54"/>
  <c r="T70" i="54"/>
  <c r="AJ69" i="54"/>
  <c r="AI69" i="54"/>
  <c r="AR69" i="54" s="1"/>
  <c r="AR68" i="54"/>
  <c r="AJ68" i="54"/>
  <c r="AI68" i="54"/>
  <c r="AJ67" i="54"/>
  <c r="AI67" i="54"/>
  <c r="AR67" i="54" s="1"/>
  <c r="AI66" i="54"/>
  <c r="AJ54" i="54"/>
  <c r="AI54" i="54"/>
  <c r="AE54" i="54" s="1"/>
  <c r="AG54" i="54" s="1"/>
  <c r="AI51" i="54"/>
  <c r="AE51" i="54" s="1"/>
  <c r="AG51" i="54" s="1"/>
  <c r="AI48" i="54"/>
  <c r="AM47" i="54"/>
  <c r="AJ47" i="54"/>
  <c r="AI47" i="54"/>
  <c r="AR47" i="54" s="1"/>
  <c r="AP46" i="54"/>
  <c r="AJ46" i="54" s="1"/>
  <c r="AO46" i="54"/>
  <c r="X46" i="54" s="1"/>
  <c r="AK46" i="54" s="1"/>
  <c r="AN46" i="54"/>
  <c r="AI46" i="54"/>
  <c r="AP45" i="54"/>
  <c r="AI45" i="54"/>
  <c r="AH44" i="54"/>
  <c r="AH47" i="54" s="1"/>
  <c r="AM43" i="54"/>
  <c r="AJ43" i="54"/>
  <c r="AI43" i="54"/>
  <c r="AR43" i="54" s="1"/>
  <c r="AP42" i="54"/>
  <c r="T42" i="54" s="1"/>
  <c r="AI42" i="54"/>
  <c r="AI41" i="54"/>
  <c r="O41" i="54"/>
  <c r="AI40" i="54"/>
  <c r="O40" i="54"/>
  <c r="AM39" i="54"/>
  <c r="AJ39" i="54"/>
  <c r="AI39" i="54"/>
  <c r="AR39" i="54" s="1"/>
  <c r="AP38" i="54"/>
  <c r="AI38" i="54"/>
  <c r="AI37" i="54"/>
  <c r="AH36" i="54"/>
  <c r="AH42" i="54" s="1"/>
  <c r="AO33" i="54"/>
  <c r="AI33" i="54"/>
  <c r="T33" i="54"/>
  <c r="AJ32" i="54"/>
  <c r="AI32" i="54"/>
  <c r="AR32" i="54" s="1"/>
  <c r="AJ31" i="54"/>
  <c r="AI31" i="54"/>
  <c r="AR31" i="54" s="1"/>
  <c r="AI30" i="54"/>
  <c r="AI29" i="54"/>
  <c r="AH29" i="54"/>
  <c r="AE29" i="54" s="1"/>
  <c r="AG29" i="54" s="1"/>
  <c r="AK28" i="54"/>
  <c r="AI28" i="54"/>
  <c r="AR28" i="54" s="1"/>
  <c r="AH28" i="54"/>
  <c r="AR27" i="54"/>
  <c r="AK27" i="54"/>
  <c r="AI27" i="54"/>
  <c r="AH27" i="54"/>
  <c r="AI26" i="54"/>
  <c r="AE26" i="54" s="1"/>
  <c r="AG26" i="54" s="1"/>
  <c r="AJ25" i="54"/>
  <c r="AI25" i="54"/>
  <c r="AR24" i="54"/>
  <c r="AL24" i="54"/>
  <c r="AK24" i="54"/>
  <c r="AS24" i="54" s="1"/>
  <c r="AJ24" i="54"/>
  <c r="AI24" i="54"/>
  <c r="AI23" i="54"/>
  <c r="AE23" i="54" s="1"/>
  <c r="AG23" i="54" s="1"/>
  <c r="AR22" i="54"/>
  <c r="AJ22" i="54"/>
  <c r="AI22" i="54"/>
  <c r="AE22" i="54"/>
  <c r="AG22" i="54" s="1"/>
  <c r="AJ21" i="54"/>
  <c r="AI21" i="54"/>
  <c r="AR21" i="54" s="1"/>
  <c r="AI20" i="54"/>
  <c r="AE20" i="54" s="1"/>
  <c r="AG20" i="54" s="1"/>
  <c r="AK19" i="54"/>
  <c r="AJ19" i="54" s="1"/>
  <c r="AI19" i="54"/>
  <c r="AE19" i="54" s="1"/>
  <c r="AG19" i="54" s="1"/>
  <c r="AJ18" i="54"/>
  <c r="AI18" i="54"/>
  <c r="AR18" i="54" s="1"/>
  <c r="AH18" i="54"/>
  <c r="AI17" i="54"/>
  <c r="AI16" i="54"/>
  <c r="AP16" i="54" s="1"/>
  <c r="AP15" i="54"/>
  <c r="AJ15" i="54" s="1"/>
  <c r="AO15" i="54"/>
  <c r="AN15" i="54"/>
  <c r="AI15" i="54"/>
  <c r="T15" i="54"/>
  <c r="AP70" i="54" s="1"/>
  <c r="AI14" i="54"/>
  <c r="AE14" i="54" s="1"/>
  <c r="AG14" i="54" s="1"/>
  <c r="AR13" i="54"/>
  <c r="AL13" i="54"/>
  <c r="AI13" i="54"/>
  <c r="AE13" i="54"/>
  <c r="AG13" i="54" s="1"/>
  <c r="AJ12" i="54"/>
  <c r="AI12" i="54"/>
  <c r="AR12" i="54" s="1"/>
  <c r="AL5" i="54"/>
  <c r="AK155" i="55"/>
  <c r="AJ17" i="54"/>
  <c r="AK108" i="54"/>
  <c r="AJ53" i="55"/>
  <c r="AK108" i="55"/>
  <c r="AL53" i="54"/>
  <c r="X194" i="55" l="1"/>
  <c r="X186" i="55"/>
  <c r="AE128" i="55"/>
  <c r="AG128" i="55" s="1"/>
  <c r="AK92" i="55"/>
  <c r="AR75" i="55"/>
  <c r="AJ66" i="55"/>
  <c r="AR54" i="55"/>
  <c r="AR32" i="55"/>
  <c r="AE31" i="55"/>
  <c r="AG31" i="55" s="1"/>
  <c r="AE29" i="55"/>
  <c r="AG29" i="55" s="1"/>
  <c r="AE28" i="55"/>
  <c r="AG28" i="55" s="1"/>
  <c r="AE27" i="55"/>
  <c r="AG27" i="55" s="1"/>
  <c r="AR12" i="55"/>
  <c r="AE78" i="54"/>
  <c r="AG78" i="54" s="1"/>
  <c r="AE75" i="54"/>
  <c r="AG75" i="54" s="1"/>
  <c r="AR54" i="54"/>
  <c r="AE27" i="54"/>
  <c r="AG27" i="54" s="1"/>
  <c r="AE25" i="54"/>
  <c r="AG25" i="54" s="1"/>
  <c r="AK38" i="54"/>
  <c r="AL62" i="54"/>
  <c r="AK33" i="54"/>
  <c r="AH39" i="55"/>
  <c r="AE39" i="55" s="1"/>
  <c r="AG39" i="55" s="1"/>
  <c r="AE36" i="55"/>
  <c r="AG36" i="55" s="1"/>
  <c r="AE102" i="55"/>
  <c r="AG102" i="55" s="1"/>
  <c r="AL91" i="55"/>
  <c r="AK86" i="55"/>
  <c r="AH100" i="55"/>
  <c r="AE100" i="55" s="1"/>
  <c r="AG100" i="55" s="1"/>
  <c r="AR99" i="55"/>
  <c r="AH151" i="55"/>
  <c r="AH150" i="55"/>
  <c r="AE150" i="55" s="1"/>
  <c r="AG150" i="55" s="1"/>
  <c r="AH147" i="55"/>
  <c r="AE147" i="55" s="1"/>
  <c r="AG147" i="55" s="1"/>
  <c r="AH149" i="55"/>
  <c r="AE149" i="55" s="1"/>
  <c r="AG149" i="55" s="1"/>
  <c r="AH148" i="55"/>
  <c r="AE148" i="55" s="1"/>
  <c r="AG148" i="55" s="1"/>
  <c r="AH101" i="55"/>
  <c r="AE101" i="55" s="1"/>
  <c r="AG101" i="55" s="1"/>
  <c r="AH103" i="55"/>
  <c r="AH104" i="55"/>
  <c r="AH142" i="55"/>
  <c r="AE142" i="55" s="1"/>
  <c r="AG142" i="55" s="1"/>
  <c r="AH141" i="55"/>
  <c r="AE141" i="55" s="1"/>
  <c r="AG141" i="55" s="1"/>
  <c r="AH145" i="55"/>
  <c r="AH144" i="55"/>
  <c r="AE144" i="55" s="1"/>
  <c r="AG144" i="55" s="1"/>
  <c r="AH143" i="55"/>
  <c r="AE143" i="55" s="1"/>
  <c r="AG143" i="55" s="1"/>
  <c r="AH92" i="55"/>
  <c r="AK87" i="55"/>
  <c r="AH88" i="55"/>
  <c r="AE88" i="55" s="1"/>
  <c r="AG88" i="55" s="1"/>
  <c r="AR87" i="55"/>
  <c r="AH138" i="55"/>
  <c r="AE138" i="55" s="1"/>
  <c r="AG138" i="55" s="1"/>
  <c r="AH137" i="55"/>
  <c r="AE137" i="55" s="1"/>
  <c r="AG137" i="55" s="1"/>
  <c r="AH136" i="55"/>
  <c r="AE136" i="55" s="1"/>
  <c r="AG136" i="55" s="1"/>
  <c r="AH135" i="55"/>
  <c r="AE135" i="55" s="1"/>
  <c r="AG135" i="55" s="1"/>
  <c r="AH139" i="55"/>
  <c r="AH91" i="55"/>
  <c r="AH89" i="55"/>
  <c r="AE89" i="55" s="1"/>
  <c r="AG89" i="55" s="1"/>
  <c r="AR81" i="55"/>
  <c r="AH130" i="55"/>
  <c r="AE130" i="55" s="1"/>
  <c r="AG130" i="55" s="1"/>
  <c r="AH129" i="55"/>
  <c r="AE129" i="55" s="1"/>
  <c r="AG129" i="55" s="1"/>
  <c r="AH133" i="55"/>
  <c r="AH132" i="55"/>
  <c r="AE132" i="55" s="1"/>
  <c r="AG132" i="55" s="1"/>
  <c r="AH131" i="55"/>
  <c r="AE131" i="55" s="1"/>
  <c r="AG131" i="55" s="1"/>
  <c r="Y70" i="55"/>
  <c r="AK71" i="55"/>
  <c r="AH45" i="54"/>
  <c r="AE45" i="54" s="1"/>
  <c r="AG45" i="54" s="1"/>
  <c r="AH201" i="54"/>
  <c r="AE201" i="54" s="1"/>
  <c r="AG201" i="54" s="1"/>
  <c r="AI189" i="55"/>
  <c r="AE189" i="55" s="1"/>
  <c r="AG189" i="55" s="1"/>
  <c r="AH42" i="55"/>
  <c r="AH45" i="55"/>
  <c r="AE45" i="55" s="1"/>
  <c r="AG45" i="55" s="1"/>
  <c r="AH205" i="55"/>
  <c r="AE205" i="55" s="1"/>
  <c r="AG205" i="55" s="1"/>
  <c r="AH37" i="55"/>
  <c r="AE37" i="55" s="1"/>
  <c r="AG37" i="55" s="1"/>
  <c r="AE16" i="54"/>
  <c r="AG16" i="54" s="1"/>
  <c r="AJ66" i="54"/>
  <c r="AH201" i="55"/>
  <c r="AH70" i="54"/>
  <c r="AE19" i="55"/>
  <c r="AG19" i="55" s="1"/>
  <c r="AE146" i="55"/>
  <c r="AG146" i="55" s="1"/>
  <c r="AE134" i="55"/>
  <c r="AG134" i="55" s="1"/>
  <c r="Y70" i="54"/>
  <c r="AK71" i="54"/>
  <c r="AL175" i="55"/>
  <c r="AM175" i="55" s="1"/>
  <c r="AH175" i="55" s="1"/>
  <c r="AE175" i="55" s="1"/>
  <c r="AG175" i="55" s="1"/>
  <c r="Y79" i="55"/>
  <c r="AL38" i="55"/>
  <c r="AE140" i="55"/>
  <c r="AG140" i="55" s="1"/>
  <c r="AN74" i="54"/>
  <c r="AE155" i="55"/>
  <c r="AG155" i="55" s="1"/>
  <c r="AO169" i="55"/>
  <c r="AE169" i="55" s="1"/>
  <c r="AG169" i="55" s="1"/>
  <c r="AE53" i="55"/>
  <c r="AG53" i="55" s="1"/>
  <c r="AE108" i="55"/>
  <c r="AG108" i="55" s="1"/>
  <c r="AK33" i="55"/>
  <c r="AP70" i="55"/>
  <c r="AJ74" i="55"/>
  <c r="AJ121" i="55" s="1"/>
  <c r="AK38" i="55"/>
  <c r="Y33" i="55"/>
  <c r="Y15" i="55"/>
  <c r="AE15" i="55" s="1"/>
  <c r="AG15" i="55" s="1"/>
  <c r="Y42" i="55"/>
  <c r="AN42" i="55" s="1"/>
  <c r="AM42" i="55"/>
  <c r="AM71" i="55"/>
  <c r="AK80" i="55"/>
  <c r="AR89" i="55"/>
  <c r="AL87" i="55"/>
  <c r="AN70" i="54"/>
  <c r="AK70" i="54" s="1"/>
  <c r="AE13" i="55"/>
  <c r="AG13" i="55" s="1"/>
  <c r="AP16" i="55"/>
  <c r="AE22" i="55"/>
  <c r="AG22" i="55" s="1"/>
  <c r="AH38" i="55"/>
  <c r="AE38" i="55" s="1"/>
  <c r="AG38" i="55" s="1"/>
  <c r="AH40" i="55"/>
  <c r="AE40" i="55" s="1"/>
  <c r="AG40" i="55" s="1"/>
  <c r="AH67" i="55"/>
  <c r="AE67" i="55" s="1"/>
  <c r="AG67" i="55" s="1"/>
  <c r="AI189" i="54"/>
  <c r="AE189" i="54" s="1"/>
  <c r="AG189" i="54" s="1"/>
  <c r="AH190" i="54"/>
  <c r="AE190" i="54" s="1"/>
  <c r="AG190" i="54" s="1"/>
  <c r="AH193" i="54"/>
  <c r="AE193" i="54" s="1"/>
  <c r="AG193" i="54" s="1"/>
  <c r="AH70" i="55"/>
  <c r="AH69" i="55"/>
  <c r="AE69" i="55" s="1"/>
  <c r="AG69" i="55" s="1"/>
  <c r="AH66" i="55"/>
  <c r="AE66" i="55" s="1"/>
  <c r="AG66" i="55" s="1"/>
  <c r="AH71" i="55"/>
  <c r="AH68" i="55"/>
  <c r="AE68" i="55" s="1"/>
  <c r="AG68" i="55" s="1"/>
  <c r="AH41" i="55"/>
  <c r="AE41" i="55" s="1"/>
  <c r="AG41" i="55" s="1"/>
  <c r="AH43" i="55"/>
  <c r="AH174" i="55"/>
  <c r="AE174" i="55" s="1"/>
  <c r="AG174" i="55" s="1"/>
  <c r="AH172" i="55"/>
  <c r="AH46" i="55"/>
  <c r="AL46" i="55"/>
  <c r="AH48" i="55"/>
  <c r="AE48" i="55" s="1"/>
  <c r="AG48" i="55" s="1"/>
  <c r="AH72" i="55"/>
  <c r="AH98" i="55"/>
  <c r="AH97" i="55"/>
  <c r="AE97" i="55" s="1"/>
  <c r="AG97" i="55" s="1"/>
  <c r="AH96" i="55"/>
  <c r="AE96" i="55" s="1"/>
  <c r="AG96" i="55" s="1"/>
  <c r="AH94" i="55"/>
  <c r="AE94" i="55" s="1"/>
  <c r="AG94" i="55" s="1"/>
  <c r="AL93" i="55"/>
  <c r="AK93" i="55"/>
  <c r="AH95" i="55"/>
  <c r="AE95" i="55" s="1"/>
  <c r="AG95" i="55" s="1"/>
  <c r="AH203" i="55"/>
  <c r="AE203" i="55" s="1"/>
  <c r="AG203" i="55" s="1"/>
  <c r="AH195" i="55"/>
  <c r="AE195" i="55" s="1"/>
  <c r="AG195" i="55" s="1"/>
  <c r="AH192" i="55"/>
  <c r="AE192" i="55" s="1"/>
  <c r="AG192" i="55" s="1"/>
  <c r="AH191" i="55"/>
  <c r="AE191" i="55" s="1"/>
  <c r="AG191" i="55" s="1"/>
  <c r="AH200" i="55"/>
  <c r="AE200" i="55" s="1"/>
  <c r="AG200" i="55" s="1"/>
  <c r="AH197" i="55"/>
  <c r="AE197" i="55" s="1"/>
  <c r="AG197" i="55" s="1"/>
  <c r="AH194" i="55"/>
  <c r="AH189" i="55"/>
  <c r="AH188" i="55"/>
  <c r="AE188" i="55" s="1"/>
  <c r="AG188" i="55" s="1"/>
  <c r="AH186" i="55"/>
  <c r="AH207" i="55"/>
  <c r="AE207" i="55" s="1"/>
  <c r="AG207" i="55" s="1"/>
  <c r="AH204" i="55"/>
  <c r="AE204" i="55" s="1"/>
  <c r="AG204" i="55" s="1"/>
  <c r="AH202" i="55"/>
  <c r="AE202" i="55" s="1"/>
  <c r="AG202" i="55" s="1"/>
  <c r="AH199" i="55"/>
  <c r="AE199" i="55" s="1"/>
  <c r="AG199" i="55" s="1"/>
  <c r="AH198" i="55"/>
  <c r="AE198" i="55" s="1"/>
  <c r="AG198" i="55" s="1"/>
  <c r="AE176" i="55"/>
  <c r="AG176" i="55" s="1"/>
  <c r="AH196" i="55"/>
  <c r="AE196" i="55" s="1"/>
  <c r="AG196" i="55" s="1"/>
  <c r="AH206" i="54"/>
  <c r="AE206" i="54" s="1"/>
  <c r="AG206" i="54" s="1"/>
  <c r="AH48" i="54"/>
  <c r="AE48" i="54" s="1"/>
  <c r="AG48" i="54" s="1"/>
  <c r="AM175" i="54"/>
  <c r="AH175" i="54" s="1"/>
  <c r="AE175" i="54" s="1"/>
  <c r="AG175" i="54" s="1"/>
  <c r="AL42" i="55"/>
  <c r="AH47" i="55"/>
  <c r="AN70" i="55"/>
  <c r="AN152" i="55" s="1"/>
  <c r="AR77" i="55"/>
  <c r="AE77" i="55"/>
  <c r="AG77" i="55" s="1"/>
  <c r="AH86" i="55"/>
  <c r="AH85" i="55"/>
  <c r="AH84" i="55"/>
  <c r="AE84" i="55" s="1"/>
  <c r="AG84" i="55" s="1"/>
  <c r="AH82" i="55"/>
  <c r="AE82" i="55" s="1"/>
  <c r="AG82" i="55" s="1"/>
  <c r="AL81" i="55"/>
  <c r="AK81" i="55"/>
  <c r="AH83" i="55"/>
  <c r="AE83" i="55" s="1"/>
  <c r="AG83" i="55" s="1"/>
  <c r="AK99" i="55"/>
  <c r="AR101" i="55"/>
  <c r="AL99" i="55"/>
  <c r="AL103" i="55"/>
  <c r="AH187" i="55"/>
  <c r="AE187" i="55" s="1"/>
  <c r="AG187" i="55" s="1"/>
  <c r="AH190" i="55"/>
  <c r="AE190" i="55" s="1"/>
  <c r="AG190" i="55" s="1"/>
  <c r="AH193" i="55"/>
  <c r="AE193" i="55" s="1"/>
  <c r="AG193" i="55" s="1"/>
  <c r="AH206" i="55"/>
  <c r="AE206" i="55" s="1"/>
  <c r="AG206" i="55" s="1"/>
  <c r="AL85" i="55"/>
  <c r="AL97" i="55"/>
  <c r="AE78" i="55"/>
  <c r="AG78" i="55" s="1"/>
  <c r="AO47" i="54"/>
  <c r="AJ53" i="54"/>
  <c r="AE53" i="54" s="1"/>
  <c r="AG53" i="54" s="1"/>
  <c r="AH62" i="54"/>
  <c r="AH58" i="54"/>
  <c r="AE58" i="54" s="1"/>
  <c r="AG58" i="54" s="1"/>
  <c r="AH173" i="54"/>
  <c r="AH59" i="54"/>
  <c r="AE59" i="54" s="1"/>
  <c r="AG59" i="54" s="1"/>
  <c r="AH60" i="54"/>
  <c r="AH61" i="54"/>
  <c r="AE61" i="54" s="1"/>
  <c r="AG61" i="54" s="1"/>
  <c r="AH63" i="54"/>
  <c r="AO169" i="54"/>
  <c r="AE17" i="54"/>
  <c r="AG17" i="54" s="1"/>
  <c r="AE108" i="54"/>
  <c r="AG108" i="54" s="1"/>
  <c r="AM42" i="54"/>
  <c r="AL42" i="54"/>
  <c r="AE99" i="54"/>
  <c r="AG99" i="54" s="1"/>
  <c r="AE24" i="54"/>
  <c r="AG24" i="54" s="1"/>
  <c r="AH40" i="54"/>
  <c r="AE40" i="54" s="1"/>
  <c r="AG40" i="54" s="1"/>
  <c r="Y15" i="54"/>
  <c r="AE15" i="54" s="1"/>
  <c r="AG15" i="54" s="1"/>
  <c r="AE18" i="54"/>
  <c r="AG18" i="54" s="1"/>
  <c r="AE28" i="54"/>
  <c r="AG28" i="54" s="1"/>
  <c r="AH66" i="54"/>
  <c r="AE66" i="54" s="1"/>
  <c r="AG66" i="54" s="1"/>
  <c r="AH71" i="54"/>
  <c r="AH68" i="54"/>
  <c r="AE68" i="54" s="1"/>
  <c r="AG68" i="54" s="1"/>
  <c r="Y33" i="54"/>
  <c r="T38" i="54"/>
  <c r="AL38" i="54" s="1"/>
  <c r="AH41" i="54"/>
  <c r="AE41" i="54" s="1"/>
  <c r="AG41" i="54" s="1"/>
  <c r="AH43" i="54"/>
  <c r="AH174" i="54"/>
  <c r="AE174" i="54" s="1"/>
  <c r="AG174" i="54" s="1"/>
  <c r="AH172" i="54"/>
  <c r="AH46" i="54"/>
  <c r="AL46" i="54"/>
  <c r="AE47" i="54"/>
  <c r="AG47" i="54" s="1"/>
  <c r="AM71" i="54"/>
  <c r="AH72" i="54"/>
  <c r="AH86" i="54"/>
  <c r="AE86" i="54" s="1"/>
  <c r="AG86" i="54" s="1"/>
  <c r="AH85" i="54"/>
  <c r="AE85" i="54" s="1"/>
  <c r="AG85" i="54" s="1"/>
  <c r="AH84" i="54"/>
  <c r="AE84" i="54" s="1"/>
  <c r="AG84" i="54" s="1"/>
  <c r="AH82" i="54"/>
  <c r="AE82" i="54" s="1"/>
  <c r="AG82" i="54" s="1"/>
  <c r="AL81" i="54"/>
  <c r="AK81" i="54"/>
  <c r="AH83" i="54"/>
  <c r="AE83" i="54" s="1"/>
  <c r="AG83" i="54" s="1"/>
  <c r="AE176" i="54"/>
  <c r="AG176" i="54" s="1"/>
  <c r="AE31" i="54"/>
  <c r="AG31" i="54" s="1"/>
  <c r="AE36" i="54"/>
  <c r="AG36" i="54" s="1"/>
  <c r="AI74" i="54"/>
  <c r="AK80" i="54"/>
  <c r="AR89" i="54"/>
  <c r="AL87" i="54"/>
  <c r="AE87" i="54" s="1"/>
  <c r="AG87" i="54" s="1"/>
  <c r="AH203" i="54"/>
  <c r="AE203" i="54" s="1"/>
  <c r="AG203" i="54" s="1"/>
  <c r="AH195" i="54"/>
  <c r="AE195" i="54" s="1"/>
  <c r="AG195" i="54" s="1"/>
  <c r="AH192" i="54"/>
  <c r="AE192" i="54" s="1"/>
  <c r="AG192" i="54" s="1"/>
  <c r="AH191" i="54"/>
  <c r="AE191" i="54" s="1"/>
  <c r="AG191" i="54" s="1"/>
  <c r="AH200" i="54"/>
  <c r="AE200" i="54" s="1"/>
  <c r="AG200" i="54" s="1"/>
  <c r="AH197" i="54"/>
  <c r="AE197" i="54" s="1"/>
  <c r="AG197" i="54" s="1"/>
  <c r="AH194" i="54"/>
  <c r="AE194" i="54" s="1"/>
  <c r="AG194" i="54" s="1"/>
  <c r="AH189" i="54"/>
  <c r="AH188" i="54"/>
  <c r="AE188" i="54" s="1"/>
  <c r="AG188" i="54" s="1"/>
  <c r="AH186" i="54"/>
  <c r="AH207" i="54"/>
  <c r="AE207" i="54" s="1"/>
  <c r="AG207" i="54" s="1"/>
  <c r="AH204" i="54"/>
  <c r="AE204" i="54" s="1"/>
  <c r="AG204" i="54" s="1"/>
  <c r="AH202" i="54"/>
  <c r="AE202" i="54" s="1"/>
  <c r="AG202" i="54" s="1"/>
  <c r="AH199" i="54"/>
  <c r="AE199" i="54" s="1"/>
  <c r="AG199" i="54" s="1"/>
  <c r="AH198" i="54"/>
  <c r="AE198" i="54" s="1"/>
  <c r="AG198" i="54" s="1"/>
  <c r="AH205" i="54"/>
  <c r="AE205" i="54" s="1"/>
  <c r="AG205" i="54" s="1"/>
  <c r="AH38" i="54"/>
  <c r="AE38" i="54" s="1"/>
  <c r="AG38" i="54" s="1"/>
  <c r="Y42" i="54"/>
  <c r="AN42" i="54" s="1"/>
  <c r="AR101" i="54"/>
  <c r="AL99" i="54"/>
  <c r="AE12" i="54"/>
  <c r="AG12" i="54" s="1"/>
  <c r="AE21" i="54"/>
  <c r="AG21" i="54" s="1"/>
  <c r="AE30" i="54"/>
  <c r="AG30" i="54" s="1"/>
  <c r="AE32" i="54"/>
  <c r="AG32" i="54" s="1"/>
  <c r="AH37" i="54"/>
  <c r="AE37" i="54" s="1"/>
  <c r="AG37" i="54" s="1"/>
  <c r="AH39" i="54"/>
  <c r="AE44" i="54"/>
  <c r="AG44" i="54" s="1"/>
  <c r="AH67" i="54"/>
  <c r="AE67" i="54" s="1"/>
  <c r="AG67" i="54" s="1"/>
  <c r="AH69" i="54"/>
  <c r="AE69" i="54" s="1"/>
  <c r="AG69" i="54" s="1"/>
  <c r="AJ74" i="54"/>
  <c r="AR77" i="54"/>
  <c r="AE77" i="54"/>
  <c r="AG77" i="54" s="1"/>
  <c r="Y79" i="54"/>
  <c r="AR81" i="54"/>
  <c r="AH98" i="54"/>
  <c r="AE98" i="54" s="1"/>
  <c r="AG98" i="54" s="1"/>
  <c r="AH97" i="54"/>
  <c r="AE97" i="54" s="1"/>
  <c r="AG97" i="54" s="1"/>
  <c r="AH96" i="54"/>
  <c r="AE96" i="54" s="1"/>
  <c r="AG96" i="54" s="1"/>
  <c r="AH94" i="54"/>
  <c r="AE94" i="54" s="1"/>
  <c r="AG94" i="54" s="1"/>
  <c r="AL93" i="54"/>
  <c r="AK93" i="54"/>
  <c r="AH95" i="54"/>
  <c r="AE95" i="54" s="1"/>
  <c r="AG95" i="54" s="1"/>
  <c r="AH187" i="54"/>
  <c r="AE187" i="54" s="1"/>
  <c r="AG187" i="54" s="1"/>
  <c r="AH196" i="54"/>
  <c r="AE196" i="54" s="1"/>
  <c r="AG196" i="54" s="1"/>
  <c r="AE76" i="54"/>
  <c r="AG76" i="54" s="1"/>
  <c r="AL85" i="54"/>
  <c r="AL97" i="54"/>
  <c r="AI168" i="5"/>
  <c r="AJ172" i="55"/>
  <c r="AJ173" i="54"/>
  <c r="AJ172" i="54"/>
  <c r="AJ17" i="55"/>
  <c r="AO39" i="55" l="1"/>
  <c r="AE91" i="55"/>
  <c r="AG91" i="55" s="1"/>
  <c r="AE62" i="54"/>
  <c r="AG62" i="54" s="1"/>
  <c r="AE103" i="55"/>
  <c r="AG103" i="55" s="1"/>
  <c r="AE85" i="55"/>
  <c r="AG85" i="55" s="1"/>
  <c r="AE99" i="55"/>
  <c r="AG99" i="55" s="1"/>
  <c r="AE87" i="55"/>
  <c r="AG87" i="55" s="1"/>
  <c r="AN105" i="55"/>
  <c r="AM152" i="55"/>
  <c r="AL152" i="55"/>
  <c r="AH152" i="55" s="1"/>
  <c r="AE152" i="55" s="1"/>
  <c r="AG152" i="55" s="1"/>
  <c r="AN105" i="54"/>
  <c r="AL186" i="54" s="1"/>
  <c r="AE46" i="55"/>
  <c r="AG46" i="55" s="1"/>
  <c r="AE172" i="55"/>
  <c r="AG172" i="55" s="1"/>
  <c r="AE17" i="55"/>
  <c r="AG17" i="55" s="1"/>
  <c r="AE72" i="55"/>
  <c r="AG72" i="55" s="1"/>
  <c r="AO72" i="55"/>
  <c r="AL70" i="54"/>
  <c r="AE70" i="54" s="1"/>
  <c r="AG70" i="54" s="1"/>
  <c r="AO47" i="55"/>
  <c r="AE47" i="55"/>
  <c r="AG47" i="55" s="1"/>
  <c r="AE93" i="55"/>
  <c r="AG93" i="55" s="1"/>
  <c r="AO43" i="55"/>
  <c r="AE43" i="55"/>
  <c r="AG43" i="55" s="1"/>
  <c r="AL70" i="55"/>
  <c r="AK70" i="55"/>
  <c r="AE81" i="55"/>
  <c r="AG81" i="55" s="1"/>
  <c r="AE173" i="54"/>
  <c r="AG173" i="54" s="1"/>
  <c r="AE46" i="54"/>
  <c r="AG46" i="54" s="1"/>
  <c r="AE63" i="54"/>
  <c r="AG63" i="54" s="1"/>
  <c r="AO63" i="54"/>
  <c r="AO60" i="54"/>
  <c r="AE60" i="54"/>
  <c r="AG60" i="54" s="1"/>
  <c r="AE172" i="54"/>
  <c r="AG172" i="54" s="1"/>
  <c r="AE81" i="54"/>
  <c r="AG81" i="54" s="1"/>
  <c r="AE72" i="54"/>
  <c r="AG72" i="54" s="1"/>
  <c r="AO72" i="54"/>
  <c r="AE43" i="54"/>
  <c r="AG43" i="54" s="1"/>
  <c r="AO43" i="54"/>
  <c r="AE93" i="54"/>
  <c r="AG93" i="54" s="1"/>
  <c r="AO39" i="54"/>
  <c r="AE39" i="54"/>
  <c r="AG39" i="54" s="1"/>
  <c r="AM105" i="54" l="1"/>
  <c r="AL105" i="54"/>
  <c r="AH105" i="54" s="1"/>
  <c r="AE105" i="54" s="1"/>
  <c r="AG105" i="54" s="1"/>
  <c r="M152" i="55"/>
  <c r="AE70" i="55"/>
  <c r="AG70" i="55" s="1"/>
  <c r="AM105" i="55"/>
  <c r="AL105" i="55"/>
  <c r="AH105" i="55" s="1"/>
  <c r="AE105" i="55" s="1"/>
  <c r="AG105" i="55" s="1"/>
  <c r="AL186" i="55"/>
  <c r="AH177" i="55"/>
  <c r="AK177" i="55" s="1"/>
  <c r="AH177" i="54"/>
  <c r="AK177" i="54" s="1"/>
  <c r="AL5" i="5"/>
  <c r="AE177" i="55" l="1"/>
  <c r="AG177" i="55" s="1"/>
  <c r="AE177" i="54"/>
  <c r="AG177" i="54" s="1"/>
  <c r="M105" i="54"/>
  <c r="M105" i="55"/>
  <c r="AL24" i="5"/>
  <c r="AJ25" i="5"/>
  <c r="AI66" i="5"/>
  <c r="AL206" i="5" l="1"/>
  <c r="AK206" i="5"/>
  <c r="AS206" i="5" s="1"/>
  <c r="AL199" i="5"/>
  <c r="AK199" i="5"/>
  <c r="AS199" i="5" s="1"/>
  <c r="AJ200" i="5"/>
  <c r="AJ207" i="5"/>
  <c r="AI207" i="5"/>
  <c r="AI200" i="5"/>
  <c r="AJ206" i="5"/>
  <c r="AR206" i="5" s="1"/>
  <c r="AI206" i="5"/>
  <c r="AJ199" i="5"/>
  <c r="AR199" i="5" s="1"/>
  <c r="AI199" i="5"/>
  <c r="AJ193" i="5"/>
  <c r="AI193" i="5"/>
  <c r="AI192" i="5"/>
  <c r="AI205" i="5"/>
  <c r="AJ202" i="5"/>
  <c r="AI202" i="5"/>
  <c r="AR202" i="5" s="1"/>
  <c r="AP201" i="5"/>
  <c r="AJ201" i="5" s="1"/>
  <c r="AO201" i="5"/>
  <c r="AN201" i="5"/>
  <c r="AI201" i="5"/>
  <c r="AI198" i="5"/>
  <c r="AI195" i="5"/>
  <c r="AR195" i="5" s="1"/>
  <c r="AP194" i="5"/>
  <c r="AJ194" i="5" s="1"/>
  <c r="AO194" i="5"/>
  <c r="AN194" i="5"/>
  <c r="AI194" i="5"/>
  <c r="X201" i="5" l="1"/>
  <c r="X194" i="5"/>
  <c r="AK19" i="5"/>
  <c r="AM204" i="5"/>
  <c r="AL204" i="5"/>
  <c r="AI204" i="5"/>
  <c r="AR204" i="5" s="1"/>
  <c r="AM197" i="5"/>
  <c r="AL197" i="5"/>
  <c r="AI197" i="5"/>
  <c r="AR197" i="5" s="1"/>
  <c r="AM190" i="5"/>
  <c r="AL190" i="5"/>
  <c r="AI190" i="5"/>
  <c r="AR190" i="5" s="1"/>
  <c r="AI191" i="5"/>
  <c r="AG109" i="5"/>
  <c r="AG171" i="5"/>
  <c r="AT110" i="5"/>
  <c r="AO186" i="5"/>
  <c r="AN186" i="5"/>
  <c r="AJ187" i="5"/>
  <c r="AI187" i="5"/>
  <c r="AR187" i="5" s="1"/>
  <c r="AJ196" i="5"/>
  <c r="AI196" i="5"/>
  <c r="AR196" i="5" s="1"/>
  <c r="AJ203" i="5"/>
  <c r="AI203" i="5"/>
  <c r="AR203" i="5" s="1"/>
  <c r="AL192" i="5"/>
  <c r="AK192" i="5"/>
  <c r="AS192" i="5" s="1"/>
  <c r="AJ192" i="5"/>
  <c r="AR192" i="5" s="1"/>
  <c r="AP189" i="5"/>
  <c r="X186" i="5" l="1"/>
  <c r="AI169" i="5"/>
  <c r="AJ102" i="5" l="1"/>
  <c r="AJ101" i="5"/>
  <c r="AJ100" i="5"/>
  <c r="AJ99" i="5"/>
  <c r="AJ96" i="5"/>
  <c r="AJ95" i="5"/>
  <c r="AJ94" i="5"/>
  <c r="AJ93" i="5"/>
  <c r="AJ90" i="5"/>
  <c r="AJ89" i="5"/>
  <c r="AJ88" i="5"/>
  <c r="AJ87" i="5"/>
  <c r="AJ84" i="5"/>
  <c r="AJ83" i="5"/>
  <c r="AJ82" i="5"/>
  <c r="AJ81" i="5"/>
  <c r="AJ78" i="5"/>
  <c r="AJ77" i="5"/>
  <c r="AJ76" i="5"/>
  <c r="AJ75" i="5"/>
  <c r="AO105" i="5"/>
  <c r="AL175" i="5" s="1"/>
  <c r="AM72" i="5"/>
  <c r="AJ72" i="5"/>
  <c r="AI72" i="5"/>
  <c r="AJ69" i="5"/>
  <c r="AJ68" i="5"/>
  <c r="AJ67" i="5"/>
  <c r="AR72" i="5" l="1"/>
  <c r="AJ54" i="5"/>
  <c r="AI54" i="5"/>
  <c r="AK27" i="5"/>
  <c r="AK28" i="5"/>
  <c r="AJ32" i="5"/>
  <c r="AJ31" i="5"/>
  <c r="AM47" i="5"/>
  <c r="AI47" i="5"/>
  <c r="AJ47" i="5"/>
  <c r="AM43" i="5"/>
  <c r="AJ43" i="5"/>
  <c r="AI43" i="5"/>
  <c r="AR43" i="5" s="1"/>
  <c r="AP42" i="5"/>
  <c r="AI41" i="5"/>
  <c r="AI40" i="5"/>
  <c r="AJ39" i="5"/>
  <c r="AI39" i="5"/>
  <c r="AI38" i="5"/>
  <c r="AO46" i="5"/>
  <c r="AN46" i="5"/>
  <c r="AI33" i="5"/>
  <c r="X46" i="5" l="1"/>
  <c r="AR47" i="5"/>
  <c r="AH27" i="5"/>
  <c r="AI25" i="5"/>
  <c r="AK24" i="5"/>
  <c r="AJ24" i="5"/>
  <c r="AI24" i="5"/>
  <c r="AI23" i="5"/>
  <c r="AE23" i="5" s="1"/>
  <c r="AG23" i="5" s="1"/>
  <c r="AJ22" i="5"/>
  <c r="AJ21" i="5"/>
  <c r="AI19" i="5"/>
  <c r="AJ18" i="5"/>
  <c r="AH18" i="5"/>
  <c r="AI17" i="5"/>
  <c r="AI16" i="5"/>
  <c r="AI15" i="5"/>
  <c r="AO15" i="5"/>
  <c r="AN15" i="5"/>
  <c r="AP15" i="5"/>
  <c r="AJ15" i="5" s="1"/>
  <c r="T15" i="5" l="1"/>
  <c r="Y15" i="5" s="1"/>
  <c r="AL46" i="5" l="1"/>
  <c r="AE15" i="5"/>
  <c r="AG15" i="5" s="1"/>
  <c r="AL13" i="5"/>
  <c r="AJ12" i="5"/>
  <c r="AI12" i="5"/>
  <c r="AH168" i="5" l="1"/>
  <c r="AS24" i="5" l="1"/>
  <c r="AR24" i="5"/>
  <c r="AE24" i="5" s="1"/>
  <c r="AG24" i="5" s="1"/>
  <c r="AE25" i="5" l="1"/>
  <c r="AG25" i="5" s="1"/>
  <c r="Q1" i="24" l="1"/>
  <c r="G3" i="9" l="1"/>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AI42" i="5" l="1"/>
  <c r="AI170" i="5" l="1"/>
  <c r="AH170" i="5"/>
  <c r="AE170" i="5" l="1"/>
  <c r="AG170" i="5" s="1"/>
  <c r="AI176" i="5" l="1"/>
  <c r="AJ177" i="5"/>
  <c r="AI177" i="5"/>
  <c r="AH176" i="5"/>
  <c r="AJ175" i="5"/>
  <c r="AI175" i="5"/>
  <c r="AJ174" i="5"/>
  <c r="AI174" i="5"/>
  <c r="AE176" i="5" l="1"/>
  <c r="AG176" i="5" s="1"/>
  <c r="AJ5" i="6" l="1"/>
  <c r="AJ19" i="5" l="1"/>
  <c r="AI172" i="5" l="1"/>
  <c r="AM169" i="5"/>
  <c r="AL169" i="5"/>
  <c r="AK169" i="5"/>
  <c r="AJ169" i="5"/>
  <c r="AN169" i="5"/>
  <c r="AI186" i="5"/>
  <c r="AJ189" i="5"/>
  <c r="AP186" i="5"/>
  <c r="AJ186" i="5" s="1"/>
  <c r="AJ108" i="5"/>
  <c r="AI99" i="5"/>
  <c r="AR99" i="5" s="1"/>
  <c r="AI93" i="5"/>
  <c r="AR93" i="5" s="1"/>
  <c r="AI87" i="5"/>
  <c r="AR87" i="5" s="1"/>
  <c r="AM104" i="5"/>
  <c r="AM103" i="5"/>
  <c r="AM98" i="5"/>
  <c r="AM97" i="5"/>
  <c r="AM92" i="5"/>
  <c r="AM91" i="5"/>
  <c r="AM86" i="5"/>
  <c r="AM85" i="5"/>
  <c r="AH108" i="5"/>
  <c r="AI108" i="5" s="1"/>
  <c r="T104" i="5"/>
  <c r="T103" i="5"/>
  <c r="AJ104" i="5"/>
  <c r="AJ103" i="5"/>
  <c r="AI102" i="5"/>
  <c r="AR102" i="5" s="1"/>
  <c r="AI101" i="5"/>
  <c r="AR101" i="5" s="1"/>
  <c r="AI100" i="5"/>
  <c r="AR100" i="5" s="1"/>
  <c r="T98" i="5"/>
  <c r="T97" i="5"/>
  <c r="AJ98" i="5"/>
  <c r="AJ97" i="5"/>
  <c r="AI96" i="5"/>
  <c r="AR96" i="5" s="1"/>
  <c r="AI95" i="5"/>
  <c r="AR95" i="5" s="1"/>
  <c r="AI94" i="5"/>
  <c r="AR94" i="5" s="1"/>
  <c r="T92" i="5"/>
  <c r="T91" i="5"/>
  <c r="AI88" i="5"/>
  <c r="AR88" i="5" s="1"/>
  <c r="AI89" i="5"/>
  <c r="AR89" i="5" s="1"/>
  <c r="AI90" i="5"/>
  <c r="AR90" i="5" s="1"/>
  <c r="AJ92" i="5"/>
  <c r="AJ91" i="5"/>
  <c r="AK108" i="5"/>
  <c r="X169" i="5" l="1"/>
  <c r="AO169" i="5" s="1"/>
  <c r="AE169" i="5" s="1"/>
  <c r="AG169" i="5" s="1"/>
  <c r="AL103" i="5"/>
  <c r="AL99" i="5"/>
  <c r="AL93" i="5"/>
  <c r="AG110" i="5"/>
  <c r="AB109" i="5"/>
  <c r="AE108" i="5"/>
  <c r="AG108" i="5" s="1"/>
  <c r="AH103" i="5"/>
  <c r="AK99" i="5"/>
  <c r="AK93" i="5"/>
  <c r="AL87" i="5"/>
  <c r="AH89" i="5"/>
  <c r="AE89" i="5" s="1"/>
  <c r="AG89" i="5" s="1"/>
  <c r="AH94" i="5"/>
  <c r="AE94" i="5" s="1"/>
  <c r="AG94" i="5" s="1"/>
  <c r="AH88" i="5"/>
  <c r="AE88" i="5" s="1"/>
  <c r="AG88" i="5" s="1"/>
  <c r="AH90" i="5"/>
  <c r="AE90" i="5" s="1"/>
  <c r="AG90" i="5" s="1"/>
  <c r="AH91" i="5"/>
  <c r="AH92" i="5"/>
  <c r="AH98" i="5"/>
  <c r="AH95" i="5"/>
  <c r="AE95" i="5" s="1"/>
  <c r="AG95" i="5" s="1"/>
  <c r="AH96" i="5"/>
  <c r="AE96" i="5" s="1"/>
  <c r="AG96" i="5" s="1"/>
  <c r="AH97" i="5"/>
  <c r="AH100" i="5"/>
  <c r="AE100" i="5" s="1"/>
  <c r="AG100" i="5" s="1"/>
  <c r="AH104" i="5"/>
  <c r="AH101" i="5"/>
  <c r="AE101" i="5" s="1"/>
  <c r="AG101" i="5" s="1"/>
  <c r="AH102" i="5"/>
  <c r="AE102" i="5" s="1"/>
  <c r="AG102" i="5" s="1"/>
  <c r="AK104" i="5"/>
  <c r="AN104" i="5"/>
  <c r="AO104" i="5"/>
  <c r="AO98" i="5"/>
  <c r="AN98" i="5"/>
  <c r="AO92" i="5"/>
  <c r="AN92" i="5"/>
  <c r="T86" i="5"/>
  <c r="T85" i="5"/>
  <c r="AJ86" i="5"/>
  <c r="AJ85" i="5"/>
  <c r="AI84" i="5"/>
  <c r="AR84" i="5" s="1"/>
  <c r="AI83" i="5"/>
  <c r="AR83" i="5" s="1"/>
  <c r="AI82" i="5"/>
  <c r="AR82" i="5" s="1"/>
  <c r="AI81" i="5"/>
  <c r="AE93" i="5" l="1"/>
  <c r="AG93" i="5" s="1"/>
  <c r="AE99" i="5"/>
  <c r="AG99" i="5" s="1"/>
  <c r="Y91" i="5"/>
  <c r="AK87" i="5"/>
  <c r="AE87" i="5" s="1"/>
  <c r="AG87" i="5" s="1"/>
  <c r="AR81" i="5"/>
  <c r="AL81" i="5"/>
  <c r="AH82" i="5"/>
  <c r="AE82" i="5" s="1"/>
  <c r="AG82" i="5" s="1"/>
  <c r="Y103" i="5"/>
  <c r="Y97" i="5"/>
  <c r="AH85" i="5"/>
  <c r="AH86" i="5"/>
  <c r="AH83" i="5"/>
  <c r="AE83" i="5" s="1"/>
  <c r="AG83" i="5" s="1"/>
  <c r="AH84" i="5"/>
  <c r="AE84" i="5" s="1"/>
  <c r="AG84" i="5" s="1"/>
  <c r="AO86" i="5"/>
  <c r="AN86" i="5"/>
  <c r="T80" i="5"/>
  <c r="T79" i="5"/>
  <c r="AJ80" i="5"/>
  <c r="AJ79" i="5"/>
  <c r="AI78" i="5"/>
  <c r="AI77" i="5"/>
  <c r="AI76" i="5"/>
  <c r="AI75" i="5"/>
  <c r="AR77" i="5" l="1"/>
  <c r="AE77" i="5" s="1"/>
  <c r="AG77" i="5" s="1"/>
  <c r="AR78" i="5"/>
  <c r="AE78" i="5" s="1"/>
  <c r="AG78" i="5" s="1"/>
  <c r="AR76" i="5"/>
  <c r="AE76" i="5" s="1"/>
  <c r="AG76" i="5" s="1"/>
  <c r="AK81" i="5"/>
  <c r="AE81" i="5" s="1"/>
  <c r="AG81" i="5" s="1"/>
  <c r="AR75" i="5"/>
  <c r="AE75" i="5" s="1"/>
  <c r="AG75" i="5" s="1"/>
  <c r="Y85" i="5"/>
  <c r="AL85" i="5"/>
  <c r="AK80" i="5"/>
  <c r="AO80" i="5"/>
  <c r="AN80" i="5"/>
  <c r="T71" i="5"/>
  <c r="T70" i="5"/>
  <c r="AJ71" i="5"/>
  <c r="AJ70" i="5"/>
  <c r="AI69" i="5"/>
  <c r="AR69" i="5" s="1"/>
  <c r="AI68" i="5"/>
  <c r="AR68" i="5" s="1"/>
  <c r="AI67" i="5"/>
  <c r="AR67" i="5" s="1"/>
  <c r="T42" i="5"/>
  <c r="AP38" i="5"/>
  <c r="AI37" i="5"/>
  <c r="AI46" i="5"/>
  <c r="AP46" i="5"/>
  <c r="AJ46" i="5" s="1"/>
  <c r="AI45" i="5"/>
  <c r="AP45" i="5"/>
  <c r="AI53" i="5"/>
  <c r="AP52" i="5"/>
  <c r="T38" i="5" l="1"/>
  <c r="AK38" i="5"/>
  <c r="AR39" i="5"/>
  <c r="AE103" i="5"/>
  <c r="AG103" i="5" s="1"/>
  <c r="AE85" i="5"/>
  <c r="AG85" i="5" s="1"/>
  <c r="AK71" i="5"/>
  <c r="AM39" i="5"/>
  <c r="Y79" i="5"/>
  <c r="AO71" i="5"/>
  <c r="AN71" i="5"/>
  <c r="AN74" i="5" s="1"/>
  <c r="O41" i="5"/>
  <c r="O40" i="5"/>
  <c r="AR54" i="5"/>
  <c r="AE54" i="5" s="1"/>
  <c r="AG54" i="5" s="1"/>
  <c r="AO33" i="5"/>
  <c r="AI32" i="5"/>
  <c r="AI31" i="5"/>
  <c r="AH29" i="5"/>
  <c r="AH28" i="5"/>
  <c r="AI27" i="5"/>
  <c r="AI28" i="5"/>
  <c r="AI29" i="5"/>
  <c r="AR31" i="5" l="1"/>
  <c r="AE31" i="5"/>
  <c r="AG31" i="5" s="1"/>
  <c r="AL42" i="5"/>
  <c r="AL38" i="5"/>
  <c r="T33" i="5"/>
  <c r="AE29" i="5"/>
  <c r="AG29" i="5" s="1"/>
  <c r="AR27" i="5"/>
  <c r="AE27" i="5" s="1"/>
  <c r="AG27" i="5" s="1"/>
  <c r="AR28" i="5"/>
  <c r="AE28" i="5" s="1"/>
  <c r="AG28" i="5" s="1"/>
  <c r="AK46" i="5"/>
  <c r="Y70" i="5"/>
  <c r="AR32" i="5"/>
  <c r="AE32" i="5" s="1"/>
  <c r="AG32" i="5" s="1"/>
  <c r="AM42" i="5" l="1"/>
  <c r="AM71" i="5"/>
  <c r="Y33" i="5"/>
  <c r="AK33" i="5"/>
  <c r="AP70" i="5" l="1"/>
  <c r="AJ74" i="5"/>
  <c r="Y42" i="5"/>
  <c r="AN42" i="5" s="1"/>
  <c r="AR12" i="5"/>
  <c r="AI13" i="5"/>
  <c r="AE12" i="5" l="1"/>
  <c r="AG12" i="5" s="1"/>
  <c r="AR13" i="5"/>
  <c r="AI18" i="5"/>
  <c r="AI22" i="5"/>
  <c r="AI21" i="5"/>
  <c r="AR18" i="5" l="1"/>
  <c r="AE18" i="5" s="1"/>
  <c r="AG18" i="5" s="1"/>
  <c r="AE13" i="5"/>
  <c r="AG13" i="5" s="1"/>
  <c r="AR21" i="5"/>
  <c r="AR22" i="5"/>
  <c r="AI14" i="5"/>
  <c r="Q2" i="8"/>
  <c r="AH74" i="54" s="1"/>
  <c r="Q9" i="8"/>
  <c r="Q7" i="8"/>
  <c r="AI48" i="5"/>
  <c r="AH44" i="5"/>
  <c r="AH36" i="5"/>
  <c r="D65" i="16"/>
  <c r="C2" i="14"/>
  <c r="C3" i="14"/>
  <c r="C4" i="14"/>
  <c r="C5" i="14"/>
  <c r="C6" i="14"/>
  <c r="C2" i="13"/>
  <c r="C3" i="13"/>
  <c r="C4" i="13"/>
  <c r="C5" i="13"/>
  <c r="C6" i="13"/>
  <c r="C7" i="13"/>
  <c r="C8" i="13"/>
  <c r="C9" i="13"/>
  <c r="C10" i="13"/>
  <c r="B2" i="12"/>
  <c r="F2" i="12" s="1"/>
  <c r="E2" i="12"/>
  <c r="B3" i="12"/>
  <c r="F3" i="12" s="1"/>
  <c r="E3" i="12"/>
  <c r="B4" i="12"/>
  <c r="F4" i="12" s="1"/>
  <c r="E4" i="12"/>
  <c r="B5" i="12"/>
  <c r="F5" i="12" s="1"/>
  <c r="E5" i="12"/>
  <c r="B6" i="12"/>
  <c r="F6" i="12" s="1"/>
  <c r="E6" i="12"/>
  <c r="B7" i="12"/>
  <c r="F7" i="12" s="1"/>
  <c r="E7" i="12"/>
  <c r="B8" i="12"/>
  <c r="E8" i="12"/>
  <c r="F8" i="12"/>
  <c r="B9" i="12"/>
  <c r="E9" i="12"/>
  <c r="F9" i="12"/>
  <c r="B10" i="12"/>
  <c r="F10" i="12" s="1"/>
  <c r="E10" i="12"/>
  <c r="B11" i="12"/>
  <c r="F11" i="12" s="1"/>
  <c r="E11" i="12"/>
  <c r="B12" i="12"/>
  <c r="F12" i="12" s="1"/>
  <c r="E12" i="12"/>
  <c r="B13" i="12"/>
  <c r="F13" i="12" s="1"/>
  <c r="E13" i="12"/>
  <c r="B14" i="12"/>
  <c r="F14" i="12" s="1"/>
  <c r="E14" i="12"/>
  <c r="B15" i="12"/>
  <c r="F15" i="12" s="1"/>
  <c r="E15" i="12"/>
  <c r="B16" i="12"/>
  <c r="E16" i="12"/>
  <c r="F16" i="12"/>
  <c r="B17" i="12"/>
  <c r="E17" i="12"/>
  <c r="F17" i="12"/>
  <c r="B18" i="12"/>
  <c r="F18" i="12" s="1"/>
  <c r="E18" i="12"/>
  <c r="B19" i="12"/>
  <c r="F19" i="12" s="1"/>
  <c r="E19" i="12"/>
  <c r="B20" i="12"/>
  <c r="F20" i="12" s="1"/>
  <c r="E20" i="12"/>
  <c r="B21" i="12"/>
  <c r="F21" i="12" s="1"/>
  <c r="E21" i="12"/>
  <c r="B22" i="12"/>
  <c r="F22" i="12" s="1"/>
  <c r="E22" i="12"/>
  <c r="B23" i="12"/>
  <c r="F23" i="12" s="1"/>
  <c r="E23" i="12"/>
  <c r="B24" i="12"/>
  <c r="E24" i="12"/>
  <c r="F24" i="12"/>
  <c r="B25" i="12"/>
  <c r="E25" i="12"/>
  <c r="F25" i="12"/>
  <c r="B26" i="12"/>
  <c r="F26" i="12" s="1"/>
  <c r="E26" i="12"/>
  <c r="B27" i="12"/>
  <c r="F27" i="12" s="1"/>
  <c r="E27" i="12"/>
  <c r="B28" i="12"/>
  <c r="F28" i="12" s="1"/>
  <c r="E28" i="12"/>
  <c r="B29" i="12"/>
  <c r="F29" i="12" s="1"/>
  <c r="E29" i="12"/>
  <c r="B30" i="12"/>
  <c r="F30" i="12" s="1"/>
  <c r="E30" i="12"/>
  <c r="B31" i="12"/>
  <c r="F31" i="12" s="1"/>
  <c r="E31" i="12"/>
  <c r="B32" i="12"/>
  <c r="E32" i="12"/>
  <c r="F32" i="12"/>
  <c r="B33" i="12"/>
  <c r="E33" i="12"/>
  <c r="F33" i="12"/>
  <c r="B34" i="12"/>
  <c r="F34" i="12" s="1"/>
  <c r="E34" i="12"/>
  <c r="B35" i="12"/>
  <c r="F35" i="12" s="1"/>
  <c r="E35" i="12"/>
  <c r="B36" i="12"/>
  <c r="F36" i="12" s="1"/>
  <c r="E36" i="12"/>
  <c r="B37" i="12"/>
  <c r="F37" i="12" s="1"/>
  <c r="E37" i="12"/>
  <c r="B38" i="12"/>
  <c r="F38" i="12" s="1"/>
  <c r="E38" i="12"/>
  <c r="B39" i="12"/>
  <c r="F39" i="12" s="1"/>
  <c r="E39" i="12"/>
  <c r="B40" i="12"/>
  <c r="E40" i="12"/>
  <c r="F40" i="12"/>
  <c r="B41" i="12"/>
  <c r="E41" i="12"/>
  <c r="F41" i="12"/>
  <c r="B42" i="12"/>
  <c r="F42" i="12" s="1"/>
  <c r="E42" i="12"/>
  <c r="B43" i="12"/>
  <c r="F43" i="12" s="1"/>
  <c r="E43" i="12"/>
  <c r="B44" i="12"/>
  <c r="F44" i="12" s="1"/>
  <c r="E44" i="12"/>
  <c r="B45" i="12"/>
  <c r="F45" i="12" s="1"/>
  <c r="E45" i="12"/>
  <c r="B46" i="12"/>
  <c r="F46" i="12" s="1"/>
  <c r="E46" i="12"/>
  <c r="B47" i="12"/>
  <c r="F47" i="12" s="1"/>
  <c r="E47" i="12"/>
  <c r="B48" i="12"/>
  <c r="E48" i="12"/>
  <c r="F48" i="12"/>
  <c r="B49" i="12"/>
  <c r="E49" i="12"/>
  <c r="F49" i="12"/>
  <c r="B50" i="12"/>
  <c r="F50" i="12" s="1"/>
  <c r="E50" i="12"/>
  <c r="B51" i="12"/>
  <c r="F51" i="12" s="1"/>
  <c r="E51" i="12"/>
  <c r="B52" i="12"/>
  <c r="F52" i="12" s="1"/>
  <c r="E52" i="12"/>
  <c r="B53" i="12"/>
  <c r="F53" i="12" s="1"/>
  <c r="E53" i="12"/>
  <c r="B54" i="12"/>
  <c r="F54" i="12" s="1"/>
  <c r="E54" i="12"/>
  <c r="B55" i="12"/>
  <c r="F55" i="12" s="1"/>
  <c r="E55" i="12"/>
  <c r="B56" i="12"/>
  <c r="E56" i="12"/>
  <c r="F56" i="12"/>
  <c r="B57" i="12"/>
  <c r="E57" i="12"/>
  <c r="F57" i="12"/>
  <c r="B58" i="12"/>
  <c r="F58" i="12" s="1"/>
  <c r="E58" i="12"/>
  <c r="B59" i="12"/>
  <c r="F59" i="12" s="1"/>
  <c r="E59" i="12"/>
  <c r="B60" i="12"/>
  <c r="F60" i="12" s="1"/>
  <c r="E60" i="12"/>
  <c r="B61" i="12"/>
  <c r="F61" i="12" s="1"/>
  <c r="E61" i="12"/>
  <c r="B62" i="12"/>
  <c r="F62" i="12" s="1"/>
  <c r="E62" i="12"/>
  <c r="B63" i="12"/>
  <c r="F63" i="12" s="1"/>
  <c r="E63" i="12"/>
  <c r="B64" i="12"/>
  <c r="E64" i="12"/>
  <c r="F64" i="12"/>
  <c r="B65" i="12"/>
  <c r="E65" i="12"/>
  <c r="F65" i="12"/>
  <c r="B66" i="12"/>
  <c r="F66" i="12" s="1"/>
  <c r="E66" i="12"/>
  <c r="B67" i="12"/>
  <c r="F67" i="12" s="1"/>
  <c r="E67" i="12"/>
  <c r="B68" i="12"/>
  <c r="F68" i="12" s="1"/>
  <c r="E68" i="12"/>
  <c r="B69" i="12"/>
  <c r="F69" i="12" s="1"/>
  <c r="E69" i="12"/>
  <c r="B70" i="12"/>
  <c r="F70" i="12" s="1"/>
  <c r="E70" i="12"/>
  <c r="C2" i="11"/>
  <c r="C3" i="11"/>
  <c r="D3" i="11" s="1"/>
  <c r="C4" i="11"/>
  <c r="D4" i="11" s="1"/>
  <c r="C5" i="11"/>
  <c r="D5" i="11" s="1"/>
  <c r="C6" i="11"/>
  <c r="D6" i="11" s="1"/>
  <c r="C7" i="11"/>
  <c r="D7" i="11" s="1"/>
  <c r="C8" i="11"/>
  <c r="D8" i="11" s="1"/>
  <c r="C9" i="11"/>
  <c r="D9" i="11" s="1"/>
  <c r="C10" i="11"/>
  <c r="D10" i="11" s="1"/>
  <c r="C11" i="11"/>
  <c r="D11" i="11" s="1"/>
  <c r="C12" i="11"/>
  <c r="D12" i="11" s="1"/>
  <c r="C13" i="11"/>
  <c r="D13" i="11" s="1"/>
  <c r="C14" i="11"/>
  <c r="D14" i="11" s="1"/>
  <c r="C15" i="11"/>
  <c r="D15" i="11" s="1"/>
  <c r="C16" i="11"/>
  <c r="D16" i="11" s="1"/>
  <c r="C17" i="11"/>
  <c r="D17" i="11" s="1"/>
  <c r="C18" i="11"/>
  <c r="D18" i="11" s="1"/>
  <c r="C19" i="11"/>
  <c r="D19" i="11" s="1"/>
  <c r="C20" i="11"/>
  <c r="D20" i="11" s="1"/>
  <c r="C21" i="11"/>
  <c r="D21" i="11" s="1"/>
  <c r="C22" i="11"/>
  <c r="D22" i="11" s="1"/>
  <c r="C2" i="10"/>
  <c r="C3" i="10"/>
  <c r="C4" i="10"/>
  <c r="C5" i="10"/>
  <c r="C6" i="10"/>
  <c r="C7" i="10"/>
  <c r="C8" i="10"/>
  <c r="C9" i="10"/>
  <c r="C10" i="10"/>
  <c r="C11" i="10"/>
  <c r="C12" i="10"/>
  <c r="C13" i="10"/>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AJ53" i="5"/>
  <c r="AI145" i="55" l="1"/>
  <c r="AI144" i="55"/>
  <c r="AI133" i="55"/>
  <c r="AI132" i="55"/>
  <c r="AI126" i="55"/>
  <c r="AI127" i="55"/>
  <c r="AI151" i="55"/>
  <c r="AI150" i="55"/>
  <c r="AI138" i="55"/>
  <c r="AI139" i="55"/>
  <c r="AI80" i="55"/>
  <c r="AH169" i="55"/>
  <c r="AI104" i="55"/>
  <c r="AI103" i="55"/>
  <c r="AI92" i="55"/>
  <c r="AI91" i="55"/>
  <c r="AI71" i="55"/>
  <c r="AI98" i="55"/>
  <c r="AI97" i="55"/>
  <c r="AI86" i="55"/>
  <c r="AI85" i="55"/>
  <c r="AI79" i="55"/>
  <c r="AI70" i="55"/>
  <c r="AP33" i="55"/>
  <c r="AI5" i="55"/>
  <c r="AH74" i="55"/>
  <c r="AH74" i="5"/>
  <c r="AI80" i="54"/>
  <c r="AH169" i="54"/>
  <c r="AI104" i="54"/>
  <c r="AI103" i="54"/>
  <c r="AI92" i="54"/>
  <c r="AI91" i="54"/>
  <c r="AI71" i="54"/>
  <c r="AI79" i="54"/>
  <c r="AI98" i="54"/>
  <c r="AI86" i="54"/>
  <c r="AI85" i="54"/>
  <c r="AP33" i="54"/>
  <c r="AI5" i="54"/>
  <c r="AI70" i="54"/>
  <c r="AI97" i="54"/>
  <c r="AK74" i="54"/>
  <c r="AE53" i="5"/>
  <c r="AG53" i="5" s="1"/>
  <c r="AI51" i="5"/>
  <c r="AE51" i="5" s="1"/>
  <c r="AG51" i="5" s="1"/>
  <c r="D2" i="11"/>
  <c r="AI188" i="5"/>
  <c r="AI52" i="5"/>
  <c r="AE52" i="5" s="1"/>
  <c r="AG52" i="5" s="1"/>
  <c r="AI26" i="5"/>
  <c r="AE26" i="5" s="1"/>
  <c r="AG26" i="5" s="1"/>
  <c r="AI30" i="5"/>
  <c r="AN70" i="5" s="1"/>
  <c r="AH172" i="5"/>
  <c r="AM175" i="5"/>
  <c r="AH205" i="5"/>
  <c r="AE205" i="5" s="1"/>
  <c r="AG205" i="5" s="1"/>
  <c r="AH200" i="5"/>
  <c r="AE200" i="5" s="1"/>
  <c r="AG200" i="5" s="1"/>
  <c r="AH195" i="5"/>
  <c r="AE195" i="5" s="1"/>
  <c r="AG195" i="5" s="1"/>
  <c r="AH191" i="5"/>
  <c r="AE191" i="5" s="1"/>
  <c r="AG191" i="5" s="1"/>
  <c r="AH186" i="5"/>
  <c r="AH204" i="5"/>
  <c r="AE204" i="5" s="1"/>
  <c r="AH199" i="5"/>
  <c r="AE199" i="5" s="1"/>
  <c r="AG199" i="5" s="1"/>
  <c r="AH194" i="5"/>
  <c r="AH190" i="5"/>
  <c r="AE190" i="5" s="1"/>
  <c r="AH207" i="5"/>
  <c r="AE207" i="5" s="1"/>
  <c r="AG207" i="5" s="1"/>
  <c r="AH202" i="5"/>
  <c r="AE202" i="5" s="1"/>
  <c r="AG202" i="5" s="1"/>
  <c r="AH198" i="5"/>
  <c r="AE198" i="5" s="1"/>
  <c r="AG198" i="5" s="1"/>
  <c r="AH193" i="5"/>
  <c r="AE193" i="5" s="1"/>
  <c r="AG193" i="5" s="1"/>
  <c r="AH189" i="5"/>
  <c r="AH206" i="5"/>
  <c r="AE206" i="5" s="1"/>
  <c r="AG206" i="5" s="1"/>
  <c r="AH201" i="5"/>
  <c r="AH197" i="5"/>
  <c r="AE197" i="5" s="1"/>
  <c r="AG197" i="5" s="1"/>
  <c r="AH192" i="5"/>
  <c r="AE192" i="5" s="1"/>
  <c r="AG192" i="5" s="1"/>
  <c r="AH187" i="5"/>
  <c r="AE187" i="5" s="1"/>
  <c r="AG187" i="5" s="1"/>
  <c r="AJ66" i="5"/>
  <c r="AH188" i="5"/>
  <c r="AE188" i="5" s="1"/>
  <c r="AG188" i="5" s="1"/>
  <c r="AH203" i="5"/>
  <c r="AE203" i="5" s="1"/>
  <c r="AG203" i="5" s="1"/>
  <c r="AH196" i="5"/>
  <c r="AE196" i="5" s="1"/>
  <c r="AG196" i="5" s="1"/>
  <c r="AH47" i="5"/>
  <c r="AH46" i="5"/>
  <c r="AE46" i="5" s="1"/>
  <c r="AG46" i="5" s="1"/>
  <c r="AH45" i="5"/>
  <c r="AE45" i="5" s="1"/>
  <c r="AG45" i="5" s="1"/>
  <c r="AE22" i="5"/>
  <c r="AG22" i="5" s="1"/>
  <c r="AE21" i="5"/>
  <c r="AG21" i="5" s="1"/>
  <c r="AH42" i="5"/>
  <c r="AH174" i="5"/>
  <c r="AE174" i="5" s="1"/>
  <c r="AG174" i="5" s="1"/>
  <c r="Q8" i="8"/>
  <c r="Q10" i="8"/>
  <c r="Q4" i="8"/>
  <c r="Q6" i="8"/>
  <c r="AI20" i="5"/>
  <c r="AH169" i="5"/>
  <c r="AI74" i="5"/>
  <c r="AI189" i="5"/>
  <c r="AE189" i="5" s="1"/>
  <c r="AG189" i="5" s="1"/>
  <c r="AI103" i="5"/>
  <c r="AI104" i="5"/>
  <c r="AI97" i="5"/>
  <c r="AI98" i="5"/>
  <c r="AI91" i="5"/>
  <c r="AI92" i="5"/>
  <c r="AI85" i="5"/>
  <c r="AI86" i="5"/>
  <c r="AI5" i="5"/>
  <c r="AI80" i="5"/>
  <c r="AI79" i="5"/>
  <c r="AI71" i="5"/>
  <c r="AI70" i="5"/>
  <c r="AH43" i="5"/>
  <c r="AH38" i="5"/>
  <c r="AE38" i="5" s="1"/>
  <c r="AG38" i="5" s="1"/>
  <c r="AH41" i="5"/>
  <c r="AE41" i="5" s="1"/>
  <c r="AG41" i="5" s="1"/>
  <c r="AH37" i="5"/>
  <c r="AH40" i="5"/>
  <c r="AH39" i="5"/>
  <c r="AP33" i="5"/>
  <c r="AE36" i="5"/>
  <c r="AG36" i="5" s="1"/>
  <c r="AE14" i="5"/>
  <c r="AG14" i="5" s="1"/>
  <c r="AE44" i="5"/>
  <c r="AG44" i="5" s="1"/>
  <c r="AE19" i="5"/>
  <c r="AG19" i="5" s="1"/>
  <c r="AE16" i="5"/>
  <c r="AG16" i="5" s="1"/>
  <c r="AP16" i="5"/>
  <c r="AJ172" i="5"/>
  <c r="AJ17" i="5"/>
  <c r="AH71" i="5" l="1"/>
  <c r="AL145" i="55"/>
  <c r="AE145" i="55" s="1"/>
  <c r="AG145" i="55" s="1"/>
  <c r="AL133" i="55"/>
  <c r="AE133" i="55" s="1"/>
  <c r="AG133" i="55" s="1"/>
  <c r="AL127" i="55"/>
  <c r="AE127" i="55" s="1"/>
  <c r="AG127" i="55" s="1"/>
  <c r="AL139" i="55"/>
  <c r="AE139" i="55" s="1"/>
  <c r="AG139" i="55" s="1"/>
  <c r="AL151" i="55"/>
  <c r="AE151" i="55" s="1"/>
  <c r="AG151" i="55" s="1"/>
  <c r="AK74" i="55"/>
  <c r="AK121" i="55" s="1"/>
  <c r="AL126" i="55" s="1"/>
  <c r="AH121" i="55"/>
  <c r="AK194" i="55"/>
  <c r="AE194" i="55" s="1"/>
  <c r="AG194" i="55" s="1"/>
  <c r="AL104" i="55"/>
  <c r="AE104" i="55" s="1"/>
  <c r="AG104" i="55" s="1"/>
  <c r="AL92" i="55"/>
  <c r="AE92" i="55" s="1"/>
  <c r="AG92" i="55" s="1"/>
  <c r="AL71" i="55"/>
  <c r="AT5" i="55"/>
  <c r="AL98" i="55"/>
  <c r="AE98" i="55" s="1"/>
  <c r="AG98" i="55" s="1"/>
  <c r="AJ42" i="55"/>
  <c r="AE42" i="55" s="1"/>
  <c r="AG42" i="55" s="1"/>
  <c r="AK186" i="55"/>
  <c r="AE186" i="55" s="1"/>
  <c r="AG186" i="55" s="1"/>
  <c r="AL80" i="55"/>
  <c r="AE80" i="55" s="1"/>
  <c r="AG80" i="55" s="1"/>
  <c r="AL86" i="55"/>
  <c r="AE86" i="55" s="1"/>
  <c r="AG86" i="55" s="1"/>
  <c r="AK201" i="55"/>
  <c r="AE201" i="55" s="1"/>
  <c r="AG201" i="55" s="1"/>
  <c r="AJ33" i="55"/>
  <c r="AE33" i="55" s="1"/>
  <c r="AG33" i="55" s="1"/>
  <c r="AK194" i="54"/>
  <c r="AL104" i="54"/>
  <c r="AL92" i="54"/>
  <c r="AL71" i="54"/>
  <c r="AE71" i="54" s="1"/>
  <c r="AG71" i="54" s="1"/>
  <c r="AT5" i="54"/>
  <c r="AL80" i="54"/>
  <c r="AE80" i="54" s="1"/>
  <c r="AG80" i="54" s="1"/>
  <c r="AL86" i="54"/>
  <c r="AK201" i="54"/>
  <c r="AK186" i="54"/>
  <c r="AE186" i="54" s="1"/>
  <c r="AG186" i="54" s="1"/>
  <c r="AH5" i="54" s="1"/>
  <c r="AJ42" i="54"/>
  <c r="AE42" i="54" s="1"/>
  <c r="AG42" i="54" s="1"/>
  <c r="AJ33" i="54"/>
  <c r="AE33" i="54" s="1"/>
  <c r="AG33" i="54" s="1"/>
  <c r="AL98" i="54"/>
  <c r="AL74" i="54"/>
  <c r="AP79" i="54" s="1"/>
  <c r="AL79" i="54"/>
  <c r="AE79" i="54" s="1"/>
  <c r="AG79" i="54" s="1"/>
  <c r="AH72" i="5"/>
  <c r="AE72" i="5" s="1"/>
  <c r="AH70" i="5"/>
  <c r="AH68" i="5"/>
  <c r="AE68" i="5" s="1"/>
  <c r="AH66" i="5"/>
  <c r="AE66" i="5" s="1"/>
  <c r="AG66" i="5" s="1"/>
  <c r="AH67" i="5"/>
  <c r="AE67" i="5" s="1"/>
  <c r="AG67" i="5" s="1"/>
  <c r="AH69" i="5"/>
  <c r="AE69" i="5" s="1"/>
  <c r="AG69" i="5" s="1"/>
  <c r="AN105" i="5"/>
  <c r="AL186" i="5" s="1"/>
  <c r="AK70" i="5"/>
  <c r="AL70" i="5"/>
  <c r="AK194" i="5"/>
  <c r="AE194" i="5" s="1"/>
  <c r="AG194" i="5" s="1"/>
  <c r="AK201" i="5"/>
  <c r="AE201" i="5" s="1"/>
  <c r="AG201" i="5" s="1"/>
  <c r="AJ42" i="5"/>
  <c r="AK186" i="5"/>
  <c r="AE20" i="5"/>
  <c r="AG20" i="5" s="1"/>
  <c r="AH175" i="5"/>
  <c r="AE175" i="5" s="1"/>
  <c r="AG175" i="5" s="1"/>
  <c r="AO47" i="5"/>
  <c r="AE47" i="5"/>
  <c r="AG47" i="5" s="1"/>
  <c r="AH48" i="5"/>
  <c r="AE48" i="5" s="1"/>
  <c r="AG48" i="5" s="1"/>
  <c r="AE43" i="5"/>
  <c r="AG43" i="5" s="1"/>
  <c r="AO43" i="5"/>
  <c r="AE30" i="5"/>
  <c r="AG30" i="5" s="1"/>
  <c r="AE40" i="5"/>
  <c r="AG40" i="5" s="1"/>
  <c r="AE37" i="5"/>
  <c r="AG37" i="5" s="1"/>
  <c r="AO39" i="5"/>
  <c r="AE39" i="5"/>
  <c r="AG39" i="5" s="1"/>
  <c r="AJ33" i="5"/>
  <c r="AG190" i="5"/>
  <c r="AG204" i="5"/>
  <c r="AL104" i="5"/>
  <c r="AK74" i="5"/>
  <c r="AL79" i="5" s="1"/>
  <c r="AE172" i="5"/>
  <c r="AG172" i="5" s="1"/>
  <c r="AK98" i="5"/>
  <c r="AL97" i="5"/>
  <c r="AE97" i="5" s="1"/>
  <c r="AG97" i="5" s="1"/>
  <c r="AL92" i="5"/>
  <c r="AL98" i="5"/>
  <c r="AL91" i="5"/>
  <c r="AE91" i="5" s="1"/>
  <c r="AG91" i="5" s="1"/>
  <c r="AK92" i="5"/>
  <c r="AK86" i="5"/>
  <c r="AL80" i="5"/>
  <c r="AL86" i="5"/>
  <c r="AL71" i="5"/>
  <c r="AT5" i="5"/>
  <c r="AE17" i="5"/>
  <c r="AG17" i="5" s="1"/>
  <c r="AE71" i="5" l="1"/>
  <c r="AG5" i="54"/>
  <c r="AE5" i="54" s="1"/>
  <c r="AE179" i="54" s="1"/>
  <c r="AH5" i="55"/>
  <c r="AE126" i="55"/>
  <c r="AG126" i="55" s="1"/>
  <c r="AS151" i="55"/>
  <c r="AS139" i="55"/>
  <c r="AS127" i="55"/>
  <c r="AS145" i="55"/>
  <c r="AS133" i="55"/>
  <c r="AL79" i="55"/>
  <c r="AL74" i="55"/>
  <c r="AS98" i="55"/>
  <c r="AS86" i="55"/>
  <c r="AS104" i="55"/>
  <c r="AS92" i="55"/>
  <c r="AS80" i="55"/>
  <c r="AS71" i="55"/>
  <c r="AE71" i="55" s="1"/>
  <c r="AG71" i="55" s="1"/>
  <c r="AR42" i="55"/>
  <c r="AR33" i="55"/>
  <c r="AS98" i="54"/>
  <c r="AS86" i="54"/>
  <c r="AS104" i="54"/>
  <c r="AS92" i="54"/>
  <c r="AS80" i="54"/>
  <c r="AS71" i="54"/>
  <c r="AR42" i="54"/>
  <c r="AR33" i="54"/>
  <c r="AE79" i="5"/>
  <c r="AG79" i="5" s="1"/>
  <c r="AE70" i="5"/>
  <c r="AG70" i="5" s="1"/>
  <c r="AE186" i="5"/>
  <c r="AG186" i="5" s="1"/>
  <c r="AH5" i="5" s="1"/>
  <c r="AG71" i="5"/>
  <c r="AM105" i="5"/>
  <c r="AG68" i="5"/>
  <c r="AO72" i="5"/>
  <c r="AH177" i="5" s="1"/>
  <c r="AK177" i="5" s="1"/>
  <c r="AG72" i="5"/>
  <c r="AL105" i="5"/>
  <c r="AS104" i="5"/>
  <c r="AR42" i="5"/>
  <c r="AE42" i="5" s="1"/>
  <c r="AG42" i="5" s="1"/>
  <c r="AE104" i="5"/>
  <c r="AG104" i="5" s="1"/>
  <c r="AL74" i="5"/>
  <c r="AP79" i="5" s="1"/>
  <c r="AS92" i="5"/>
  <c r="AE92" i="5" s="1"/>
  <c r="AG92" i="5" s="1"/>
  <c r="AS98" i="5"/>
  <c r="AE98" i="5" s="1"/>
  <c r="AG98" i="5" s="1"/>
  <c r="AS80" i="5"/>
  <c r="AE80" i="5" s="1"/>
  <c r="AG80" i="5" s="1"/>
  <c r="AS86" i="5"/>
  <c r="AE86" i="5" s="1"/>
  <c r="AG86" i="5" s="1"/>
  <c r="AS71" i="5"/>
  <c r="AR33" i="5"/>
  <c r="AE177" i="5" l="1"/>
  <c r="AG177" i="5" s="1"/>
  <c r="AE79" i="55"/>
  <c r="AG79" i="55" s="1"/>
  <c r="AP79" i="55"/>
  <c r="AL121" i="55"/>
  <c r="AP126" i="55" s="1"/>
  <c r="M105" i="5"/>
  <c r="AH105" i="5"/>
  <c r="AE105" i="5" s="1"/>
  <c r="AG105" i="5" s="1"/>
  <c r="AG5" i="5" s="1"/>
  <c r="AE5" i="5" s="1"/>
  <c r="AE33" i="5"/>
  <c r="AG33" i="5" s="1"/>
  <c r="AG5" i="55" l="1"/>
  <c r="AE5" i="55" s="1"/>
  <c r="AE179" i="55" s="1"/>
  <c r="AE179" i="5"/>
</calcChain>
</file>

<file path=xl/comments1.xml><?xml version="1.0" encoding="utf-8"?>
<comments xmlns="http://schemas.openxmlformats.org/spreadsheetml/2006/main">
  <authors>
    <author>江原　豊/ＢＰＯサービス部業務運用課</author>
  </authors>
  <commentList>
    <comment ref="AJ5" authorId="0" shapeId="0">
      <text>
        <r>
          <rPr>
            <b/>
            <sz val="11"/>
            <color indexed="81"/>
            <rFont val="Meiryo UI"/>
            <family val="3"/>
            <charset val="128"/>
          </rPr>
          <t>経歴必要年数
経路①②</t>
        </r>
      </text>
    </comment>
    <comment ref="AK5" authorId="0" shapeId="0">
      <text>
        <r>
          <rPr>
            <b/>
            <sz val="11"/>
            <color indexed="81"/>
            <rFont val="Meiryo UI"/>
            <family val="3"/>
            <charset val="128"/>
          </rPr>
          <t>経歴必要年数
経路③</t>
        </r>
      </text>
    </comment>
  </commentList>
</comments>
</file>

<file path=xl/comments2.xml><?xml version="1.0" encoding="utf-8"?>
<comments xmlns="http://schemas.openxmlformats.org/spreadsheetml/2006/main">
  <authors>
    <author>江原　豊/ＢＰＯサービス部業務運用課</author>
  </authors>
  <commentList>
    <comment ref="AJ5" authorId="0" shapeId="0">
      <text>
        <r>
          <rPr>
            <b/>
            <sz val="11"/>
            <color indexed="81"/>
            <rFont val="Meiryo UI"/>
            <family val="3"/>
            <charset val="128"/>
          </rPr>
          <t>経歴必要年数
経路①②</t>
        </r>
      </text>
    </comment>
    <comment ref="AK5" authorId="0" shapeId="0">
      <text>
        <r>
          <rPr>
            <b/>
            <sz val="11"/>
            <color indexed="81"/>
            <rFont val="Meiryo UI"/>
            <family val="3"/>
            <charset val="128"/>
          </rPr>
          <t>経歴必要年数
経路③</t>
        </r>
      </text>
    </comment>
  </commentList>
</comments>
</file>

<file path=xl/comments3.xml><?xml version="1.0" encoding="utf-8"?>
<comments xmlns="http://schemas.openxmlformats.org/spreadsheetml/2006/main">
  <authors>
    <author>江原　豊/ＢＰＯサービス部業務運用課</author>
  </authors>
  <commentList>
    <comment ref="AJ5" authorId="0" shapeId="0">
      <text>
        <r>
          <rPr>
            <b/>
            <sz val="11"/>
            <color indexed="81"/>
            <rFont val="Meiryo UI"/>
            <family val="3"/>
            <charset val="128"/>
          </rPr>
          <t>経歴必要年数
経路①②</t>
        </r>
      </text>
    </comment>
    <comment ref="AK5" authorId="0" shapeId="0">
      <text>
        <r>
          <rPr>
            <b/>
            <sz val="11"/>
            <color indexed="81"/>
            <rFont val="Meiryo UI"/>
            <family val="3"/>
            <charset val="128"/>
          </rPr>
          <t>経歴必要年数
経路③</t>
        </r>
      </text>
    </comment>
  </commentList>
</comments>
</file>

<file path=xl/sharedStrings.xml><?xml version="1.0" encoding="utf-8"?>
<sst xmlns="http://schemas.openxmlformats.org/spreadsheetml/2006/main" count="33461" uniqueCount="11598">
  <si>
    <t>総合技術監理部門を受験</t>
    <rPh sb="9" eb="11">
      <t>ジュケン</t>
    </rPh>
    <phoneticPr fontId="2"/>
  </si>
  <si>
    <t>他の技術部門と併願</t>
    <rPh sb="0" eb="1">
      <t>タ</t>
    </rPh>
    <rPh sb="2" eb="4">
      <t>ギジュツ</t>
    </rPh>
    <rPh sb="4" eb="6">
      <t>ブモン</t>
    </rPh>
    <rPh sb="7" eb="9">
      <t>ヘイガン</t>
    </rPh>
    <phoneticPr fontId="2"/>
  </si>
  <si>
    <r>
      <t>『総合技術監理部門</t>
    </r>
    <r>
      <rPr>
        <sz val="11"/>
        <color rgb="FFFF0000"/>
        <rFont val="Meiryo UI"/>
        <family val="3"/>
        <charset val="128"/>
      </rPr>
      <t>（併願）</t>
    </r>
    <r>
      <rPr>
        <sz val="11"/>
        <color theme="1"/>
        <rFont val="Meiryo UI"/>
        <family val="2"/>
        <charset val="128"/>
      </rPr>
      <t>受験』ボタンを押下</t>
    </r>
    <rPh sb="7" eb="9">
      <t>ブモン</t>
    </rPh>
    <rPh sb="10" eb="12">
      <t>ヘイガン</t>
    </rPh>
    <rPh sb="13" eb="15">
      <t>ジュケン</t>
    </rPh>
    <rPh sb="20" eb="22">
      <t>オウカ</t>
    </rPh>
    <phoneticPr fontId="2"/>
  </si>
  <si>
    <r>
      <t>『総合技術監理部門</t>
    </r>
    <r>
      <rPr>
        <sz val="11"/>
        <color rgb="FFFF0000"/>
        <rFont val="Meiryo UI"/>
        <family val="3"/>
        <charset val="128"/>
      </rPr>
      <t>（免除）</t>
    </r>
    <r>
      <rPr>
        <sz val="11"/>
        <color theme="1"/>
        <rFont val="Meiryo UI"/>
        <family val="2"/>
        <charset val="128"/>
      </rPr>
      <t>受験』ボタンを押下</t>
    </r>
    <rPh sb="10" eb="12">
      <t>メンジョ</t>
    </rPh>
    <rPh sb="13" eb="15">
      <t>ジュケン</t>
    </rPh>
    <rPh sb="20" eb="22">
      <t>オウカ</t>
    </rPh>
    <phoneticPr fontId="2"/>
  </si>
  <si>
    <t>受験する技術部門に対応したボタンを押下してください。</t>
    <rPh sb="0" eb="2">
      <t>ジュケン</t>
    </rPh>
    <rPh sb="4" eb="6">
      <t>ギジュツ</t>
    </rPh>
    <rPh sb="6" eb="8">
      <t>ブモン</t>
    </rPh>
    <rPh sb="9" eb="11">
      <t>タイオウ</t>
    </rPh>
    <rPh sb="17" eb="19">
      <t>オウカ</t>
    </rPh>
    <phoneticPr fontId="2"/>
  </si>
  <si>
    <r>
      <t>合格して</t>
    </r>
    <r>
      <rPr>
        <sz val="11"/>
        <color rgb="FFFF0000"/>
        <rFont val="Meiryo UI"/>
        <family val="3"/>
        <charset val="128"/>
      </rPr>
      <t>いない</t>
    </r>
    <r>
      <rPr>
        <sz val="11"/>
        <color theme="1"/>
        <rFont val="Meiryo UI"/>
        <family val="2"/>
        <charset val="128"/>
      </rPr>
      <t>方</t>
    </r>
    <rPh sb="0" eb="2">
      <t>ゴウカク</t>
    </rPh>
    <rPh sb="7" eb="8">
      <t>カタ</t>
    </rPh>
    <phoneticPr fontId="2"/>
  </si>
  <si>
    <r>
      <t>合格して</t>
    </r>
    <r>
      <rPr>
        <sz val="11"/>
        <color rgb="FFFF0000"/>
        <rFont val="Meiryo UI"/>
        <family val="3"/>
        <charset val="128"/>
      </rPr>
      <t>いる</t>
    </r>
    <r>
      <rPr>
        <sz val="11"/>
        <color theme="1"/>
        <rFont val="Meiryo UI"/>
        <family val="2"/>
        <charset val="128"/>
      </rPr>
      <t>方</t>
    </r>
    <rPh sb="0" eb="2">
      <t>ゴウカク</t>
    </rPh>
    <rPh sb="6" eb="7">
      <t>カタ</t>
    </rPh>
    <phoneticPr fontId="2"/>
  </si>
  <si>
    <t>対応する技術部門の選択科目を</t>
    <rPh sb="0" eb="2">
      <t>タイオウ</t>
    </rPh>
    <rPh sb="4" eb="6">
      <t>ギジュツ</t>
    </rPh>
    <rPh sb="6" eb="8">
      <t>ブモン</t>
    </rPh>
    <rPh sb="9" eb="11">
      <t>センタク</t>
    </rPh>
    <rPh sb="11" eb="13">
      <t>カモク</t>
    </rPh>
    <phoneticPr fontId="2"/>
  </si>
  <si>
    <t>選択科目を免除</t>
    <rPh sb="0" eb="4">
      <t>センタクカモク</t>
    </rPh>
    <rPh sb="5" eb="7">
      <t>メンジョ</t>
    </rPh>
    <phoneticPr fontId="2"/>
  </si>
  <si>
    <t>注意事項</t>
    <rPh sb="0" eb="4">
      <t>チュウイジコウ</t>
    </rPh>
    <phoneticPr fontId="2"/>
  </si>
  <si>
    <t>指定された教育課程を修了</t>
    <phoneticPr fontId="2"/>
  </si>
  <si>
    <t>経路①</t>
    <rPh sb="0" eb="2">
      <t>ケイロ</t>
    </rPh>
    <phoneticPr fontId="2"/>
  </si>
  <si>
    <t>はい</t>
    <phoneticPr fontId="2"/>
  </si>
  <si>
    <t>氏名</t>
    <rPh sb="0" eb="2">
      <t>シメイ</t>
    </rPh>
    <phoneticPr fontId="2"/>
  </si>
  <si>
    <t>フリガナ</t>
    <phoneticPr fontId="2"/>
  </si>
  <si>
    <t>性別</t>
    <rPh sb="0" eb="2">
      <t>セイベツ</t>
    </rPh>
    <phoneticPr fontId="2"/>
  </si>
  <si>
    <t>生年月日</t>
    <rPh sb="0" eb="2">
      <t>セイネン</t>
    </rPh>
    <rPh sb="2" eb="4">
      <t>ガッピ</t>
    </rPh>
    <phoneticPr fontId="2"/>
  </si>
  <si>
    <t>年</t>
    <rPh sb="0" eb="1">
      <t>ネン</t>
    </rPh>
    <phoneticPr fontId="2"/>
  </si>
  <si>
    <t>月</t>
    <rPh sb="0" eb="1">
      <t>ツキ</t>
    </rPh>
    <phoneticPr fontId="2"/>
  </si>
  <si>
    <t>日生</t>
    <rPh sb="0" eb="1">
      <t>ニチ</t>
    </rPh>
    <rPh sb="1" eb="2">
      <t>ウ</t>
    </rPh>
    <phoneticPr fontId="2"/>
  </si>
  <si>
    <t>男</t>
    <rPh sb="0" eb="1">
      <t>オトコ</t>
    </rPh>
    <phoneticPr fontId="2"/>
  </si>
  <si>
    <t>本籍地</t>
    <rPh sb="0" eb="3">
      <t>ホンセキチ</t>
    </rPh>
    <phoneticPr fontId="2"/>
  </si>
  <si>
    <t>国外</t>
    <rPh sb="0" eb="2">
      <t>コクガイ</t>
    </rPh>
    <phoneticPr fontId="2"/>
  </si>
  <si>
    <t>その他</t>
    <rPh sb="2" eb="3">
      <t>タ</t>
    </rPh>
    <phoneticPr fontId="2"/>
  </si>
  <si>
    <t>都道府県名</t>
    <rPh sb="0" eb="5">
      <t>トドウフケンメイ</t>
    </rPh>
    <phoneticPr fontId="2"/>
  </si>
  <si>
    <t>都道府県名または国名を選択してください</t>
    <rPh sb="0" eb="5">
      <t>トドウフケンメイ</t>
    </rPh>
    <rPh sb="8" eb="10">
      <t>クニメイ</t>
    </rPh>
    <rPh sb="11" eb="13">
      <t>センタク</t>
    </rPh>
    <phoneticPr fontId="2"/>
  </si>
  <si>
    <t>郵便番号</t>
    <rPh sb="0" eb="4">
      <t>ユウビンバンゴウ</t>
    </rPh>
    <phoneticPr fontId="2"/>
  </si>
  <si>
    <t>ー</t>
    <phoneticPr fontId="2"/>
  </si>
  <si>
    <t>神奈川県</t>
    <rPh sb="0" eb="4">
      <t>カナガワケン</t>
    </rPh>
    <phoneticPr fontId="2"/>
  </si>
  <si>
    <t>マンション名等</t>
    <rPh sb="5" eb="6">
      <t>メイ</t>
    </rPh>
    <rPh sb="6" eb="7">
      <t>トウ</t>
    </rPh>
    <phoneticPr fontId="2"/>
  </si>
  <si>
    <t>エラーメッセージ</t>
    <phoneticPr fontId="2"/>
  </si>
  <si>
    <t>現住所
（受験票及び合否通知書の送付先）</t>
    <rPh sb="0" eb="3">
      <t>ゲンジュウショ</t>
    </rPh>
    <phoneticPr fontId="2"/>
  </si>
  <si>
    <t>地方自治体〔自治体の出先機関・研究所を含む〕</t>
    <phoneticPr fontId="2"/>
  </si>
  <si>
    <t>勤務先</t>
    <rPh sb="0" eb="3">
      <t>キンムサキ</t>
    </rPh>
    <phoneticPr fontId="2"/>
  </si>
  <si>
    <t>日中連絡先</t>
    <rPh sb="0" eb="2">
      <t>ニッチュウ</t>
    </rPh>
    <rPh sb="2" eb="5">
      <t>レンラクサキ</t>
    </rPh>
    <phoneticPr fontId="2"/>
  </si>
  <si>
    <t>電話番号</t>
    <rPh sb="0" eb="4">
      <t>デンワバンゴウ</t>
    </rPh>
    <phoneticPr fontId="2"/>
  </si>
  <si>
    <t>メールアドレス</t>
    <phoneticPr fontId="2"/>
  </si>
  <si>
    <t>メールアドレス確認用</t>
    <rPh sb="7" eb="10">
      <t>カクニンヨウ</t>
    </rPh>
    <phoneticPr fontId="2"/>
  </si>
  <si>
    <t>平日日中（9:30～17:00）に連絡が取れる電話番号を入力してください</t>
    <rPh sb="0" eb="2">
      <t>ヘイジツ</t>
    </rPh>
    <rPh sb="2" eb="4">
      <t>ニッチュウ</t>
    </rPh>
    <rPh sb="17" eb="19">
      <t>レンラク</t>
    </rPh>
    <rPh sb="20" eb="21">
      <t>ト</t>
    </rPh>
    <rPh sb="23" eb="27">
      <t>デンワバンゴウ</t>
    </rPh>
    <rPh sb="28" eb="30">
      <t>ニュウリョク</t>
    </rPh>
    <phoneticPr fontId="2"/>
  </si>
  <si>
    <t>確認のために、再度メールアドレスを入力してください</t>
    <rPh sb="0" eb="2">
      <t>カクニン</t>
    </rPh>
    <rPh sb="7" eb="9">
      <t>サイド</t>
    </rPh>
    <rPh sb="17" eb="19">
      <t>ニュウリョク</t>
    </rPh>
    <phoneticPr fontId="2"/>
  </si>
  <si>
    <t>勤務先名</t>
    <rPh sb="0" eb="3">
      <t>キンムサキ</t>
    </rPh>
    <rPh sb="3" eb="4">
      <t>メイ</t>
    </rPh>
    <phoneticPr fontId="2"/>
  </si>
  <si>
    <t>最終学歴</t>
    <rPh sb="0" eb="4">
      <t>サイシュウガクレキ</t>
    </rPh>
    <phoneticPr fontId="2"/>
  </si>
  <si>
    <t>学校名</t>
    <rPh sb="0" eb="3">
      <t>ガッコウメイ</t>
    </rPh>
    <phoneticPr fontId="2"/>
  </si>
  <si>
    <t>学部学科名</t>
    <rPh sb="0" eb="4">
      <t>ガクブガッカ</t>
    </rPh>
    <rPh sb="4" eb="5">
      <t>メイ</t>
    </rPh>
    <phoneticPr fontId="2"/>
  </si>
  <si>
    <r>
      <t>総合技術監理部門</t>
    </r>
    <r>
      <rPr>
        <sz val="11"/>
        <color rgb="FFFF0000"/>
        <rFont val="Meiryo UI"/>
        <family val="3"/>
        <charset val="128"/>
      </rPr>
      <t>以外</t>
    </r>
    <r>
      <rPr>
        <sz val="11"/>
        <color theme="1"/>
        <rFont val="Meiryo UI"/>
        <family val="2"/>
        <charset val="128"/>
      </rPr>
      <t>を受験
（下記の技術部門を受験）</t>
    </r>
    <rPh sb="15" eb="17">
      <t>カキ</t>
    </rPh>
    <rPh sb="18" eb="20">
      <t>ギジュツ</t>
    </rPh>
    <rPh sb="20" eb="22">
      <t>ブモン</t>
    </rPh>
    <rPh sb="23" eb="25">
      <t>ジュケン</t>
    </rPh>
    <phoneticPr fontId="2"/>
  </si>
  <si>
    <t>勤務先の種別を選択してください</t>
    <rPh sb="0" eb="3">
      <t>キンムサキ</t>
    </rPh>
    <rPh sb="4" eb="6">
      <t>シュベツ</t>
    </rPh>
    <rPh sb="7" eb="9">
      <t>センタク</t>
    </rPh>
    <phoneticPr fontId="2"/>
  </si>
  <si>
    <t>電話番号を入力してください</t>
    <rPh sb="0" eb="4">
      <t>デンワバンゴウ</t>
    </rPh>
    <rPh sb="5" eb="7">
      <t>ニュウリョク</t>
    </rPh>
    <phoneticPr fontId="2"/>
  </si>
  <si>
    <t>学校の種別を選択してください</t>
    <rPh sb="0" eb="2">
      <t>ガッコウ</t>
    </rPh>
    <rPh sb="3" eb="5">
      <t>シュベツ</t>
    </rPh>
    <rPh sb="6" eb="8">
      <t>センタク</t>
    </rPh>
    <phoneticPr fontId="2"/>
  </si>
  <si>
    <r>
      <t>生年月日を</t>
    </r>
    <r>
      <rPr>
        <sz val="11"/>
        <color rgb="FFFF0000"/>
        <rFont val="Meiryo UI"/>
        <family val="3"/>
        <charset val="128"/>
      </rPr>
      <t>西暦で入力</t>
    </r>
    <r>
      <rPr>
        <sz val="11"/>
        <color theme="1"/>
        <rFont val="Meiryo UI"/>
        <family val="2"/>
        <charset val="128"/>
      </rPr>
      <t>してください</t>
    </r>
    <rPh sb="0" eb="4">
      <t>セイネンガッピ</t>
    </rPh>
    <rPh sb="5" eb="7">
      <t>セイレキ</t>
    </rPh>
    <rPh sb="8" eb="10">
      <t>ニュウリョク</t>
    </rPh>
    <phoneticPr fontId="2"/>
  </si>
  <si>
    <t>受験地</t>
    <rPh sb="0" eb="2">
      <t>ジュケン</t>
    </rPh>
    <rPh sb="2" eb="3">
      <t>チ</t>
    </rPh>
    <phoneticPr fontId="2"/>
  </si>
  <si>
    <t>住所</t>
    <rPh sb="0" eb="2">
      <t>ジュウショ</t>
    </rPh>
    <phoneticPr fontId="2"/>
  </si>
  <si>
    <t>受験地を選択してください</t>
    <rPh sb="0" eb="3">
      <t>ジュケンチ</t>
    </rPh>
    <rPh sb="4" eb="6">
      <t>センタク</t>
    </rPh>
    <phoneticPr fontId="2"/>
  </si>
  <si>
    <t>専門とする事項</t>
    <rPh sb="0" eb="2">
      <t>センモン</t>
    </rPh>
    <rPh sb="5" eb="7">
      <t>ジコウ</t>
    </rPh>
    <phoneticPr fontId="2"/>
  </si>
  <si>
    <t>登録番号</t>
    <rPh sb="0" eb="2">
      <t>トウロク</t>
    </rPh>
    <rPh sb="2" eb="4">
      <t>バンゴウ</t>
    </rPh>
    <phoneticPr fontId="2"/>
  </si>
  <si>
    <t>登録年月日</t>
    <rPh sb="0" eb="2">
      <t>トウロク</t>
    </rPh>
    <rPh sb="2" eb="5">
      <t>ネンガッピ</t>
    </rPh>
    <phoneticPr fontId="2"/>
  </si>
  <si>
    <t>合格証番号</t>
    <rPh sb="0" eb="3">
      <t>ゴウカクショウ</t>
    </rPh>
    <rPh sb="3" eb="5">
      <t>バンゴウ</t>
    </rPh>
    <phoneticPr fontId="2"/>
  </si>
  <si>
    <t>合格年月</t>
    <rPh sb="0" eb="2">
      <t>ゴウカク</t>
    </rPh>
    <rPh sb="2" eb="4">
      <t>ネンゲツ</t>
    </rPh>
    <phoneticPr fontId="2"/>
  </si>
  <si>
    <t>氏名 (フリガナ)</t>
    <rPh sb="0" eb="2">
      <t>シメイ</t>
    </rPh>
    <phoneticPr fontId="2"/>
  </si>
  <si>
    <t>学校コード</t>
    <rPh sb="0" eb="2">
      <t>ガッコウ</t>
    </rPh>
    <phoneticPr fontId="2"/>
  </si>
  <si>
    <t>課程コード</t>
    <rPh sb="0" eb="2">
      <t>カテイ</t>
    </rPh>
    <phoneticPr fontId="2"/>
  </si>
  <si>
    <t>修了年月</t>
    <rPh sb="0" eb="2">
      <t>シュウリョウ</t>
    </rPh>
    <rPh sb="2" eb="4">
      <t>ネンゲツ</t>
    </rPh>
    <phoneticPr fontId="2"/>
  </si>
  <si>
    <t>受験申込み案内の『文部科学大臣が指定した教育機関における課程及び当該課程の修了年月一覧表』に記載されている学校コードを入力してください</t>
    <rPh sb="0" eb="2">
      <t>ジュケン</t>
    </rPh>
    <rPh sb="2" eb="4">
      <t>モウシコミ</t>
    </rPh>
    <rPh sb="5" eb="7">
      <t>アンナイ</t>
    </rPh>
    <rPh sb="46" eb="48">
      <t>キサイ</t>
    </rPh>
    <rPh sb="53" eb="55">
      <t>ガッコウ</t>
    </rPh>
    <rPh sb="59" eb="61">
      <t>ニュウリョク</t>
    </rPh>
    <phoneticPr fontId="2"/>
  </si>
  <si>
    <t>受験申込み案内の『文部科学大臣が指定した教育機関における課程及び当該課程の修了年月一覧表』に記載されている課程コードを入力してください</t>
    <rPh sb="0" eb="2">
      <t>ジュケン</t>
    </rPh>
    <rPh sb="2" eb="4">
      <t>モウシコミ</t>
    </rPh>
    <rPh sb="5" eb="7">
      <t>アンナイ</t>
    </rPh>
    <rPh sb="46" eb="48">
      <t>キサイ</t>
    </rPh>
    <rPh sb="53" eb="55">
      <t>カテイ</t>
    </rPh>
    <rPh sb="59" eb="61">
      <t>ニュウリョク</t>
    </rPh>
    <phoneticPr fontId="2"/>
  </si>
  <si>
    <r>
      <t>技術士第二次試験受験申込　入力シート　【総合技術監理部門</t>
    </r>
    <r>
      <rPr>
        <sz val="24"/>
        <color rgb="FFFF0000"/>
        <rFont val="Meiryo UI"/>
        <family val="3"/>
        <charset val="128"/>
      </rPr>
      <t>（免除）</t>
    </r>
    <r>
      <rPr>
        <sz val="24"/>
        <color theme="1"/>
        <rFont val="Meiryo UI"/>
        <family val="2"/>
        <charset val="128"/>
      </rPr>
      <t>用】</t>
    </r>
    <rPh sb="0" eb="3">
      <t>ギジュツシ</t>
    </rPh>
    <rPh sb="3" eb="8">
      <t>ダイニジシケン</t>
    </rPh>
    <rPh sb="8" eb="10">
      <t>ジュケン</t>
    </rPh>
    <rPh sb="10" eb="12">
      <t>モウシコミ</t>
    </rPh>
    <rPh sb="13" eb="15">
      <t>ニュウリョク</t>
    </rPh>
    <rPh sb="29" eb="31">
      <t>メンジョ</t>
    </rPh>
    <rPh sb="32" eb="33">
      <t>ヨウ</t>
    </rPh>
    <phoneticPr fontId="2"/>
  </si>
  <si>
    <t>記入区分</t>
    <rPh sb="0" eb="2">
      <t>キニュウ</t>
    </rPh>
    <rPh sb="2" eb="4">
      <t>クブン</t>
    </rPh>
    <phoneticPr fontId="2"/>
  </si>
  <si>
    <t>第二次試験
合格証</t>
    <rPh sb="1" eb="2">
      <t>ニ</t>
    </rPh>
    <rPh sb="8" eb="9">
      <t>ショウ</t>
    </rPh>
    <phoneticPr fontId="2"/>
  </si>
  <si>
    <t>技術士
登録証</t>
    <rPh sb="4" eb="6">
      <t>トウロク</t>
    </rPh>
    <rPh sb="6" eb="7">
      <t>ショウ</t>
    </rPh>
    <phoneticPr fontId="2"/>
  </si>
  <si>
    <t>課程（専攻まで）</t>
    <rPh sb="0" eb="2">
      <t>カテイ</t>
    </rPh>
    <rPh sb="3" eb="5">
      <t>センコウ</t>
    </rPh>
    <phoneticPr fontId="2"/>
  </si>
  <si>
    <t>研究内容</t>
    <rPh sb="0" eb="2">
      <t>ケンキュウ</t>
    </rPh>
    <rPh sb="2" eb="4">
      <t>ナイヨウ</t>
    </rPh>
    <phoneticPr fontId="2"/>
  </si>
  <si>
    <t>在学期間（自）</t>
    <rPh sb="0" eb="4">
      <t>ザイガクキカン</t>
    </rPh>
    <rPh sb="5" eb="6">
      <t>ジ</t>
    </rPh>
    <phoneticPr fontId="2"/>
  </si>
  <si>
    <t>在学期間（至）</t>
    <rPh sb="0" eb="4">
      <t>ザイガクキカン</t>
    </rPh>
    <rPh sb="5" eb="6">
      <t>イタル</t>
    </rPh>
    <phoneticPr fontId="2"/>
  </si>
  <si>
    <t>国内</t>
    <rPh sb="0" eb="2">
      <t>コクナイ</t>
    </rPh>
    <phoneticPr fontId="2"/>
  </si>
  <si>
    <r>
      <t>卒業年月を</t>
    </r>
    <r>
      <rPr>
        <sz val="11"/>
        <color rgb="FFFF0000"/>
        <rFont val="Meiryo UI"/>
        <family val="3"/>
        <charset val="128"/>
      </rPr>
      <t>西暦で入力</t>
    </r>
    <r>
      <rPr>
        <sz val="11"/>
        <color theme="1"/>
        <rFont val="Meiryo UI"/>
        <family val="2"/>
        <charset val="128"/>
      </rPr>
      <t>してください</t>
    </r>
    <rPh sb="0" eb="2">
      <t>ソツギョウ</t>
    </rPh>
    <rPh sb="2" eb="4">
      <t>ネンゲツ</t>
    </rPh>
    <rPh sb="5" eb="7">
      <t>セイレキ</t>
    </rPh>
    <rPh sb="8" eb="10">
      <t>ニュウリョク</t>
    </rPh>
    <phoneticPr fontId="2"/>
  </si>
  <si>
    <r>
      <t>在学期間（至）を</t>
    </r>
    <r>
      <rPr>
        <sz val="11"/>
        <color rgb="FFFF0000"/>
        <rFont val="Meiryo UI"/>
        <family val="3"/>
        <charset val="128"/>
      </rPr>
      <t>西暦で入力</t>
    </r>
    <r>
      <rPr>
        <sz val="11"/>
        <color theme="1"/>
        <rFont val="Meiryo UI"/>
        <family val="2"/>
        <charset val="128"/>
      </rPr>
      <t>してください</t>
    </r>
    <rPh sb="0" eb="2">
      <t>ザイガク</t>
    </rPh>
    <rPh sb="2" eb="4">
      <t>キカン</t>
    </rPh>
    <rPh sb="5" eb="6">
      <t>イタル</t>
    </rPh>
    <rPh sb="8" eb="10">
      <t>セイレキ</t>
    </rPh>
    <rPh sb="11" eb="13">
      <t>ニュウリョク</t>
    </rPh>
    <phoneticPr fontId="2"/>
  </si>
  <si>
    <t>勤務先
（部課まで）</t>
    <rPh sb="0" eb="3">
      <t>キンムサキ</t>
    </rPh>
    <rPh sb="5" eb="7">
      <t>ブカ</t>
    </rPh>
    <phoneticPr fontId="2"/>
  </si>
  <si>
    <t>地位・職名</t>
    <rPh sb="0" eb="2">
      <t>チイ</t>
    </rPh>
    <rPh sb="3" eb="5">
      <t>ショクメイ</t>
    </rPh>
    <phoneticPr fontId="2"/>
  </si>
  <si>
    <t>所在地
(市区町村まで)</t>
    <rPh sb="0" eb="3">
      <t>ショザイチ</t>
    </rPh>
    <rPh sb="5" eb="7">
      <t>シク</t>
    </rPh>
    <rPh sb="7" eb="9">
      <t>チョウソン</t>
    </rPh>
    <phoneticPr fontId="2"/>
  </si>
  <si>
    <t>業務内容</t>
    <rPh sb="0" eb="2">
      <t>ギョウム</t>
    </rPh>
    <rPh sb="2" eb="4">
      <t>ナイヨウ</t>
    </rPh>
    <phoneticPr fontId="2"/>
  </si>
  <si>
    <t>従事期間（自）</t>
    <rPh sb="0" eb="2">
      <t>ジュウジ</t>
    </rPh>
    <rPh sb="2" eb="4">
      <t>キカン</t>
    </rPh>
    <rPh sb="5" eb="6">
      <t>ジ</t>
    </rPh>
    <phoneticPr fontId="2"/>
  </si>
  <si>
    <t>従事期間（至）</t>
    <rPh sb="0" eb="2">
      <t>ジュウジ</t>
    </rPh>
    <rPh sb="2" eb="4">
      <t>キカン</t>
    </rPh>
    <rPh sb="5" eb="6">
      <t>イタル</t>
    </rPh>
    <phoneticPr fontId="2"/>
  </si>
  <si>
    <t>支店・部課名</t>
    <rPh sb="0" eb="2">
      <t>シテン</t>
    </rPh>
    <rPh sb="3" eb="5">
      <t>ブカ</t>
    </rPh>
    <rPh sb="5" eb="6">
      <t>メイ</t>
    </rPh>
    <phoneticPr fontId="2"/>
  </si>
  <si>
    <r>
      <t>従事期間（自）を</t>
    </r>
    <r>
      <rPr>
        <sz val="11"/>
        <color rgb="FFFF0000"/>
        <rFont val="Meiryo UI"/>
        <family val="3"/>
        <charset val="128"/>
      </rPr>
      <t>西暦で入力</t>
    </r>
    <r>
      <rPr>
        <sz val="11"/>
        <color theme="1"/>
        <rFont val="Meiryo UI"/>
        <family val="2"/>
        <charset val="128"/>
      </rPr>
      <t>してください</t>
    </r>
    <rPh sb="0" eb="2">
      <t>ジュウジ</t>
    </rPh>
    <rPh sb="2" eb="4">
      <t>キカン</t>
    </rPh>
    <rPh sb="5" eb="6">
      <t>ジ</t>
    </rPh>
    <rPh sb="8" eb="10">
      <t>セイレキ</t>
    </rPh>
    <rPh sb="11" eb="13">
      <t>ニュウリョク</t>
    </rPh>
    <phoneticPr fontId="2"/>
  </si>
  <si>
    <r>
      <t>従事期間（至）を</t>
    </r>
    <r>
      <rPr>
        <sz val="11"/>
        <color rgb="FFFF0000"/>
        <rFont val="Meiryo UI"/>
        <family val="3"/>
        <charset val="128"/>
      </rPr>
      <t>西暦で入力</t>
    </r>
    <r>
      <rPr>
        <sz val="11"/>
        <color theme="1"/>
        <rFont val="Meiryo UI"/>
        <family val="2"/>
        <charset val="128"/>
      </rPr>
      <t>してください</t>
    </r>
    <rPh sb="0" eb="2">
      <t>ジュウジ</t>
    </rPh>
    <rPh sb="2" eb="4">
      <t>キカン</t>
    </rPh>
    <rPh sb="5" eb="6">
      <t>イタル</t>
    </rPh>
    <rPh sb="8" eb="10">
      <t>セイレキ</t>
    </rPh>
    <rPh sb="11" eb="13">
      <t>ニュウリョク</t>
    </rPh>
    <phoneticPr fontId="2"/>
  </si>
  <si>
    <t>入力ガイド</t>
    <rPh sb="0" eb="2">
      <t>ニュウリョク</t>
    </rPh>
    <phoneticPr fontId="2"/>
  </si>
  <si>
    <t>経歴年数合計</t>
    <rPh sb="0" eb="2">
      <t>ケイレキ</t>
    </rPh>
    <rPh sb="2" eb="4">
      <t>ネンスウ</t>
    </rPh>
    <rPh sb="4" eb="6">
      <t>ゴウケイ</t>
    </rPh>
    <phoneticPr fontId="2"/>
  </si>
  <si>
    <t>性別を選択してください</t>
    <rPh sb="0" eb="2">
      <t>セイベツ</t>
    </rPh>
    <rPh sb="3" eb="5">
      <t>センタク</t>
    </rPh>
    <phoneticPr fontId="2"/>
  </si>
  <si>
    <t>経歴１</t>
    <rPh sb="0" eb="2">
      <t>ケイレキ</t>
    </rPh>
    <phoneticPr fontId="2"/>
  </si>
  <si>
    <t>経歴２</t>
    <rPh sb="0" eb="2">
      <t>ケイレキ</t>
    </rPh>
    <phoneticPr fontId="2"/>
  </si>
  <si>
    <t>経歴３</t>
    <rPh sb="0" eb="2">
      <t>ケイレキ</t>
    </rPh>
    <phoneticPr fontId="2"/>
  </si>
  <si>
    <t>経歴４</t>
    <rPh sb="0" eb="2">
      <t>ケイレキ</t>
    </rPh>
    <phoneticPr fontId="2"/>
  </si>
  <si>
    <t>経歴５</t>
    <rPh sb="0" eb="2">
      <t>ケイレキ</t>
    </rPh>
    <phoneticPr fontId="2"/>
  </si>
  <si>
    <t>詳細内容の対象となる経歴を選択してください</t>
    <rPh sb="0" eb="2">
      <t>ショウサイ</t>
    </rPh>
    <rPh sb="2" eb="4">
      <t>ナイヨウ</t>
    </rPh>
    <rPh sb="5" eb="7">
      <t>タイショウ</t>
    </rPh>
    <rPh sb="10" eb="12">
      <t>ケイレキ</t>
    </rPh>
    <rPh sb="13" eb="15">
      <t>センタク</t>
    </rPh>
    <phoneticPr fontId="2"/>
  </si>
  <si>
    <t>対象経歴</t>
    <rPh sb="0" eb="2">
      <t>タイショウ</t>
    </rPh>
    <rPh sb="2" eb="4">
      <t>ケイレキ</t>
    </rPh>
    <phoneticPr fontId="2"/>
  </si>
  <si>
    <t>事務所名</t>
    <rPh sb="0" eb="4">
      <t>ジムショメイ</t>
    </rPh>
    <phoneticPr fontId="2"/>
  </si>
  <si>
    <t>証明者役職</t>
    <rPh sb="0" eb="2">
      <t>ショウメイ</t>
    </rPh>
    <rPh sb="2" eb="3">
      <t>シャ</t>
    </rPh>
    <rPh sb="3" eb="5">
      <t>ヤクショク</t>
    </rPh>
    <phoneticPr fontId="2"/>
  </si>
  <si>
    <t>証明者氏名</t>
    <rPh sb="0" eb="2">
      <t>ショウメイ</t>
    </rPh>
    <rPh sb="2" eb="3">
      <t>シャ</t>
    </rPh>
    <rPh sb="3" eb="5">
      <t>シメイ</t>
    </rPh>
    <phoneticPr fontId="2"/>
  </si>
  <si>
    <t>技術部門</t>
    <rPh sb="0" eb="2">
      <t>ギジュツ</t>
    </rPh>
    <rPh sb="2" eb="4">
      <t>ブモン</t>
    </rPh>
    <phoneticPr fontId="2"/>
  </si>
  <si>
    <t>登録番号</t>
    <rPh sb="0" eb="2">
      <t>トウロク</t>
    </rPh>
    <rPh sb="2" eb="4">
      <t>バンゴウ</t>
    </rPh>
    <phoneticPr fontId="2"/>
  </si>
  <si>
    <t>技術士名</t>
    <phoneticPr fontId="2"/>
  </si>
  <si>
    <t>経路①</t>
    <rPh sb="0" eb="3">
      <t>ケイロ１</t>
    </rPh>
    <phoneticPr fontId="2"/>
  </si>
  <si>
    <t>証明年月日</t>
    <rPh sb="0" eb="2">
      <t>ショウメイ</t>
    </rPh>
    <rPh sb="2" eb="5">
      <t>ネンガッピ</t>
    </rPh>
    <phoneticPr fontId="2"/>
  </si>
  <si>
    <t>詳細内容文字数</t>
    <rPh sb="0" eb="4">
      <t>ショウサイナイヨウ</t>
    </rPh>
    <rPh sb="4" eb="7">
      <t>モジスウ</t>
    </rPh>
    <phoneticPr fontId="2"/>
  </si>
  <si>
    <t>当該業務での立場、役割、成果等</t>
    <rPh sb="0" eb="2">
      <t>トウガイ</t>
    </rPh>
    <rPh sb="2" eb="4">
      <t>ギョウム</t>
    </rPh>
    <rPh sb="6" eb="8">
      <t>タチバ</t>
    </rPh>
    <rPh sb="9" eb="11">
      <t>ヤクワリ</t>
    </rPh>
    <rPh sb="12" eb="14">
      <t>セイカ</t>
    </rPh>
    <rPh sb="14" eb="15">
      <t>トウ</t>
    </rPh>
    <phoneticPr fontId="2"/>
  </si>
  <si>
    <t>撮影日</t>
    <rPh sb="0" eb="3">
      <t>サツエイビ</t>
    </rPh>
    <phoneticPr fontId="2"/>
  </si>
  <si>
    <t>日</t>
    <rPh sb="0" eb="1">
      <t>ニチ</t>
    </rPh>
    <phoneticPr fontId="2"/>
  </si>
  <si>
    <t>写真票</t>
    <phoneticPr fontId="2"/>
  </si>
  <si>
    <t>写真</t>
    <rPh sb="0" eb="2">
      <t>シャシン</t>
    </rPh>
    <phoneticPr fontId="2"/>
  </si>
  <si>
    <t>技術士補となる資格を有することを証明する書類</t>
    <rPh sb="0" eb="4">
      <t>ギジュツシホ</t>
    </rPh>
    <rPh sb="7" eb="9">
      <t>シカク</t>
    </rPh>
    <rPh sb="10" eb="11">
      <t>ユウ</t>
    </rPh>
    <rPh sb="16" eb="18">
      <t>ショウメイ</t>
    </rPh>
    <rPh sb="20" eb="22">
      <t>ショルイ</t>
    </rPh>
    <phoneticPr fontId="2"/>
  </si>
  <si>
    <t>総合技術監理部門の選択科目の免除書類</t>
    <rPh sb="0" eb="2">
      <t>ソウゴウ</t>
    </rPh>
    <rPh sb="2" eb="4">
      <t>ギジュツ</t>
    </rPh>
    <rPh sb="4" eb="6">
      <t>カンリ</t>
    </rPh>
    <rPh sb="6" eb="8">
      <t>ブモン</t>
    </rPh>
    <rPh sb="9" eb="11">
      <t>センタク</t>
    </rPh>
    <rPh sb="11" eb="13">
      <t>カモク</t>
    </rPh>
    <rPh sb="14" eb="16">
      <t>メンジョ</t>
    </rPh>
    <rPh sb="16" eb="18">
      <t>ショルイ</t>
    </rPh>
    <phoneticPr fontId="2"/>
  </si>
  <si>
    <t>提出する書類を選択してください</t>
    <rPh sb="0" eb="2">
      <t>テイシュツ</t>
    </rPh>
    <rPh sb="4" eb="6">
      <t>ショルイ</t>
    </rPh>
    <rPh sb="7" eb="9">
      <t>センタク</t>
    </rPh>
    <phoneticPr fontId="2"/>
  </si>
  <si>
    <t>大学院の研究経歴の証明書</t>
    <rPh sb="0" eb="3">
      <t>ダイガクイン</t>
    </rPh>
    <rPh sb="4" eb="6">
      <t>ケンキュウ</t>
    </rPh>
    <rPh sb="6" eb="8">
      <t>ケイレキ</t>
    </rPh>
    <rPh sb="9" eb="12">
      <t>ショウメイショ</t>
    </rPh>
    <phoneticPr fontId="2"/>
  </si>
  <si>
    <t>受験申込書に記載した氏名と証明書類等に記載されている氏名が異なる場合</t>
    <rPh sb="0" eb="2">
      <t>ジュケン</t>
    </rPh>
    <rPh sb="2" eb="4">
      <t>モウシコミ</t>
    </rPh>
    <rPh sb="4" eb="5">
      <t>ショ</t>
    </rPh>
    <rPh sb="6" eb="8">
      <t>キサイ</t>
    </rPh>
    <rPh sb="10" eb="12">
      <t>シメイ</t>
    </rPh>
    <rPh sb="13" eb="15">
      <t>ショウメイ</t>
    </rPh>
    <rPh sb="15" eb="18">
      <t>ショルイナド</t>
    </rPh>
    <rPh sb="19" eb="21">
      <t>キサイ</t>
    </rPh>
    <rPh sb="26" eb="28">
      <t>シメイ</t>
    </rPh>
    <rPh sb="29" eb="30">
      <t>コト</t>
    </rPh>
    <rPh sb="32" eb="34">
      <t>バアイ</t>
    </rPh>
    <phoneticPr fontId="2"/>
  </si>
  <si>
    <r>
      <t>証明年月日を</t>
    </r>
    <r>
      <rPr>
        <sz val="11"/>
        <color rgb="FFFF0000"/>
        <rFont val="Meiryo UI"/>
        <family val="3"/>
        <charset val="128"/>
      </rPr>
      <t>西暦で入力</t>
    </r>
    <r>
      <rPr>
        <sz val="11"/>
        <color theme="1"/>
        <rFont val="Meiryo UI"/>
        <family val="2"/>
        <charset val="128"/>
      </rPr>
      <t>してください</t>
    </r>
    <rPh sb="0" eb="2">
      <t>ショウメイ</t>
    </rPh>
    <rPh sb="2" eb="5">
      <t>ネンガッピ</t>
    </rPh>
    <rPh sb="6" eb="8">
      <t>セイレキ</t>
    </rPh>
    <rPh sb="9" eb="11">
      <t>ニュウリョク</t>
    </rPh>
    <phoneticPr fontId="2"/>
  </si>
  <si>
    <r>
      <t>写真の撮影日を</t>
    </r>
    <r>
      <rPr>
        <sz val="11"/>
        <color rgb="FFFF0000"/>
        <rFont val="Meiryo UI"/>
        <family val="3"/>
        <charset val="128"/>
      </rPr>
      <t>西暦で入力</t>
    </r>
    <r>
      <rPr>
        <sz val="11"/>
        <color theme="1"/>
        <rFont val="Meiryo UI"/>
        <family val="2"/>
        <charset val="128"/>
      </rPr>
      <t>してください</t>
    </r>
    <rPh sb="0" eb="2">
      <t>シャシン</t>
    </rPh>
    <rPh sb="3" eb="6">
      <t>サツエイビ</t>
    </rPh>
    <rPh sb="7" eb="9">
      <t>セイレキ</t>
    </rPh>
    <rPh sb="10" eb="12">
      <t>ニュウリョク</t>
    </rPh>
    <phoneticPr fontId="2"/>
  </si>
  <si>
    <r>
      <t xml:space="preserve">経歴１
</t>
    </r>
    <r>
      <rPr>
        <sz val="11"/>
        <color rgb="FFFF0000"/>
        <rFont val="Meiryo UI"/>
        <family val="3"/>
        <charset val="128"/>
      </rPr>
      <t>総合技術監理用</t>
    </r>
    <rPh sb="0" eb="2">
      <t>ケイレキ</t>
    </rPh>
    <rPh sb="11" eb="12">
      <t>ヨウ</t>
    </rPh>
    <phoneticPr fontId="2"/>
  </si>
  <si>
    <r>
      <t xml:space="preserve">経歴２
</t>
    </r>
    <r>
      <rPr>
        <sz val="11"/>
        <color rgb="FFFF0000"/>
        <rFont val="Meiryo UI"/>
        <family val="3"/>
        <charset val="128"/>
      </rPr>
      <t>総合技術監理用</t>
    </r>
    <rPh sb="0" eb="2">
      <t>ケイレキ</t>
    </rPh>
    <rPh sb="11" eb="12">
      <t>ヨウ</t>
    </rPh>
    <phoneticPr fontId="2"/>
  </si>
  <si>
    <r>
      <t xml:space="preserve">経歴３
</t>
    </r>
    <r>
      <rPr>
        <sz val="11"/>
        <color rgb="FFFF0000"/>
        <rFont val="Meiryo UI"/>
        <family val="3"/>
        <charset val="128"/>
      </rPr>
      <t>総合技術監理用</t>
    </r>
    <rPh sb="0" eb="2">
      <t>ケイレキ</t>
    </rPh>
    <rPh sb="11" eb="12">
      <t>ヨウ</t>
    </rPh>
    <phoneticPr fontId="2"/>
  </si>
  <si>
    <r>
      <t xml:space="preserve">経歴４
</t>
    </r>
    <r>
      <rPr>
        <sz val="11"/>
        <color rgb="FFFF0000"/>
        <rFont val="Meiryo UI"/>
        <family val="3"/>
        <charset val="128"/>
      </rPr>
      <t>総合技術監理用</t>
    </r>
    <rPh sb="0" eb="2">
      <t>ケイレキ</t>
    </rPh>
    <rPh sb="11" eb="12">
      <t>ヨウ</t>
    </rPh>
    <phoneticPr fontId="2"/>
  </si>
  <si>
    <r>
      <t xml:space="preserve">経歴５
</t>
    </r>
    <r>
      <rPr>
        <sz val="11"/>
        <color rgb="FFFF0000"/>
        <rFont val="Meiryo UI"/>
        <family val="3"/>
        <charset val="128"/>
      </rPr>
      <t>総合技術監理用</t>
    </r>
    <rPh sb="0" eb="2">
      <t>ケイレキ</t>
    </rPh>
    <rPh sb="11" eb="12">
      <t>ヨウ</t>
    </rPh>
    <phoneticPr fontId="2"/>
  </si>
  <si>
    <r>
      <t>技術士第二次試験受験申込　入力シート　【総合技術監理部門</t>
    </r>
    <r>
      <rPr>
        <sz val="24"/>
        <color rgb="FFFF0000"/>
        <rFont val="Meiryo UI"/>
        <family val="3"/>
        <charset val="128"/>
      </rPr>
      <t>以外（20部門）</t>
    </r>
    <r>
      <rPr>
        <sz val="24"/>
        <color theme="1"/>
        <rFont val="Meiryo UI"/>
        <family val="2"/>
        <charset val="128"/>
      </rPr>
      <t>用】</t>
    </r>
    <rPh sb="0" eb="3">
      <t>ギジュツシ</t>
    </rPh>
    <rPh sb="3" eb="8">
      <t>ダイニジシケン</t>
    </rPh>
    <rPh sb="8" eb="10">
      <t>ジュケン</t>
    </rPh>
    <rPh sb="10" eb="12">
      <t>モウシコミ</t>
    </rPh>
    <rPh sb="13" eb="15">
      <t>ニュウリョク</t>
    </rPh>
    <rPh sb="28" eb="30">
      <t>イガイ</t>
    </rPh>
    <rPh sb="33" eb="35">
      <t>ブモン</t>
    </rPh>
    <rPh sb="36" eb="37">
      <t>ヨウ</t>
    </rPh>
    <phoneticPr fontId="2"/>
  </si>
  <si>
    <r>
      <t>技術士第二次試験受験申込　入力シート　【総合技術監理部門</t>
    </r>
    <r>
      <rPr>
        <sz val="24"/>
        <color rgb="FFFF0000"/>
        <rFont val="Meiryo UI"/>
        <family val="3"/>
        <charset val="128"/>
      </rPr>
      <t>（併願）</t>
    </r>
    <r>
      <rPr>
        <sz val="24"/>
        <color theme="1"/>
        <rFont val="Meiryo UI"/>
        <family val="2"/>
        <charset val="128"/>
      </rPr>
      <t>用】</t>
    </r>
    <rPh sb="0" eb="3">
      <t>ギジュツシ</t>
    </rPh>
    <rPh sb="3" eb="8">
      <t>ダイニジシケン</t>
    </rPh>
    <rPh sb="8" eb="10">
      <t>ジュケン</t>
    </rPh>
    <rPh sb="10" eb="12">
      <t>モウシコミ</t>
    </rPh>
    <rPh sb="13" eb="15">
      <t>ニュウリョク</t>
    </rPh>
    <rPh sb="29" eb="31">
      <t>ヘイガン</t>
    </rPh>
    <rPh sb="32" eb="33">
      <t>ヨウ</t>
    </rPh>
    <phoneticPr fontId="2"/>
  </si>
  <si>
    <r>
      <t>当該Excelファイルはマクロを使用していますので、</t>
    </r>
    <r>
      <rPr>
        <sz val="14"/>
        <color rgb="FFFF0000"/>
        <rFont val="Meiryo UI"/>
        <family val="3"/>
        <charset val="128"/>
      </rPr>
      <t>マクロの実行を有効</t>
    </r>
    <r>
      <rPr>
        <sz val="14"/>
        <color theme="1"/>
        <rFont val="Meiryo UI"/>
        <family val="2"/>
        <charset val="128"/>
      </rPr>
      <t>にしてください。</t>
    </r>
    <rPh sb="0" eb="2">
      <t>トウガイ</t>
    </rPh>
    <rPh sb="16" eb="18">
      <t>シヨウ</t>
    </rPh>
    <rPh sb="30" eb="32">
      <t>ジッコウ</t>
    </rPh>
    <rPh sb="33" eb="35">
      <t>ユウコウ</t>
    </rPh>
    <phoneticPr fontId="2"/>
  </si>
  <si>
    <r>
      <t>『総合技術監理部門</t>
    </r>
    <r>
      <rPr>
        <sz val="11"/>
        <color rgb="FFFF0000"/>
        <rFont val="Meiryo UI"/>
        <family val="3"/>
        <charset val="128"/>
      </rPr>
      <t>以外（</t>
    </r>
    <r>
      <rPr>
        <sz val="11"/>
        <color rgb="FFFF0000"/>
        <rFont val="Meiryo UI"/>
        <family val="2"/>
        <charset val="128"/>
      </rPr>
      <t>20</t>
    </r>
    <r>
      <rPr>
        <sz val="11"/>
        <color rgb="FFFF0000"/>
        <rFont val="Meiryo UI"/>
        <family val="3"/>
        <charset val="128"/>
      </rPr>
      <t>部門）</t>
    </r>
    <r>
      <rPr>
        <sz val="11"/>
        <color theme="1"/>
        <rFont val="Meiryo UI"/>
        <family val="2"/>
        <charset val="128"/>
      </rPr>
      <t xml:space="preserve"> 受験』ボタンを押下</t>
    </r>
    <rPh sb="1" eb="3">
      <t>ソウゴウ</t>
    </rPh>
    <rPh sb="3" eb="5">
      <t>ギジュツ</t>
    </rPh>
    <rPh sb="5" eb="7">
      <t>カンリ</t>
    </rPh>
    <rPh sb="7" eb="9">
      <t>ブモン</t>
    </rPh>
    <rPh sb="9" eb="11">
      <t>イガイ</t>
    </rPh>
    <rPh sb="18" eb="20">
      <t>ジュケン</t>
    </rPh>
    <rPh sb="25" eb="27">
      <t>オウカ</t>
    </rPh>
    <phoneticPr fontId="2"/>
  </si>
  <si>
    <t>01 機械部門</t>
  </si>
  <si>
    <t>02 船舶・海洋部門</t>
  </si>
  <si>
    <t>03 航空・宇宙部門</t>
  </si>
  <si>
    <t>04 電気電子部門</t>
  </si>
  <si>
    <t>05 化学部門</t>
  </si>
  <si>
    <t>06 繊維部門</t>
  </si>
  <si>
    <t>07 金属部門</t>
  </si>
  <si>
    <t>08 資源工学部門</t>
  </si>
  <si>
    <t>09 建設部門</t>
  </si>
  <si>
    <t>10 上下水道部門</t>
  </si>
  <si>
    <t>11 衛生工学部門</t>
  </si>
  <si>
    <t>12 農業部門</t>
  </si>
  <si>
    <t>13 森林部門</t>
  </si>
  <si>
    <t>14 水産部門</t>
  </si>
  <si>
    <t>15 経営工学部門</t>
  </si>
  <si>
    <t>16 情報工学部門</t>
  </si>
  <si>
    <t>17 応用理学部門</t>
  </si>
  <si>
    <t>18 生物工学部門</t>
  </si>
  <si>
    <t>19 環境部門</t>
  </si>
  <si>
    <t>20 原子力・放射線部門</t>
  </si>
  <si>
    <t>受験手数料 14,000円</t>
    <rPh sb="0" eb="5">
      <t>ジュケンテスウリョウ</t>
    </rPh>
    <rPh sb="12" eb="13">
      <t>エン</t>
    </rPh>
    <phoneticPr fontId="2"/>
  </si>
  <si>
    <t>受験手数料 28,000円</t>
    <rPh sb="0" eb="5">
      <t>ジュケンテスウリョウ</t>
    </rPh>
    <rPh sb="12" eb="13">
      <t>エン</t>
    </rPh>
    <phoneticPr fontId="2"/>
  </si>
  <si>
    <t>技術部門</t>
    <rPh sb="0" eb="4">
      <t>ギジュツブモン</t>
    </rPh>
    <phoneticPr fontId="2"/>
  </si>
  <si>
    <t>選択科目</t>
    <rPh sb="0" eb="2">
      <t>センタク</t>
    </rPh>
    <rPh sb="2" eb="4">
      <t>カモク</t>
    </rPh>
    <phoneticPr fontId="2"/>
  </si>
  <si>
    <t>技術部門を選択してください</t>
    <rPh sb="0" eb="4">
      <t>ギジュツブモン</t>
    </rPh>
    <rPh sb="5" eb="7">
      <t>センタク</t>
    </rPh>
    <phoneticPr fontId="2"/>
  </si>
  <si>
    <t>選択科目を選択してください</t>
    <rPh sb="0" eb="4">
      <t>センタクカモク</t>
    </rPh>
    <rPh sb="5" eb="7">
      <t>センタク</t>
    </rPh>
    <phoneticPr fontId="2"/>
  </si>
  <si>
    <t>第二次試験の申込前6箇月以内に半身脱帽で撮つた縦4.5 センチメートル、横3.5 センチメートルの写真で本人と確認できるものをはること。</t>
  </si>
  <si>
    <t>写真貼付欄</t>
    <phoneticPr fontId="2"/>
  </si>
  <si>
    <t>備考１
２
３
４</t>
    <phoneticPr fontId="2"/>
  </si>
  <si>
    <t>□</t>
    <phoneticPr fontId="2"/>
  </si>
  <si>
    <t>技術士法第六条第二項第三号</t>
    <phoneticPr fontId="2"/>
  </si>
  <si>
    <t>技術士法第六条第二項第二号</t>
    <phoneticPr fontId="2"/>
  </si>
  <si>
    <t>技術士法第六条第二項第一号</t>
    <phoneticPr fontId="2"/>
  </si>
  <si>
    <t>整理番号</t>
    <rPh sb="0" eb="4">
      <t>セイリバンゴウ</t>
    </rPh>
    <phoneticPr fontId="2"/>
  </si>
  <si>
    <t>※</t>
    <phoneticPr fontId="2"/>
  </si>
  <si>
    <t>受験手数料払込受付証明書貼付欄</t>
    <phoneticPr fontId="2"/>
  </si>
  <si>
    <t>日</t>
    <rPh sb="0" eb="1">
      <t>ヒ</t>
    </rPh>
    <phoneticPr fontId="2"/>
  </si>
  <si>
    <t>号</t>
    <rPh sb="0" eb="1">
      <t>ゴウ</t>
    </rPh>
    <phoneticPr fontId="2"/>
  </si>
  <si>
    <t>第</t>
    <rPh sb="0" eb="1">
      <t>ダイ</t>
    </rPh>
    <phoneticPr fontId="2"/>
  </si>
  <si>
    <t>合格証番号</t>
    <rPh sb="0" eb="5">
      <t>ゴウカクショウバンゴウ</t>
    </rPh>
    <phoneticPr fontId="2"/>
  </si>
  <si>
    <t>合格した技術部門</t>
    <phoneticPr fontId="2"/>
  </si>
  <si>
    <t>合格年月又は登録年月日</t>
    <phoneticPr fontId="2"/>
  </si>
  <si>
    <t>技術士第二次試験合格証番号又は技術士登録番号</t>
    <phoneticPr fontId="2"/>
  </si>
  <si>
    <r>
      <t xml:space="preserve">総合技術監理部門の選択科目の免除を受ける場合には、下記の該当する□のいずれかに </t>
    </r>
    <r>
      <rPr>
        <sz val="9"/>
        <color theme="1"/>
        <rFont val="Wingdings"/>
        <charset val="2"/>
      </rPr>
      <t>ü</t>
    </r>
    <r>
      <rPr>
        <sz val="9"/>
        <color theme="1"/>
        <rFont val="Meiryo UI"/>
        <family val="2"/>
        <charset val="128"/>
      </rPr>
      <t>を付し、必要事項を記入すること。</t>
    </r>
    <phoneticPr fontId="2"/>
  </si>
  <si>
    <t>課程
コード</t>
    <rPh sb="0" eb="2">
      <t>カテイ</t>
    </rPh>
    <phoneticPr fontId="2"/>
  </si>
  <si>
    <t>学校
コード</t>
    <rPh sb="0" eb="2">
      <t>ガッコウ</t>
    </rPh>
    <phoneticPr fontId="2"/>
  </si>
  <si>
    <t>課程</t>
    <rPh sb="0" eb="2">
      <t>カテイ</t>
    </rPh>
    <phoneticPr fontId="2"/>
  </si>
  <si>
    <t>技術士法第三十一条の二第二項の規定により文部科学大臣が指定した大学その他の教育機関における課程及び当該課程の修了年月</t>
    <phoneticPr fontId="2"/>
  </si>
  <si>
    <t>技術士補登録番号及び登録年月日</t>
    <phoneticPr fontId="2"/>
  </si>
  <si>
    <t>技術士第一次試験合格証番号及び合格年月</t>
    <phoneticPr fontId="2"/>
  </si>
  <si>
    <r>
      <t xml:space="preserve">下記の該当する□に </t>
    </r>
    <r>
      <rPr>
        <sz val="9"/>
        <color theme="1"/>
        <rFont val="Wingdings"/>
        <charset val="2"/>
      </rPr>
      <t>ü</t>
    </r>
    <r>
      <rPr>
        <sz val="9"/>
        <color theme="1"/>
        <rFont val="Meiryo UI"/>
        <family val="2"/>
        <charset val="128"/>
      </rPr>
      <t>を付し、必要事項を記入すること。</t>
    </r>
    <phoneticPr fontId="2"/>
  </si>
  <si>
    <t>卒業(修了)年月</t>
    <phoneticPr fontId="2"/>
  </si>
  <si>
    <t>勤務先
コード</t>
    <phoneticPr fontId="2"/>
  </si>
  <si>
    <t>支店・部課名 等</t>
    <phoneticPr fontId="2"/>
  </si>
  <si>
    <t>最終学歴
コード</t>
    <phoneticPr fontId="2"/>
  </si>
  <si>
    <t>学部学科名</t>
    <phoneticPr fontId="2"/>
  </si>
  <si>
    <t>勤 務 先</t>
    <phoneticPr fontId="2"/>
  </si>
  <si>
    <t>都道府県
コード</t>
    <phoneticPr fontId="2"/>
  </si>
  <si>
    <t>学校名</t>
    <rPh sb="0" eb="2">
      <t>ガッコウ</t>
    </rPh>
    <phoneticPr fontId="2"/>
  </si>
  <si>
    <t>最終学歴</t>
    <phoneticPr fontId="2"/>
  </si>
  <si>
    <t>選択科目が免除</t>
    <phoneticPr fontId="2"/>
  </si>
  <si>
    <t>マンション名 等</t>
    <rPh sb="5" eb="6">
      <t>メイ</t>
    </rPh>
    <rPh sb="7" eb="8">
      <t>トウ</t>
    </rPh>
    <phoneticPr fontId="2"/>
  </si>
  <si>
    <t>他の技術部門と併願</t>
    <phoneticPr fontId="2"/>
  </si>
  <si>
    <r>
      <t xml:space="preserve">総合技術監理部門の受験を申し込む者で、右のいずれかに該当する者は□に </t>
    </r>
    <r>
      <rPr>
        <sz val="7"/>
        <color theme="1"/>
        <rFont val="Wingdings"/>
        <charset val="2"/>
      </rPr>
      <t>ü</t>
    </r>
    <r>
      <rPr>
        <sz val="7"/>
        <color theme="1"/>
        <rFont val="Meiryo UI"/>
        <family val="2"/>
        <charset val="128"/>
      </rPr>
      <t>を付すること</t>
    </r>
    <phoneticPr fontId="2"/>
  </si>
  <si>
    <t>〒</t>
    <phoneticPr fontId="2"/>
  </si>
  <si>
    <t>現 住 所</t>
    <phoneticPr fontId="2"/>
  </si>
  <si>
    <t>専門とする事項</t>
    <phoneticPr fontId="2"/>
  </si>
  <si>
    <t>都道府県
コード</t>
  </si>
  <si>
    <t>本 籍 地</t>
    <phoneticPr fontId="2"/>
  </si>
  <si>
    <t>選択科目</t>
    <phoneticPr fontId="2"/>
  </si>
  <si>
    <t>日生</t>
    <phoneticPr fontId="2"/>
  </si>
  <si>
    <t>月</t>
    <phoneticPr fontId="2"/>
  </si>
  <si>
    <t>年</t>
    <phoneticPr fontId="2"/>
  </si>
  <si>
    <t>生年月日</t>
    <phoneticPr fontId="2"/>
  </si>
  <si>
    <t>技術部門</t>
    <phoneticPr fontId="2"/>
  </si>
  <si>
    <t>氏　　名</t>
    <phoneticPr fontId="2"/>
  </si>
  <si>
    <t>受 験 地</t>
    <phoneticPr fontId="2"/>
  </si>
  <si>
    <t>(フリガナ)</t>
    <phoneticPr fontId="2"/>
  </si>
  <si>
    <t>文部科学大臣指定試験機関 公益社団法人 日本技術士会会長 殿
下記により、技術士第二次試験を受験したいので、申し込みます。</t>
    <phoneticPr fontId="2"/>
  </si>
  <si>
    <t>技術士第二次試験受験申込書</t>
    <phoneticPr fontId="2"/>
  </si>
  <si>
    <t>当該業務での立場、役割、成果等</t>
    <rPh sb="0" eb="4">
      <t>トウガイギョウム</t>
    </rPh>
    <rPh sb="6" eb="8">
      <t>タチバ</t>
    </rPh>
    <rPh sb="9" eb="11">
      <t>ヤクワリ</t>
    </rPh>
    <rPh sb="12" eb="15">
      <t>セイカトウ</t>
    </rPh>
    <phoneticPr fontId="2"/>
  </si>
  <si>
    <t>業務内容の詳細</t>
    <rPh sb="0" eb="4">
      <t>ギョウムナイヨウ</t>
    </rPh>
    <rPh sb="5" eb="7">
      <t>ショウサイ</t>
    </rPh>
    <phoneticPr fontId="2"/>
  </si>
  <si>
    <t>事務所名</t>
    <phoneticPr fontId="2"/>
  </si>
  <si>
    <t>上記のとおり相違ないことを証明する。</t>
    <rPh sb="0" eb="2">
      <t>ジョウキ</t>
    </rPh>
    <rPh sb="6" eb="8">
      <t>ソウイ</t>
    </rPh>
    <rPh sb="13" eb="15">
      <t>ショウメイ</t>
    </rPh>
    <phoneticPr fontId="2"/>
  </si>
  <si>
    <t>合計（①＋②）</t>
    <rPh sb="0" eb="2">
      <t>ゴウケイ</t>
    </rPh>
    <phoneticPr fontId="2"/>
  </si>
  <si>
    <t>※業務経歴の中から、下記「業務内容の詳細」に記入するものを１つを選び、「詳細」欄に○を付して下さい。</t>
    <rPh sb="1" eb="5">
      <t>ギョウムケイレキ</t>
    </rPh>
    <rPh sb="6" eb="7">
      <t>ナカ</t>
    </rPh>
    <rPh sb="10" eb="12">
      <t>カキ</t>
    </rPh>
    <rPh sb="13" eb="17">
      <t>ギョウムナイヨウ</t>
    </rPh>
    <rPh sb="18" eb="20">
      <t>ショウサイ</t>
    </rPh>
    <rPh sb="22" eb="24">
      <t>キニュウ</t>
    </rPh>
    <rPh sb="32" eb="33">
      <t>エラ</t>
    </rPh>
    <rPh sb="36" eb="38">
      <t>ショウサイ</t>
    </rPh>
    <rPh sb="39" eb="40">
      <t>ラン</t>
    </rPh>
    <rPh sb="43" eb="44">
      <t>フ</t>
    </rPh>
    <rPh sb="46" eb="47">
      <t>クダ</t>
    </rPh>
    <phoneticPr fontId="2"/>
  </si>
  <si>
    <t>（市区町村まで）</t>
    <rPh sb="1" eb="5">
      <t>シクチョウソン</t>
    </rPh>
    <phoneticPr fontId="2"/>
  </si>
  <si>
    <t>（部課まで）</t>
    <rPh sb="1" eb="3">
      <t>ブカ</t>
    </rPh>
    <phoneticPr fontId="2"/>
  </si>
  <si>
    <t>年月数</t>
    <rPh sb="0" eb="2">
      <t>ネンゲツ</t>
    </rPh>
    <rPh sb="2" eb="3">
      <t>スウ</t>
    </rPh>
    <phoneticPr fontId="2"/>
  </si>
  <si>
    <t>年・月～年・月</t>
    <rPh sb="0" eb="1">
      <t>トシ</t>
    </rPh>
    <rPh sb="2" eb="3">
      <t>ゲツ</t>
    </rPh>
    <rPh sb="4" eb="5">
      <t>ネン</t>
    </rPh>
    <rPh sb="6" eb="7">
      <t>ツキ</t>
    </rPh>
    <phoneticPr fontId="2"/>
  </si>
  <si>
    <t>業務内容</t>
    <rPh sb="0" eb="4">
      <t>ギョウムナイヨウ</t>
    </rPh>
    <phoneticPr fontId="2"/>
  </si>
  <si>
    <t>地位・
職名</t>
    <rPh sb="0" eb="2">
      <t>チイ</t>
    </rPh>
    <rPh sb="4" eb="6">
      <t>ショクメイ</t>
    </rPh>
    <phoneticPr fontId="2"/>
  </si>
  <si>
    <t>所在地</t>
    <rPh sb="0" eb="3">
      <t>ショザイチ</t>
    </rPh>
    <phoneticPr fontId="2"/>
  </si>
  <si>
    <t>詳細</t>
    <rPh sb="0" eb="2">
      <t>ショウサイ</t>
    </rPh>
    <phoneticPr fontId="2"/>
  </si>
  <si>
    <t>①在学期間</t>
    <rPh sb="1" eb="3">
      <t>ザイガク</t>
    </rPh>
    <rPh sb="3" eb="5">
      <t>キカン</t>
    </rPh>
    <phoneticPr fontId="2"/>
  </si>
  <si>
    <t>研究内容</t>
    <rPh sb="0" eb="4">
      <t>ケンキュウナイヨウ</t>
    </rPh>
    <phoneticPr fontId="2"/>
  </si>
  <si>
    <t>大学院名</t>
    <rPh sb="0" eb="3">
      <t>ダイガクイン</t>
    </rPh>
    <rPh sb="3" eb="4">
      <t>メイ</t>
    </rPh>
    <phoneticPr fontId="2"/>
  </si>
  <si>
    <t>大学院における研究経歴／勤務先における業務経歴</t>
    <rPh sb="0" eb="3">
      <t>ダイガクイン</t>
    </rPh>
    <rPh sb="7" eb="11">
      <t>ケンキュウケイレキ</t>
    </rPh>
    <rPh sb="12" eb="15">
      <t>キンムサキ</t>
    </rPh>
    <rPh sb="19" eb="23">
      <t>ギョウムケイレキ</t>
    </rPh>
    <phoneticPr fontId="2"/>
  </si>
  <si>
    <t>※ 整理番号</t>
    <rPh sb="2" eb="4">
      <t>セイリ</t>
    </rPh>
    <rPh sb="4" eb="6">
      <t>バンゴウ</t>
    </rPh>
    <phoneticPr fontId="2"/>
  </si>
  <si>
    <t>卒業(修了)年月</t>
    <rPh sb="0" eb="2">
      <t>ソツギョウ</t>
    </rPh>
    <rPh sb="3" eb="5">
      <t>シュウリョウ</t>
    </rPh>
    <rPh sb="6" eb="8">
      <t>ネンゲツ</t>
    </rPh>
    <phoneticPr fontId="2"/>
  </si>
  <si>
    <r>
      <t xml:space="preserve">経歴１
</t>
    </r>
    <r>
      <rPr>
        <sz val="11"/>
        <color rgb="FFFF0000"/>
        <rFont val="Meiryo UI"/>
        <family val="3"/>
        <charset val="128"/>
      </rPr>
      <t>対応する部門用</t>
    </r>
    <rPh sb="0" eb="2">
      <t>ケイレキ</t>
    </rPh>
    <phoneticPr fontId="2"/>
  </si>
  <si>
    <r>
      <t xml:space="preserve">経歴２
</t>
    </r>
    <r>
      <rPr>
        <sz val="11"/>
        <color rgb="FFFF0000"/>
        <rFont val="Meiryo UI"/>
        <family val="3"/>
        <charset val="128"/>
      </rPr>
      <t>対応する部門用</t>
    </r>
    <rPh sb="0" eb="2">
      <t>ケイレキ</t>
    </rPh>
    <phoneticPr fontId="2"/>
  </si>
  <si>
    <r>
      <t xml:space="preserve">経歴３
</t>
    </r>
    <r>
      <rPr>
        <sz val="11"/>
        <color rgb="FFFF0000"/>
        <rFont val="Meiryo UI"/>
        <family val="3"/>
        <charset val="128"/>
      </rPr>
      <t>対応する部門用</t>
    </r>
    <rPh sb="0" eb="2">
      <t>ケイレキ</t>
    </rPh>
    <phoneticPr fontId="2"/>
  </si>
  <si>
    <r>
      <t xml:space="preserve">経歴４
</t>
    </r>
    <r>
      <rPr>
        <sz val="11"/>
        <color rgb="FFFF0000"/>
        <rFont val="Meiryo UI"/>
        <family val="3"/>
        <charset val="128"/>
      </rPr>
      <t>対応する部門用</t>
    </r>
    <rPh sb="0" eb="2">
      <t>ケイレキ</t>
    </rPh>
    <phoneticPr fontId="2"/>
  </si>
  <si>
    <r>
      <t xml:space="preserve">経歴５
</t>
    </r>
    <r>
      <rPr>
        <sz val="11"/>
        <color rgb="FFFF0000"/>
        <rFont val="Meiryo UI"/>
        <family val="3"/>
        <charset val="128"/>
      </rPr>
      <t>対応する部門用</t>
    </r>
    <rPh sb="0" eb="2">
      <t>ケイレキ</t>
    </rPh>
    <phoneticPr fontId="2"/>
  </si>
  <si>
    <t>学校名</t>
    <rPh sb="0" eb="2">
      <t>ガッコウ</t>
    </rPh>
    <rPh sb="2" eb="3">
      <t>メイ</t>
    </rPh>
    <phoneticPr fontId="2"/>
  </si>
  <si>
    <t>登 録 番 号</t>
    <rPh sb="0" eb="1">
      <t>ノボル</t>
    </rPh>
    <rPh sb="2" eb="3">
      <t>ロク</t>
    </rPh>
    <rPh sb="4" eb="5">
      <t>バン</t>
    </rPh>
    <rPh sb="6" eb="7">
      <t>ゴウ</t>
    </rPh>
    <phoneticPr fontId="2"/>
  </si>
  <si>
    <r>
      <t xml:space="preserve">※印欄には、記入しないこと。
氏名の欄中（　）内は、該当する□に </t>
    </r>
    <r>
      <rPr>
        <sz val="8"/>
        <color theme="1"/>
        <rFont val="Wingdings"/>
        <charset val="2"/>
      </rPr>
      <t>ü</t>
    </r>
    <r>
      <rPr>
        <sz val="8"/>
        <color theme="1"/>
        <rFont val="Meiryo UI"/>
        <family val="3"/>
        <charset val="128"/>
      </rPr>
      <t>を付すこと。
指定試験機関に申し込む場合には、所定の手続により
受験手数料を納付し、払込受付証明書をはること。
用紙の大きさは、日本産業規格A4 とする。</t>
    </r>
    <rPh sb="100" eb="102">
      <t>サンギョウ</t>
    </rPh>
    <phoneticPr fontId="2"/>
  </si>
  <si>
    <t>登録番号</t>
    <phoneticPr fontId="2"/>
  </si>
  <si>
    <r>
      <t>技術士</t>
    </r>
    <r>
      <rPr>
        <sz val="11"/>
        <color rgb="FFFF0000"/>
        <rFont val="Meiryo UI"/>
        <family val="3"/>
        <charset val="128"/>
      </rPr>
      <t>補</t>
    </r>
    <r>
      <rPr>
        <sz val="11"/>
        <color theme="1"/>
        <rFont val="Meiryo UI"/>
        <family val="2"/>
        <charset val="128"/>
      </rPr>
      <t>登録</t>
    </r>
    <rPh sb="0" eb="3">
      <t>ギジュツシ</t>
    </rPh>
    <rPh sb="3" eb="4">
      <t>ホ</t>
    </rPh>
    <rPh sb="4" eb="6">
      <t>トウロク</t>
    </rPh>
    <phoneticPr fontId="2"/>
  </si>
  <si>
    <t>技術士登録</t>
    <rPh sb="0" eb="3">
      <t>ギジュツシ</t>
    </rPh>
    <rPh sb="3" eb="5">
      <t>トウロク</t>
    </rPh>
    <phoneticPr fontId="2"/>
  </si>
  <si>
    <t>最大</t>
    <rPh sb="0" eb="2">
      <t>サイダイ</t>
    </rPh>
    <phoneticPr fontId="2"/>
  </si>
  <si>
    <t>最小</t>
    <rPh sb="0" eb="2">
      <t>サイショウ</t>
    </rPh>
    <phoneticPr fontId="2"/>
  </si>
  <si>
    <t>経歴番号</t>
    <rPh sb="0" eb="2">
      <t>ケイレキ</t>
    </rPh>
    <rPh sb="2" eb="4">
      <t>バンゴウ</t>
    </rPh>
    <phoneticPr fontId="2"/>
  </si>
  <si>
    <t>その他</t>
  </si>
  <si>
    <t>99</t>
  </si>
  <si>
    <t>沖縄県</t>
  </si>
  <si>
    <t>47</t>
  </si>
  <si>
    <t>ベトナム社会主義共和国</t>
  </si>
  <si>
    <t>VN</t>
  </si>
  <si>
    <t>鹿児島県</t>
  </si>
  <si>
    <t>46</t>
  </si>
  <si>
    <t>ウガンダ共和国</t>
  </si>
  <si>
    <t>UG</t>
  </si>
  <si>
    <t>宮崎県</t>
  </si>
  <si>
    <t>45</t>
  </si>
  <si>
    <t>台湾</t>
  </si>
  <si>
    <t>TW</t>
  </si>
  <si>
    <t>大分県</t>
  </si>
  <si>
    <t>44</t>
  </si>
  <si>
    <t>トルコ共和国</t>
  </si>
  <si>
    <t>TR</t>
  </si>
  <si>
    <t>熊本県</t>
  </si>
  <si>
    <t>43</t>
  </si>
  <si>
    <t>チュニジア共和国</t>
  </si>
  <si>
    <t>TN</t>
  </si>
  <si>
    <t>長崎県</t>
  </si>
  <si>
    <t>42</t>
  </si>
  <si>
    <t>タイ王国</t>
  </si>
  <si>
    <t>TH</t>
  </si>
  <si>
    <t>佐賀県</t>
  </si>
  <si>
    <t>41</t>
  </si>
  <si>
    <t>シリア・アラブ共和国</t>
  </si>
  <si>
    <t>SY</t>
  </si>
  <si>
    <t>福岡県</t>
  </si>
  <si>
    <t>40</t>
  </si>
  <si>
    <t>エルサルバトル共和国</t>
    <rPh sb="7" eb="10">
      <t>キョウワコク</t>
    </rPh>
    <phoneticPr fontId="36"/>
  </si>
  <si>
    <t>SV</t>
    <phoneticPr fontId="36"/>
  </si>
  <si>
    <t>高知県</t>
  </si>
  <si>
    <t>39</t>
  </si>
  <si>
    <t>スロバキア共和国</t>
    <rPh sb="5" eb="8">
      <t>キョウワコク</t>
    </rPh>
    <phoneticPr fontId="36"/>
  </si>
  <si>
    <t>SK</t>
    <phoneticPr fontId="36"/>
  </si>
  <si>
    <t>愛媛県</t>
  </si>
  <si>
    <t>38</t>
  </si>
  <si>
    <t>シンガポール共和国</t>
  </si>
  <si>
    <t>SG</t>
  </si>
  <si>
    <t>香川県</t>
  </si>
  <si>
    <t>37</t>
  </si>
  <si>
    <t>サウジアラビア共和国</t>
    <rPh sb="7" eb="10">
      <t>キョウワコク</t>
    </rPh>
    <phoneticPr fontId="36"/>
  </si>
  <si>
    <t>SA</t>
    <phoneticPr fontId="36"/>
  </si>
  <si>
    <t>徳島県</t>
  </si>
  <si>
    <t>36</t>
  </si>
  <si>
    <t>ロシア連邦</t>
  </si>
  <si>
    <t>RU</t>
  </si>
  <si>
    <t>山口県</t>
  </si>
  <si>
    <t>35</t>
  </si>
  <si>
    <t>パラグアイ共和国</t>
  </si>
  <si>
    <t>PY</t>
  </si>
  <si>
    <t>広島県</t>
  </si>
  <si>
    <t>34</t>
  </si>
  <si>
    <t>ポーランド共和国</t>
    <rPh sb="5" eb="8">
      <t>キョウワコク</t>
    </rPh>
    <phoneticPr fontId="36"/>
  </si>
  <si>
    <t>PL</t>
    <phoneticPr fontId="36"/>
  </si>
  <si>
    <t>岡山県</t>
  </si>
  <si>
    <t>33</t>
  </si>
  <si>
    <t>パキスタン・イスラム共和国</t>
  </si>
  <si>
    <t>PK</t>
  </si>
  <si>
    <t>島根県</t>
  </si>
  <si>
    <t>32</t>
  </si>
  <si>
    <t>フィリピン共和国</t>
  </si>
  <si>
    <t>PH</t>
  </si>
  <si>
    <t>鳥取県</t>
  </si>
  <si>
    <t>31</t>
  </si>
  <si>
    <t>ペルー共和国</t>
  </si>
  <si>
    <t>PE</t>
  </si>
  <si>
    <t>和歌山県</t>
  </si>
  <si>
    <t>30</t>
  </si>
  <si>
    <t>ネパール連邦民主共和国</t>
  </si>
  <si>
    <t>NP</t>
  </si>
  <si>
    <t>奈良県</t>
  </si>
  <si>
    <t>29</t>
  </si>
  <si>
    <t>モザンビーク共和国</t>
  </si>
  <si>
    <t>MZ</t>
  </si>
  <si>
    <t>兵庫県</t>
  </si>
  <si>
    <t>28</t>
  </si>
  <si>
    <t>マレーシア</t>
  </si>
  <si>
    <t>MY</t>
  </si>
  <si>
    <t>大阪府</t>
  </si>
  <si>
    <t>27</t>
  </si>
  <si>
    <t>モンゴル国</t>
  </si>
  <si>
    <t>MN</t>
  </si>
  <si>
    <t>京都府</t>
  </si>
  <si>
    <t>26</t>
  </si>
  <si>
    <t>ミャンマー連邦</t>
  </si>
  <si>
    <t>MM</t>
  </si>
  <si>
    <t>滋賀県</t>
  </si>
  <si>
    <t>25</t>
  </si>
  <si>
    <t>スリランカ民主社会主義共和国</t>
  </si>
  <si>
    <t>LK</t>
  </si>
  <si>
    <t>三重県</t>
  </si>
  <si>
    <t>24</t>
  </si>
  <si>
    <t>ラオス人民民主共和国</t>
  </si>
  <si>
    <t>LA</t>
  </si>
  <si>
    <t>愛知県</t>
  </si>
  <si>
    <t>23</t>
  </si>
  <si>
    <t>大韓民国</t>
  </si>
  <si>
    <t>KR</t>
  </si>
  <si>
    <t>静岡県</t>
  </si>
  <si>
    <t>22</t>
  </si>
  <si>
    <t>朝鮮民主主義人民共和国</t>
  </si>
  <si>
    <t>KP</t>
  </si>
  <si>
    <t>岐阜県</t>
  </si>
  <si>
    <t>21</t>
  </si>
  <si>
    <t>カンボジア王国</t>
  </si>
  <si>
    <t>KH</t>
  </si>
  <si>
    <t>長野県</t>
  </si>
  <si>
    <t>20</t>
  </si>
  <si>
    <t>ケニア共和国</t>
  </si>
  <si>
    <t>KE</t>
  </si>
  <si>
    <t>山梨県</t>
  </si>
  <si>
    <t>19</t>
  </si>
  <si>
    <t>イラン・イスラム共和国</t>
  </si>
  <si>
    <t>IR</t>
  </si>
  <si>
    <t>福井県</t>
  </si>
  <si>
    <t>18</t>
  </si>
  <si>
    <t>インド共和国</t>
  </si>
  <si>
    <t>IN</t>
  </si>
  <si>
    <t>石川県</t>
  </si>
  <si>
    <t>17</t>
  </si>
  <si>
    <t>富山県</t>
  </si>
  <si>
    <t>16</t>
  </si>
  <si>
    <t>インドネシア共和国</t>
  </si>
  <si>
    <t>ID</t>
  </si>
  <si>
    <t>新潟県</t>
  </si>
  <si>
    <t>15</t>
  </si>
  <si>
    <t>イギリス</t>
  </si>
  <si>
    <t>GB</t>
  </si>
  <si>
    <t>神奈川県</t>
  </si>
  <si>
    <t>14</t>
  </si>
  <si>
    <t>ガボン共和国</t>
  </si>
  <si>
    <t>GA</t>
  </si>
  <si>
    <t>東京都</t>
  </si>
  <si>
    <t>13</t>
  </si>
  <si>
    <t>フィジー共和国</t>
  </si>
  <si>
    <t>FJ</t>
  </si>
  <si>
    <t>千葉県</t>
  </si>
  <si>
    <t>12</t>
  </si>
  <si>
    <t>エチオピア連邦民主共和国</t>
  </si>
  <si>
    <t>ET</t>
  </si>
  <si>
    <t>埼玉県</t>
  </si>
  <si>
    <t>11</t>
  </si>
  <si>
    <t>エジプト・アラブ共和国</t>
  </si>
  <si>
    <t>EG</t>
  </si>
  <si>
    <t>群馬県</t>
  </si>
  <si>
    <t>10</t>
  </si>
  <si>
    <t>ドイツ連邦共和国</t>
  </si>
  <si>
    <t>DE</t>
  </si>
  <si>
    <t>栃木県</t>
  </si>
  <si>
    <t>09</t>
  </si>
  <si>
    <t>中華人民共和国</t>
  </si>
  <si>
    <t>CN</t>
  </si>
  <si>
    <t>茨城県</t>
  </si>
  <si>
    <t>08</t>
  </si>
  <si>
    <t>中央アフリカ共和国</t>
  </si>
  <si>
    <t>CF</t>
  </si>
  <si>
    <t>福島県</t>
  </si>
  <si>
    <t>07</t>
  </si>
  <si>
    <t>カナダ</t>
  </si>
  <si>
    <t>CA</t>
  </si>
  <si>
    <t>山形県</t>
  </si>
  <si>
    <t>06</t>
  </si>
  <si>
    <t>ブラジル連邦共和国</t>
  </si>
  <si>
    <t>BR</t>
  </si>
  <si>
    <t>秋田県</t>
  </si>
  <si>
    <t>05</t>
  </si>
  <si>
    <t>ベナン共和国</t>
    <rPh sb="3" eb="6">
      <t>キョウワコク</t>
    </rPh>
    <phoneticPr fontId="36"/>
  </si>
  <si>
    <t>BJ</t>
    <phoneticPr fontId="36"/>
  </si>
  <si>
    <t>宮城県</t>
  </si>
  <si>
    <t>04</t>
  </si>
  <si>
    <t>バングラデシュ人民共和国</t>
  </si>
  <si>
    <t>BD</t>
  </si>
  <si>
    <t>岩手県</t>
  </si>
  <si>
    <t>03</t>
  </si>
  <si>
    <t>アルゼンチン</t>
  </si>
  <si>
    <t>AR</t>
  </si>
  <si>
    <t>青森県</t>
  </si>
  <si>
    <t>02</t>
  </si>
  <si>
    <t>アメリカ合衆国</t>
  </si>
  <si>
    <t>AM</t>
  </si>
  <si>
    <t>北海道</t>
  </si>
  <si>
    <t>01</t>
  </si>
  <si>
    <t>プルダウンリスト</t>
    <phoneticPr fontId="2"/>
  </si>
  <si>
    <t>都道府県名</t>
    <rPh sb="0" eb="4">
      <t>トドウフケン</t>
    </rPh>
    <rPh sb="4" eb="5">
      <t>メイ</t>
    </rPh>
    <phoneticPr fontId="32"/>
  </si>
  <si>
    <t>都道府県コード</t>
    <rPh sb="0" eb="4">
      <t>トドウフケン</t>
    </rPh>
    <phoneticPr fontId="32"/>
  </si>
  <si>
    <t>M</t>
  </si>
  <si>
    <t>香川県</t>
    <rPh sb="0" eb="3">
      <t>カガワケン</t>
    </rPh>
    <phoneticPr fontId="2"/>
  </si>
  <si>
    <t>L</t>
  </si>
  <si>
    <t>広島県</t>
    <rPh sb="0" eb="3">
      <t>ヒロシマケン</t>
    </rPh>
    <phoneticPr fontId="2"/>
  </si>
  <si>
    <t>K</t>
  </si>
  <si>
    <t>石川県</t>
    <rPh sb="0" eb="3">
      <t>イシカワケン</t>
    </rPh>
    <phoneticPr fontId="2"/>
  </si>
  <si>
    <t>J</t>
  </si>
  <si>
    <t>新潟県</t>
    <rPh sb="0" eb="3">
      <t>ニイガタケン</t>
    </rPh>
    <phoneticPr fontId="2"/>
  </si>
  <si>
    <t>H</t>
  </si>
  <si>
    <t>沖縄県</t>
    <rPh sb="0" eb="3">
      <t>オキナワケン</t>
    </rPh>
    <phoneticPr fontId="2"/>
  </si>
  <si>
    <t>G</t>
  </si>
  <si>
    <t>宮城県</t>
    <rPh sb="0" eb="3">
      <t>ミヤギケン</t>
    </rPh>
    <phoneticPr fontId="2"/>
  </si>
  <si>
    <t>F</t>
  </si>
  <si>
    <t>愛知県</t>
    <rPh sb="0" eb="3">
      <t>アイチケン</t>
    </rPh>
    <phoneticPr fontId="2"/>
  </si>
  <si>
    <t>E</t>
  </si>
  <si>
    <t>福岡県</t>
    <rPh sb="0" eb="3">
      <t>フクオカケン</t>
    </rPh>
    <phoneticPr fontId="2"/>
  </si>
  <si>
    <t>D</t>
  </si>
  <si>
    <t>大阪府</t>
    <rPh sb="0" eb="3">
      <t>オオサカフ</t>
    </rPh>
    <phoneticPr fontId="2"/>
  </si>
  <si>
    <t>C</t>
  </si>
  <si>
    <t>東京都</t>
    <rPh sb="0" eb="2">
      <t>トウキョウ</t>
    </rPh>
    <rPh sb="2" eb="3">
      <t>ト</t>
    </rPh>
    <phoneticPr fontId="2"/>
  </si>
  <si>
    <t>B</t>
  </si>
  <si>
    <t>北海道</t>
    <rPh sb="0" eb="3">
      <t>ホッカイドウ</t>
    </rPh>
    <phoneticPr fontId="2"/>
  </si>
  <si>
    <t>A</t>
  </si>
  <si>
    <t>受験地コード</t>
    <rPh sb="0" eb="2">
      <t>ジュケン</t>
    </rPh>
    <rPh sb="2" eb="3">
      <t>チ</t>
    </rPh>
    <phoneticPr fontId="2"/>
  </si>
  <si>
    <t>総合技術監理部門</t>
  </si>
  <si>
    <t>原子力・放射線部門</t>
  </si>
  <si>
    <t>環境部門</t>
  </si>
  <si>
    <t>生物工学部門</t>
  </si>
  <si>
    <t>応用理学部門</t>
  </si>
  <si>
    <t>情報工学部門</t>
  </si>
  <si>
    <t>経営工学部門</t>
  </si>
  <si>
    <t>水産部門</t>
  </si>
  <si>
    <t>森林部門</t>
  </si>
  <si>
    <t>農業部門</t>
  </si>
  <si>
    <t>衛生工学部門</t>
  </si>
  <si>
    <t>上下水道部門</t>
  </si>
  <si>
    <t>建設部門</t>
  </si>
  <si>
    <t>資源工学部門</t>
  </si>
  <si>
    <t>金属部門</t>
  </si>
  <si>
    <t>繊維部門</t>
  </si>
  <si>
    <t>化学部門</t>
  </si>
  <si>
    <t>電気電子部門</t>
  </si>
  <si>
    <t>航空・宇宙部門</t>
  </si>
  <si>
    <t>船舶・海洋部門</t>
  </si>
  <si>
    <t>機械部門</t>
    <phoneticPr fontId="2"/>
  </si>
  <si>
    <t>部門名</t>
    <rPh sb="0" eb="2">
      <t>ブモン</t>
    </rPh>
    <rPh sb="2" eb="3">
      <t>メイ</t>
    </rPh>
    <phoneticPr fontId="37"/>
  </si>
  <si>
    <t>部門コード</t>
    <rPh sb="0" eb="2">
      <t>ブモン</t>
    </rPh>
    <phoneticPr fontId="2"/>
  </si>
  <si>
    <t>放射線防護及び利用</t>
  </si>
  <si>
    <t>核燃料サイクル及び放射性廃棄物の処理・処分</t>
  </si>
  <si>
    <t>原子炉システム・施設</t>
  </si>
  <si>
    <t>環境影響評価</t>
  </si>
  <si>
    <t>自然環境保全</t>
  </si>
  <si>
    <t>環境測定</t>
  </si>
  <si>
    <t>環境保全計画</t>
  </si>
  <si>
    <t>生物プロセス工学</t>
  </si>
  <si>
    <t>生物機能工学</t>
  </si>
  <si>
    <t>地質</t>
  </si>
  <si>
    <t>地球物理及び地球化学</t>
  </si>
  <si>
    <t>物理及び化学</t>
  </si>
  <si>
    <t>情報基盤</t>
  </si>
  <si>
    <t>情報システム</t>
  </si>
  <si>
    <t>ソフトウェア工学</t>
  </si>
  <si>
    <t>コンピュータ工学</t>
  </si>
  <si>
    <t>サービスマネジメント</t>
  </si>
  <si>
    <t>生産・物流マネジメント</t>
  </si>
  <si>
    <t>水産土木</t>
  </si>
  <si>
    <t>水産食品及び流通</t>
  </si>
  <si>
    <t>水産資源及び水域環境</t>
  </si>
  <si>
    <t>森林環境</t>
  </si>
  <si>
    <t>森林土木</t>
  </si>
  <si>
    <t>林業・林産</t>
  </si>
  <si>
    <t>植物保護</t>
  </si>
  <si>
    <t>農村地域・資源計画</t>
  </si>
  <si>
    <t>農業農村工学</t>
  </si>
  <si>
    <t>農業・食品</t>
  </si>
  <si>
    <t>畜産</t>
  </si>
  <si>
    <t>建築物環境衛生管理</t>
  </si>
  <si>
    <t>廃棄物・資源循環</t>
  </si>
  <si>
    <t>水質管理</t>
  </si>
  <si>
    <t>下水道</t>
  </si>
  <si>
    <t>上水道及び工業用水道</t>
  </si>
  <si>
    <t>建設環境</t>
  </si>
  <si>
    <t>施工計画、施工設備及び積算</t>
  </si>
  <si>
    <t>トンネル</t>
  </si>
  <si>
    <t>鉄道</t>
  </si>
  <si>
    <t>道路</t>
  </si>
  <si>
    <t>電力土木</t>
  </si>
  <si>
    <t>港湾及び空港</t>
  </si>
  <si>
    <t>河川、砂防及び海岸・海洋</t>
  </si>
  <si>
    <t>都市及び地方計画</t>
  </si>
  <si>
    <t>鋼構造及びコンクリート</t>
  </si>
  <si>
    <t>土質及び基礎</t>
  </si>
  <si>
    <t>資源循環及び環境浄化</t>
  </si>
  <si>
    <t>資源の開発及び生産</t>
  </si>
  <si>
    <t>金属加工</t>
  </si>
  <si>
    <t>表面技術</t>
  </si>
  <si>
    <t>金属材料・生産システム</t>
  </si>
  <si>
    <t>繊維加工及び二次製品</t>
  </si>
  <si>
    <t>紡糸・加工糸及び紡績・製布</t>
  </si>
  <si>
    <t>化学プロセス</t>
  </si>
  <si>
    <t>高分子化学</t>
  </si>
  <si>
    <t>有機化学及び燃料</t>
  </si>
  <si>
    <t>無機化学及びセラミックス</t>
  </si>
  <si>
    <t>電気設備</t>
  </si>
  <si>
    <t>情報通信</t>
  </si>
  <si>
    <t>電子応用</t>
  </si>
  <si>
    <t>電気応用</t>
  </si>
  <si>
    <t>電力・エネルギーシステム</t>
  </si>
  <si>
    <t>航空宇宙システム</t>
  </si>
  <si>
    <t>船舶・海洋</t>
  </si>
  <si>
    <t>加工・生産システム・産業機械</t>
  </si>
  <si>
    <t>流体機器</t>
  </si>
  <si>
    <t>熱・動力エネルギー機器</t>
  </si>
  <si>
    <t>機構ダイナミクス・制御</t>
  </si>
  <si>
    <t>材料強度・信頼性</t>
  </si>
  <si>
    <t>機械設計</t>
  </si>
  <si>
    <t>総合対応科目</t>
    <phoneticPr fontId="2"/>
  </si>
  <si>
    <t>科目名</t>
    <rPh sb="0" eb="2">
      <t>カモク</t>
    </rPh>
    <rPh sb="2" eb="3">
      <t>メイ</t>
    </rPh>
    <phoneticPr fontId="37"/>
  </si>
  <si>
    <t>科目コード</t>
    <rPh sb="0" eb="2">
      <t>カモク</t>
    </rPh>
    <phoneticPr fontId="37"/>
  </si>
  <si>
    <t>部門コード</t>
    <rPh sb="0" eb="2">
      <t>ブモン</t>
    </rPh>
    <phoneticPr fontId="37"/>
  </si>
  <si>
    <t>無職</t>
  </si>
  <si>
    <t>61</t>
  </si>
  <si>
    <t>自営〔個人営業者等〕</t>
    <phoneticPr fontId="2"/>
  </si>
  <si>
    <t>51</t>
  </si>
  <si>
    <t>コンサルタント会社〔調査・測量業を含む〕</t>
    <phoneticPr fontId="2"/>
  </si>
  <si>
    <t>一般企業〔コンサルタント業を除く企業〕</t>
    <phoneticPr fontId="2"/>
  </si>
  <si>
    <t>公益法人等〔財団法人、社団法人等〕</t>
    <phoneticPr fontId="2"/>
  </si>
  <si>
    <t>独立行政法人等〔機構・事業団を含む〕</t>
    <phoneticPr fontId="2"/>
  </si>
  <si>
    <t>教育機関〔大学及び付属研究所、高専等〕</t>
    <phoneticPr fontId="2"/>
  </si>
  <si>
    <t>官庁〔国の出先機関・研究所を含む〕</t>
    <phoneticPr fontId="2"/>
  </si>
  <si>
    <t>勤務先分類</t>
    <rPh sb="3" eb="5">
      <t>ブンルイ</t>
    </rPh>
    <phoneticPr fontId="2"/>
  </si>
  <si>
    <t>勤務先コード</t>
    <phoneticPr fontId="2"/>
  </si>
  <si>
    <t>13</t>
    <phoneticPr fontId="2"/>
  </si>
  <si>
    <t>短大</t>
    <phoneticPr fontId="2"/>
  </si>
  <si>
    <t>新旧高専</t>
    <phoneticPr fontId="2"/>
  </si>
  <si>
    <t>12</t>
    <phoneticPr fontId="2"/>
  </si>
  <si>
    <t>大学</t>
    <phoneticPr fontId="2"/>
  </si>
  <si>
    <t>11</t>
    <phoneticPr fontId="2"/>
  </si>
  <si>
    <t>大学院</t>
    <phoneticPr fontId="2"/>
  </si>
  <si>
    <t>在学中コード</t>
    <rPh sb="0" eb="3">
      <t>ザイガクチュウ</t>
    </rPh>
    <phoneticPr fontId="2"/>
  </si>
  <si>
    <t>最終学歴コード</t>
    <rPh sb="0" eb="2">
      <t>サイシュウ</t>
    </rPh>
    <rPh sb="2" eb="4">
      <t>ガクレキ</t>
    </rPh>
    <phoneticPr fontId="2"/>
  </si>
  <si>
    <t>最終学歴</t>
    <rPh sb="0" eb="2">
      <t>サイシュウ</t>
    </rPh>
    <rPh sb="2" eb="4">
      <t>ガクレキ</t>
    </rPh>
    <phoneticPr fontId="2"/>
  </si>
  <si>
    <t>連番</t>
    <rPh sb="0" eb="2">
      <t>レンバン</t>
    </rPh>
    <phoneticPr fontId="2"/>
  </si>
  <si>
    <t>202012</t>
    <phoneticPr fontId="2"/>
  </si>
  <si>
    <t>2020</t>
    <phoneticPr fontId="2"/>
  </si>
  <si>
    <t>202004</t>
  </si>
  <si>
    <t>2019</t>
  </si>
  <si>
    <t>201912</t>
  </si>
  <si>
    <t>201812</t>
  </si>
  <si>
    <t>2018</t>
  </si>
  <si>
    <t>201712</t>
  </si>
  <si>
    <t>2017</t>
  </si>
  <si>
    <t>201612</t>
  </si>
  <si>
    <t>2016</t>
  </si>
  <si>
    <t>201512</t>
  </si>
  <si>
    <t>2015</t>
  </si>
  <si>
    <t>201412</t>
  </si>
  <si>
    <t>2014</t>
  </si>
  <si>
    <t>201212</t>
  </si>
  <si>
    <t>2012</t>
  </si>
  <si>
    <t>201312</t>
  </si>
  <si>
    <t>2013</t>
  </si>
  <si>
    <t>201112</t>
  </si>
  <si>
    <t>2011</t>
  </si>
  <si>
    <t>201012</t>
  </si>
  <si>
    <t>2010</t>
  </si>
  <si>
    <t>200912</t>
  </si>
  <si>
    <t>2009</t>
  </si>
  <si>
    <t>200812</t>
  </si>
  <si>
    <t>2008</t>
  </si>
  <si>
    <t>200712</t>
  </si>
  <si>
    <t>2007</t>
  </si>
  <si>
    <t>200612</t>
  </si>
  <si>
    <t>2006</t>
  </si>
  <si>
    <t>200512</t>
  </si>
  <si>
    <t>2005</t>
  </si>
  <si>
    <t>200501</t>
  </si>
  <si>
    <t>2004</t>
  </si>
  <si>
    <t>200401</t>
  </si>
  <si>
    <t>2003</t>
  </si>
  <si>
    <t>200301</t>
  </si>
  <si>
    <t>2002</t>
  </si>
  <si>
    <t>200112</t>
  </si>
  <si>
    <t>2001</t>
  </si>
  <si>
    <t>200012</t>
  </si>
  <si>
    <t>2000</t>
  </si>
  <si>
    <t>199912</t>
  </si>
  <si>
    <t>1999</t>
  </si>
  <si>
    <t>199812</t>
  </si>
  <si>
    <t>1998</t>
  </si>
  <si>
    <t>199712</t>
  </si>
  <si>
    <t>1997</t>
  </si>
  <si>
    <t>199612</t>
  </si>
  <si>
    <t>1996</t>
  </si>
  <si>
    <t>199512</t>
  </si>
  <si>
    <t>1995</t>
  </si>
  <si>
    <t>199412</t>
  </si>
  <si>
    <t>1994</t>
  </si>
  <si>
    <t>199312</t>
  </si>
  <si>
    <t>1993</t>
  </si>
  <si>
    <t>199212</t>
  </si>
  <si>
    <t>1992</t>
  </si>
  <si>
    <t>199112</t>
  </si>
  <si>
    <t>1991</t>
  </si>
  <si>
    <t>199012</t>
  </si>
  <si>
    <t>1990</t>
  </si>
  <si>
    <t>198912</t>
  </si>
  <si>
    <t>1989</t>
  </si>
  <si>
    <t>198812</t>
  </si>
  <si>
    <t>1988</t>
  </si>
  <si>
    <t>198712</t>
  </si>
  <si>
    <t>1987</t>
  </si>
  <si>
    <t>198612</t>
  </si>
  <si>
    <t>1986</t>
  </si>
  <si>
    <t>198512</t>
  </si>
  <si>
    <t>1985</t>
  </si>
  <si>
    <t>198503</t>
  </si>
  <si>
    <t>1984</t>
  </si>
  <si>
    <t>合格証番号の最大</t>
  </si>
  <si>
    <t>合格証番号の最小</t>
  </si>
  <si>
    <t>合格年月</t>
  </si>
  <si>
    <t>受験年度</t>
  </si>
  <si>
    <t>202104</t>
    <phoneticPr fontId="2"/>
  </si>
  <si>
    <t>202003</t>
  </si>
  <si>
    <t>201903</t>
  </si>
  <si>
    <t>201803</t>
  </si>
  <si>
    <t>201703</t>
  </si>
  <si>
    <t>201603</t>
  </si>
  <si>
    <t>201503</t>
  </si>
  <si>
    <t>201403</t>
  </si>
  <si>
    <t>201303</t>
  </si>
  <si>
    <t>201203</t>
  </si>
  <si>
    <t>201103</t>
  </si>
  <si>
    <t>201003</t>
  </si>
  <si>
    <t>200903</t>
  </si>
  <si>
    <t>200803</t>
  </si>
  <si>
    <t>200702</t>
  </si>
  <si>
    <t>200602</t>
  </si>
  <si>
    <t>200502</t>
  </si>
  <si>
    <t>200402</t>
  </si>
  <si>
    <t>200303</t>
  </si>
  <si>
    <t>200204</t>
  </si>
  <si>
    <t>200203</t>
  </si>
  <si>
    <t>200102</t>
  </si>
  <si>
    <t>200002</t>
  </si>
  <si>
    <t>199902</t>
  </si>
  <si>
    <t>199802</t>
  </si>
  <si>
    <t>199702</t>
  </si>
  <si>
    <t>199602</t>
  </si>
  <si>
    <t>199502</t>
  </si>
  <si>
    <t>199402</t>
  </si>
  <si>
    <t>199302</t>
  </si>
  <si>
    <t>199201</t>
  </si>
  <si>
    <t>199101</t>
  </si>
  <si>
    <t>199001</t>
  </si>
  <si>
    <t>198901</t>
  </si>
  <si>
    <t>198801</t>
  </si>
  <si>
    <t>198701</t>
  </si>
  <si>
    <t>198601</t>
  </si>
  <si>
    <t>198501</t>
  </si>
  <si>
    <t>198312</t>
  </si>
  <si>
    <t>1983</t>
  </si>
  <si>
    <t>198212</t>
  </si>
  <si>
    <t>1982</t>
  </si>
  <si>
    <t>198112</t>
  </si>
  <si>
    <t>1981</t>
  </si>
  <si>
    <t>198012</t>
  </si>
  <si>
    <t>1980</t>
  </si>
  <si>
    <t>197912</t>
  </si>
  <si>
    <t>1979</t>
  </si>
  <si>
    <t>197812</t>
  </si>
  <si>
    <t>1978</t>
  </si>
  <si>
    <t>197712</t>
  </si>
  <si>
    <t>1977</t>
  </si>
  <si>
    <t>197612</t>
  </si>
  <si>
    <t>1976</t>
  </si>
  <si>
    <t>197512</t>
  </si>
  <si>
    <t>1975</t>
  </si>
  <si>
    <t>197412</t>
  </si>
  <si>
    <t>1974</t>
  </si>
  <si>
    <t>197312</t>
  </si>
  <si>
    <t>1973</t>
  </si>
  <si>
    <t>197212</t>
  </si>
  <si>
    <t>1972</t>
  </si>
  <si>
    <t>197112</t>
  </si>
  <si>
    <t>1971</t>
  </si>
  <si>
    <t>197012</t>
  </si>
  <si>
    <t>1970</t>
  </si>
  <si>
    <t>196912</t>
  </si>
  <si>
    <t>1969</t>
  </si>
  <si>
    <t>196812</t>
  </si>
  <si>
    <t>1968</t>
  </si>
  <si>
    <t>196712</t>
  </si>
  <si>
    <t>1967</t>
  </si>
  <si>
    <t>196611</t>
  </si>
  <si>
    <t>1966</t>
  </si>
  <si>
    <t>196511</t>
  </si>
  <si>
    <t>1965</t>
  </si>
  <si>
    <t>196411</t>
  </si>
  <si>
    <t>1964</t>
  </si>
  <si>
    <t>196311</t>
  </si>
  <si>
    <t>1963</t>
  </si>
  <si>
    <t>196211</t>
  </si>
  <si>
    <t>1962</t>
  </si>
  <si>
    <t>196111</t>
  </si>
  <si>
    <t>1961</t>
  </si>
  <si>
    <t>196011</t>
  </si>
  <si>
    <t>1960</t>
  </si>
  <si>
    <t>195911</t>
  </si>
  <si>
    <t>1959</t>
  </si>
  <si>
    <t>195808</t>
  </si>
  <si>
    <t>1958</t>
  </si>
  <si>
    <t>185</t>
  </si>
  <si>
    <t>184</t>
  </si>
  <si>
    <t>183</t>
  </si>
  <si>
    <t>182</t>
  </si>
  <si>
    <t>181</t>
  </si>
  <si>
    <t>180</t>
  </si>
  <si>
    <t>179</t>
  </si>
  <si>
    <t>178</t>
  </si>
  <si>
    <t>177</t>
  </si>
  <si>
    <t>176</t>
  </si>
  <si>
    <t>175</t>
  </si>
  <si>
    <t>174</t>
  </si>
  <si>
    <t>173</t>
  </si>
  <si>
    <t>171</t>
  </si>
  <si>
    <t>170</t>
  </si>
  <si>
    <t>169</t>
  </si>
  <si>
    <t>168</t>
  </si>
  <si>
    <t>167</t>
  </si>
  <si>
    <t>166</t>
  </si>
  <si>
    <t>165</t>
  </si>
  <si>
    <t>164</t>
  </si>
  <si>
    <t>163</t>
  </si>
  <si>
    <t>162</t>
  </si>
  <si>
    <t>161</t>
  </si>
  <si>
    <t>160</t>
  </si>
  <si>
    <t>158</t>
  </si>
  <si>
    <t>157</t>
  </si>
  <si>
    <t>156</t>
  </si>
  <si>
    <t>155</t>
  </si>
  <si>
    <t>154</t>
  </si>
  <si>
    <t>153</t>
  </si>
  <si>
    <t>152</t>
  </si>
  <si>
    <t>151</t>
  </si>
  <si>
    <t>150</t>
  </si>
  <si>
    <t>146</t>
  </si>
  <si>
    <t>145</t>
  </si>
  <si>
    <t>144</t>
  </si>
  <si>
    <t>143</t>
  </si>
  <si>
    <t>142</t>
  </si>
  <si>
    <t>141</t>
  </si>
  <si>
    <t>140</t>
  </si>
  <si>
    <t>137</t>
  </si>
  <si>
    <t>136</t>
  </si>
  <si>
    <t>135</t>
  </si>
  <si>
    <t>134</t>
  </si>
  <si>
    <t>133</t>
  </si>
  <si>
    <t>132</t>
  </si>
  <si>
    <t>131</t>
  </si>
  <si>
    <t>130</t>
  </si>
  <si>
    <t>125</t>
  </si>
  <si>
    <t>124</t>
  </si>
  <si>
    <t>123</t>
  </si>
  <si>
    <t>121</t>
  </si>
  <si>
    <t>120</t>
  </si>
  <si>
    <t>116</t>
  </si>
  <si>
    <t>115</t>
  </si>
  <si>
    <t>114</t>
  </si>
  <si>
    <t>113</t>
  </si>
  <si>
    <t>112</t>
  </si>
  <si>
    <t>111</t>
  </si>
  <si>
    <t>110</t>
  </si>
  <si>
    <t>109</t>
  </si>
  <si>
    <t>108</t>
  </si>
  <si>
    <t>107</t>
  </si>
  <si>
    <t>106</t>
  </si>
  <si>
    <t>105</t>
  </si>
  <si>
    <t>104</t>
  </si>
  <si>
    <t>103</t>
  </si>
  <si>
    <t>102</t>
  </si>
  <si>
    <t>101</t>
  </si>
  <si>
    <t>100</t>
  </si>
  <si>
    <t>099</t>
  </si>
  <si>
    <t>098</t>
  </si>
  <si>
    <t>097</t>
  </si>
  <si>
    <t>096</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</si>
  <si>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</si>
  <si>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</si>
  <si>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</si>
  <si>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</si>
  <si>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</si>
  <si>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</si>
  <si>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</si>
  <si>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</si>
  <si>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</si>
  <si>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</si>
  <si>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</si>
  <si>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</si>
  <si>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</si>
  <si>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</si>
  <si>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</si>
  <si>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</si>
  <si>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</si>
  <si>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</si>
  <si>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</si>
  <si>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</si>
  <si>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</si>
  <si>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</si>
  <si>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</si>
  <si>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</si>
  <si>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</si>
  <si>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</si>
  <si>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</si>
  <si>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</si>
  <si>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</si>
  <si>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</si>
  <si>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</si>
  <si>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</si>
  <si>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</si>
  <si>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</si>
  <si>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</si>
  <si>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</si>
  <si>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</si>
  <si>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</si>
  <si>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</si>
  <si>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</si>
  <si>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</si>
  <si>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</si>
  <si>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</si>
  <si>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</si>
  <si>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</si>
  <si>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</si>
  <si>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</si>
  <si>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</si>
  <si>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</si>
  <si>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</si>
  <si>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</si>
  <si>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</si>
  <si>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</si>
  <si>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</si>
  <si>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</si>
  <si>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</si>
  <si>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</si>
  <si>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</si>
  <si>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</si>
  <si>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</si>
  <si>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</si>
  <si>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</si>
  <si>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</si>
  <si>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031</t>
  </si>
  <si>
    <t>030</t>
  </si>
  <si>
    <t>029</t>
  </si>
  <si>
    <t>028</t>
  </si>
  <si>
    <t>027</t>
  </si>
  <si>
    <t>026</t>
  </si>
  <si>
    <t>025</t>
  </si>
  <si>
    <t>024</t>
  </si>
  <si>
    <t>023</t>
  </si>
  <si>
    <t>022</t>
  </si>
  <si>
    <t>021</t>
  </si>
  <si>
    <t>020</t>
  </si>
  <si>
    <t>019</t>
  </si>
  <si>
    <t>018</t>
  </si>
  <si>
    <t>017</t>
  </si>
  <si>
    <t>016</t>
  </si>
  <si>
    <t>015</t>
  </si>
  <si>
    <t>014</t>
  </si>
  <si>
    <t>013</t>
  </si>
  <si>
    <t>012</t>
  </si>
  <si>
    <t>011</t>
  </si>
  <si>
    <t>010</t>
  </si>
  <si>
    <t>007</t>
  </si>
  <si>
    <t>006</t>
  </si>
  <si>
    <t>005</t>
  </si>
  <si>
    <t>004</t>
  </si>
  <si>
    <t>003</t>
  </si>
  <si>
    <t>002</t>
  </si>
  <si>
    <t>001</t>
  </si>
  <si>
    <t>県</t>
  </si>
  <si>
    <t>飽海郡遊佐町</t>
  </si>
  <si>
    <t>99985</t>
  </si>
  <si>
    <t>99984</t>
  </si>
  <si>
    <t>酒田市</t>
  </si>
  <si>
    <t>99983</t>
  </si>
  <si>
    <t>99982</t>
  </si>
  <si>
    <t>99981</t>
  </si>
  <si>
    <t>東田川郡庄内町</t>
  </si>
  <si>
    <t>99977</t>
  </si>
  <si>
    <t>鶴岡市</t>
  </si>
  <si>
    <t>99976</t>
  </si>
  <si>
    <t>99975</t>
  </si>
  <si>
    <t>99974</t>
  </si>
  <si>
    <t>99973</t>
  </si>
  <si>
    <t>99972</t>
  </si>
  <si>
    <t>99971</t>
  </si>
  <si>
    <t>99968</t>
  </si>
  <si>
    <t>最上郡戸沢村</t>
  </si>
  <si>
    <t>99967</t>
  </si>
  <si>
    <t>99966</t>
  </si>
  <si>
    <t>99964</t>
  </si>
  <si>
    <t>99963</t>
  </si>
  <si>
    <t>最上郡最上町</t>
  </si>
  <si>
    <t>99962</t>
  </si>
  <si>
    <t>99961</t>
  </si>
  <si>
    <t>最上郡真室川町</t>
  </si>
  <si>
    <t>99956</t>
  </si>
  <si>
    <t>99955</t>
  </si>
  <si>
    <t>最上郡金山町</t>
  </si>
  <si>
    <t>99954</t>
  </si>
  <si>
    <t>99953</t>
  </si>
  <si>
    <t>最上郡鮭川村</t>
  </si>
  <si>
    <t>99952</t>
  </si>
  <si>
    <t>新庄市</t>
  </si>
  <si>
    <t>99951</t>
  </si>
  <si>
    <t>最上郡舟形町</t>
  </si>
  <si>
    <t>99946</t>
  </si>
  <si>
    <t>北村山郡大石田町</t>
  </si>
  <si>
    <t>99945</t>
  </si>
  <si>
    <t>尾花沢市</t>
  </si>
  <si>
    <t>99944</t>
  </si>
  <si>
    <t>99943</t>
  </si>
  <si>
    <t>99942</t>
  </si>
  <si>
    <t>99941</t>
  </si>
  <si>
    <t>東根市</t>
  </si>
  <si>
    <t>99937</t>
  </si>
  <si>
    <t>西村山郡河北町</t>
  </si>
  <si>
    <t>99935</t>
  </si>
  <si>
    <t>山形市</t>
  </si>
  <si>
    <t>99933</t>
  </si>
  <si>
    <t>上山市</t>
  </si>
  <si>
    <t>99932</t>
  </si>
  <si>
    <t>99931</t>
  </si>
  <si>
    <t>南陽市</t>
  </si>
  <si>
    <t>99922</t>
  </si>
  <si>
    <t>東置賜郡高畠町</t>
  </si>
  <si>
    <t>99921</t>
  </si>
  <si>
    <t>西置賜郡小国町</t>
  </si>
  <si>
    <t>99915</t>
  </si>
  <si>
    <t>99914</t>
  </si>
  <si>
    <t>99913</t>
  </si>
  <si>
    <t>99912</t>
  </si>
  <si>
    <t>西置賜郡飯豊町</t>
  </si>
  <si>
    <t>99911</t>
  </si>
  <si>
    <t>99906</t>
  </si>
  <si>
    <t>99904</t>
  </si>
  <si>
    <t>東置賜郡川西町</t>
  </si>
  <si>
    <t>99903</t>
  </si>
  <si>
    <t>99902</t>
  </si>
  <si>
    <t>99901</t>
  </si>
  <si>
    <t>99886</t>
  </si>
  <si>
    <t>99885</t>
  </si>
  <si>
    <t>99808</t>
  </si>
  <si>
    <t>99802</t>
  </si>
  <si>
    <t>99801</t>
  </si>
  <si>
    <t>99800</t>
  </si>
  <si>
    <t>99786</t>
  </si>
  <si>
    <t>99785</t>
  </si>
  <si>
    <t>東田川郡三川町</t>
  </si>
  <si>
    <t>99713</t>
  </si>
  <si>
    <t>99712</t>
  </si>
  <si>
    <t>99711</t>
  </si>
  <si>
    <t>99708</t>
  </si>
  <si>
    <t>99707</t>
  </si>
  <si>
    <t>99706</t>
  </si>
  <si>
    <t>99705</t>
  </si>
  <si>
    <t>99704</t>
  </si>
  <si>
    <t>99703</t>
  </si>
  <si>
    <t>99702</t>
  </si>
  <si>
    <t>99701</t>
  </si>
  <si>
    <t>99700</t>
  </si>
  <si>
    <t>99686</t>
  </si>
  <si>
    <t>99685</t>
  </si>
  <si>
    <t>最上郡大蔵村</t>
  </si>
  <si>
    <t>99603</t>
  </si>
  <si>
    <t>99602</t>
  </si>
  <si>
    <t>99601</t>
  </si>
  <si>
    <t>99600</t>
  </si>
  <si>
    <t>村山市</t>
  </si>
  <si>
    <t>99586</t>
  </si>
  <si>
    <t>99502</t>
  </si>
  <si>
    <t>99501</t>
  </si>
  <si>
    <t>99500</t>
  </si>
  <si>
    <t>天童市</t>
  </si>
  <si>
    <t>99486</t>
  </si>
  <si>
    <t>99485</t>
  </si>
  <si>
    <t>99401</t>
  </si>
  <si>
    <t>99400</t>
  </si>
  <si>
    <t>長井市</t>
  </si>
  <si>
    <t>99386</t>
  </si>
  <si>
    <t>99385</t>
  </si>
  <si>
    <t>99300</t>
  </si>
  <si>
    <t>米沢市</t>
  </si>
  <si>
    <t>99286</t>
  </si>
  <si>
    <t>99285</t>
  </si>
  <si>
    <t>99215</t>
  </si>
  <si>
    <t>99214</t>
  </si>
  <si>
    <t>99213</t>
  </si>
  <si>
    <t>99212</t>
  </si>
  <si>
    <t>99211</t>
  </si>
  <si>
    <t>西置賜郡白鷹町</t>
  </si>
  <si>
    <t>99208</t>
  </si>
  <si>
    <t>99207</t>
  </si>
  <si>
    <t>99206</t>
  </si>
  <si>
    <t>99205</t>
  </si>
  <si>
    <t>99204</t>
  </si>
  <si>
    <t>99203</t>
  </si>
  <si>
    <t>99202</t>
  </si>
  <si>
    <t>99201</t>
  </si>
  <si>
    <t>99200</t>
  </si>
  <si>
    <t>寒河江市</t>
  </si>
  <si>
    <t>99186</t>
  </si>
  <si>
    <t>99185</t>
  </si>
  <si>
    <t>西村山郡大江町</t>
  </si>
  <si>
    <t>99108</t>
  </si>
  <si>
    <t>99100</t>
  </si>
  <si>
    <t>99095</t>
  </si>
  <si>
    <t>99087</t>
  </si>
  <si>
    <t>99086</t>
  </si>
  <si>
    <t>99085</t>
  </si>
  <si>
    <t>99024</t>
  </si>
  <si>
    <t>99023</t>
  </si>
  <si>
    <t>99022</t>
  </si>
  <si>
    <t>99021</t>
  </si>
  <si>
    <t>西村山郡朝日町</t>
  </si>
  <si>
    <t>99015</t>
  </si>
  <si>
    <t>99014</t>
  </si>
  <si>
    <t>99013</t>
  </si>
  <si>
    <t>99012</t>
  </si>
  <si>
    <t>99011</t>
  </si>
  <si>
    <t>99008</t>
  </si>
  <si>
    <t>西村山郡西川町</t>
  </si>
  <si>
    <t>99007</t>
  </si>
  <si>
    <t>99005</t>
  </si>
  <si>
    <t>東村山郡中山町</t>
  </si>
  <si>
    <t>99004</t>
  </si>
  <si>
    <t>東村山郡山辺町</t>
  </si>
  <si>
    <t>99003</t>
  </si>
  <si>
    <t>99000</t>
  </si>
  <si>
    <t>大崎市</t>
  </si>
  <si>
    <t>98969</t>
  </si>
  <si>
    <t>98968</t>
  </si>
  <si>
    <t>98967</t>
  </si>
  <si>
    <t>栗原市</t>
  </si>
  <si>
    <t>98964</t>
  </si>
  <si>
    <t>98963</t>
  </si>
  <si>
    <t>98962</t>
  </si>
  <si>
    <t>98961</t>
  </si>
  <si>
    <t>98956</t>
  </si>
  <si>
    <t>98955</t>
  </si>
  <si>
    <t>98954</t>
  </si>
  <si>
    <t>98953</t>
  </si>
  <si>
    <t>98951</t>
  </si>
  <si>
    <t>98948</t>
  </si>
  <si>
    <t>登米市</t>
  </si>
  <si>
    <t>98947</t>
  </si>
  <si>
    <t>98946</t>
  </si>
  <si>
    <t>98945</t>
  </si>
  <si>
    <t>98944</t>
  </si>
  <si>
    <t>98943</t>
  </si>
  <si>
    <t>遠田郡美里町</t>
  </si>
  <si>
    <t>98942</t>
  </si>
  <si>
    <t>98941</t>
  </si>
  <si>
    <t>仙台市青葉区</t>
  </si>
  <si>
    <t>98934</t>
  </si>
  <si>
    <t>98932</t>
  </si>
  <si>
    <t>98931</t>
  </si>
  <si>
    <t>名取市</t>
  </si>
  <si>
    <t>98924</t>
  </si>
  <si>
    <t>岩沼市</t>
  </si>
  <si>
    <t>亘理郡亘理町</t>
  </si>
  <si>
    <t>98923</t>
  </si>
  <si>
    <t>亘理郡山元町</t>
  </si>
  <si>
    <t>98922</t>
  </si>
  <si>
    <t>98921</t>
  </si>
  <si>
    <t>柴田郡柴田町</t>
  </si>
  <si>
    <t>98917</t>
  </si>
  <si>
    <t>98916</t>
  </si>
  <si>
    <t>柴田郡村田町</t>
  </si>
  <si>
    <t>98915</t>
  </si>
  <si>
    <t>柴田郡川崎町</t>
  </si>
  <si>
    <t>98913</t>
  </si>
  <si>
    <t>柴田郡大河原町</t>
  </si>
  <si>
    <t>98912</t>
  </si>
  <si>
    <t>白石市</t>
  </si>
  <si>
    <t>98911</t>
  </si>
  <si>
    <t>98909</t>
  </si>
  <si>
    <t>刈田郡蔵王町</t>
  </si>
  <si>
    <t>98908</t>
  </si>
  <si>
    <t>98907</t>
  </si>
  <si>
    <t>刈田郡七ヶ宿町</t>
  </si>
  <si>
    <t>98906</t>
  </si>
  <si>
    <t>98905</t>
  </si>
  <si>
    <t>98902</t>
  </si>
  <si>
    <t>98901</t>
  </si>
  <si>
    <t>気仙沼市</t>
  </si>
  <si>
    <t>98885</t>
  </si>
  <si>
    <t>98809</t>
  </si>
  <si>
    <t>98808</t>
  </si>
  <si>
    <t>98806</t>
  </si>
  <si>
    <t>98805</t>
  </si>
  <si>
    <t>本吉郡南三陸町</t>
  </si>
  <si>
    <t>98804</t>
  </si>
  <si>
    <t>98803</t>
  </si>
  <si>
    <t>98802</t>
  </si>
  <si>
    <t>98801</t>
  </si>
  <si>
    <t>98800</t>
  </si>
  <si>
    <t>98786</t>
  </si>
  <si>
    <t>98725</t>
  </si>
  <si>
    <t>98723</t>
  </si>
  <si>
    <t>98722</t>
  </si>
  <si>
    <t>98721</t>
  </si>
  <si>
    <t>98720</t>
  </si>
  <si>
    <t>98713</t>
  </si>
  <si>
    <t>石巻市</t>
  </si>
  <si>
    <t>98712</t>
  </si>
  <si>
    <t>98711</t>
  </si>
  <si>
    <t>98709</t>
  </si>
  <si>
    <t>98707</t>
  </si>
  <si>
    <t>98706</t>
  </si>
  <si>
    <t>98705</t>
  </si>
  <si>
    <t>98704</t>
  </si>
  <si>
    <t>98703</t>
  </si>
  <si>
    <t>遠田郡涌谷町</t>
  </si>
  <si>
    <t>98702</t>
  </si>
  <si>
    <t>98701</t>
  </si>
  <si>
    <t>98700</t>
  </si>
  <si>
    <t>98685</t>
  </si>
  <si>
    <t>98625</t>
  </si>
  <si>
    <t>98624</t>
  </si>
  <si>
    <t>98623</t>
  </si>
  <si>
    <t>牡鹿郡女川町</t>
  </si>
  <si>
    <t>98622</t>
  </si>
  <si>
    <t>98621</t>
  </si>
  <si>
    <t>98613</t>
  </si>
  <si>
    <t>98611</t>
  </si>
  <si>
    <t>98608</t>
  </si>
  <si>
    <t>98607</t>
  </si>
  <si>
    <t>98604</t>
  </si>
  <si>
    <t>98603</t>
  </si>
  <si>
    <t>98602</t>
  </si>
  <si>
    <t>98601</t>
  </si>
  <si>
    <t>98600</t>
  </si>
  <si>
    <t>多賀城市</t>
  </si>
  <si>
    <t>98586</t>
  </si>
  <si>
    <t>塩竈市</t>
  </si>
  <si>
    <t>98585</t>
  </si>
  <si>
    <t>宮城郡七ヶ浜町</t>
  </si>
  <si>
    <t>仙台市宮城野区</t>
  </si>
  <si>
    <t>98509</t>
  </si>
  <si>
    <t>98508</t>
  </si>
  <si>
    <t>98501</t>
  </si>
  <si>
    <t>98500</t>
  </si>
  <si>
    <t>仙台市若林区</t>
  </si>
  <si>
    <t>98486</t>
  </si>
  <si>
    <t>98485</t>
  </si>
  <si>
    <t>98408</t>
  </si>
  <si>
    <t>98400</t>
  </si>
  <si>
    <t>98386</t>
  </si>
  <si>
    <t>98385</t>
  </si>
  <si>
    <t>98308</t>
  </si>
  <si>
    <t>98300</t>
  </si>
  <si>
    <t>仙台市太白区</t>
  </si>
  <si>
    <t>98287</t>
  </si>
  <si>
    <t>98286</t>
  </si>
  <si>
    <t>98285</t>
  </si>
  <si>
    <t>98208</t>
  </si>
  <si>
    <t>98202</t>
  </si>
  <si>
    <t>98200</t>
  </si>
  <si>
    <t>仙台市泉区</t>
  </si>
  <si>
    <t>98185</t>
  </si>
  <si>
    <t>98180</t>
  </si>
  <si>
    <t>加美郡加美町</t>
  </si>
  <si>
    <t>98144</t>
  </si>
  <si>
    <t>98143</t>
  </si>
  <si>
    <t>98142</t>
  </si>
  <si>
    <t>加美郡色麻町</t>
  </si>
  <si>
    <t>98141</t>
  </si>
  <si>
    <t>黒川郡大和町</t>
  </si>
  <si>
    <t>98136</t>
  </si>
  <si>
    <t>黒川郡大衡村</t>
  </si>
  <si>
    <t>黒川郡大郷町</t>
  </si>
  <si>
    <t>98135</t>
  </si>
  <si>
    <t>98134</t>
  </si>
  <si>
    <t>富谷市</t>
  </si>
  <si>
    <t>98133</t>
  </si>
  <si>
    <t>98132</t>
  </si>
  <si>
    <t>98131</t>
  </si>
  <si>
    <t>伊具郡丸森町</t>
  </si>
  <si>
    <t>98125</t>
  </si>
  <si>
    <t>98124</t>
  </si>
  <si>
    <t>98123</t>
  </si>
  <si>
    <t>98122</t>
  </si>
  <si>
    <t>98121</t>
  </si>
  <si>
    <t>角田市</t>
  </si>
  <si>
    <t>98115</t>
  </si>
  <si>
    <t>98112</t>
  </si>
  <si>
    <t>98111</t>
  </si>
  <si>
    <t>98109</t>
  </si>
  <si>
    <t>東松島市</t>
  </si>
  <si>
    <t>98105</t>
  </si>
  <si>
    <t>98104</t>
  </si>
  <si>
    <t>98103</t>
  </si>
  <si>
    <t>宮城郡松島町</t>
  </si>
  <si>
    <t>98102</t>
  </si>
  <si>
    <t>宮城郡利府町</t>
  </si>
  <si>
    <t>98101</t>
  </si>
  <si>
    <t>98087</t>
  </si>
  <si>
    <t>98086</t>
  </si>
  <si>
    <t>98085</t>
  </si>
  <si>
    <t>98084</t>
  </si>
  <si>
    <t>98061</t>
  </si>
  <si>
    <t>98060</t>
  </si>
  <si>
    <t>98008</t>
  </si>
  <si>
    <t>98000</t>
  </si>
  <si>
    <t>いわき市</t>
  </si>
  <si>
    <t>97932</t>
  </si>
  <si>
    <t>97931</t>
  </si>
  <si>
    <t>相馬郡新地町</t>
  </si>
  <si>
    <t>97927</t>
  </si>
  <si>
    <t>97926</t>
  </si>
  <si>
    <t>相馬市</t>
  </si>
  <si>
    <t>97925</t>
  </si>
  <si>
    <t>南相馬市</t>
  </si>
  <si>
    <t>97924</t>
  </si>
  <si>
    <t>97923</t>
  </si>
  <si>
    <t>97921</t>
  </si>
  <si>
    <t>双葉郡浪江町</t>
  </si>
  <si>
    <t>97917</t>
  </si>
  <si>
    <t>双葉郡葛尾村</t>
  </si>
  <si>
    <t>97916</t>
  </si>
  <si>
    <t>97915</t>
  </si>
  <si>
    <t>双葉郡双葉町</t>
  </si>
  <si>
    <t>97914</t>
  </si>
  <si>
    <t>双葉郡大熊町</t>
  </si>
  <si>
    <t>97913</t>
  </si>
  <si>
    <t>双葉郡川内村</t>
  </si>
  <si>
    <t>97912</t>
  </si>
  <si>
    <t>双葉郡富岡町</t>
  </si>
  <si>
    <t>97911</t>
  </si>
  <si>
    <t>97906</t>
  </si>
  <si>
    <t>双葉郡楢葉町</t>
  </si>
  <si>
    <t>97905</t>
  </si>
  <si>
    <t>双葉郡広野町</t>
  </si>
  <si>
    <t>97904</t>
  </si>
  <si>
    <t>97903</t>
  </si>
  <si>
    <t>97902</t>
  </si>
  <si>
    <t>97901</t>
  </si>
  <si>
    <t>97685</t>
  </si>
  <si>
    <t>97601</t>
  </si>
  <si>
    <t>97600</t>
  </si>
  <si>
    <t>97586</t>
  </si>
  <si>
    <t>97585</t>
  </si>
  <si>
    <t>97500</t>
  </si>
  <si>
    <t>97486</t>
  </si>
  <si>
    <t>97482</t>
  </si>
  <si>
    <t>97402</t>
  </si>
  <si>
    <t>97401</t>
  </si>
  <si>
    <t>97386</t>
  </si>
  <si>
    <t>97385</t>
  </si>
  <si>
    <t>97384</t>
  </si>
  <si>
    <t>97285</t>
  </si>
  <si>
    <t>97283</t>
  </si>
  <si>
    <t>97202</t>
  </si>
  <si>
    <t>97201</t>
  </si>
  <si>
    <t>97185</t>
  </si>
  <si>
    <t>97181</t>
  </si>
  <si>
    <t>97087</t>
  </si>
  <si>
    <t>97086</t>
  </si>
  <si>
    <t>97085</t>
  </si>
  <si>
    <t>97080</t>
  </si>
  <si>
    <t>97013</t>
  </si>
  <si>
    <t>97012</t>
  </si>
  <si>
    <t>97011</t>
  </si>
  <si>
    <t>97003</t>
  </si>
  <si>
    <t>97002</t>
  </si>
  <si>
    <t>97001</t>
  </si>
  <si>
    <t>97000</t>
  </si>
  <si>
    <t>大沼郡三島町</t>
  </si>
  <si>
    <t>96975</t>
  </si>
  <si>
    <t>96974</t>
  </si>
  <si>
    <t>河沼郡柳津町</t>
  </si>
  <si>
    <t>96973</t>
  </si>
  <si>
    <t>96972</t>
  </si>
  <si>
    <t>河沼郡会津坂下町</t>
  </si>
  <si>
    <t>96965</t>
  </si>
  <si>
    <t>大沼郡会津美里町</t>
  </si>
  <si>
    <t>96964</t>
  </si>
  <si>
    <t>96963</t>
  </si>
  <si>
    <t>96962</t>
  </si>
  <si>
    <t>96961</t>
  </si>
  <si>
    <t>会津若松市</t>
  </si>
  <si>
    <t>96960</t>
  </si>
  <si>
    <t>南会津郡下郷町</t>
  </si>
  <si>
    <t>96953</t>
  </si>
  <si>
    <t>96952</t>
  </si>
  <si>
    <t>96951</t>
  </si>
  <si>
    <t>耶麻郡西会津町</t>
  </si>
  <si>
    <t>96947</t>
  </si>
  <si>
    <t>96946</t>
  </si>
  <si>
    <t>96945</t>
  </si>
  <si>
    <t>96944</t>
  </si>
  <si>
    <t>喜多方市</t>
  </si>
  <si>
    <t>96943</t>
  </si>
  <si>
    <t>96941</t>
  </si>
  <si>
    <t>96935</t>
  </si>
  <si>
    <t>河沼郡湯川村</t>
  </si>
  <si>
    <t>96934</t>
  </si>
  <si>
    <t>耶麻郡磐梯町</t>
  </si>
  <si>
    <t>96933</t>
  </si>
  <si>
    <t>耶麻郡猪苗代町</t>
  </si>
  <si>
    <t>96932</t>
  </si>
  <si>
    <t>96931</t>
  </si>
  <si>
    <t>耶麻郡北塩原村</t>
  </si>
  <si>
    <t>96927</t>
  </si>
  <si>
    <t>96926</t>
  </si>
  <si>
    <t>96922</t>
  </si>
  <si>
    <t>伊達郡国見町</t>
  </si>
  <si>
    <t>96917</t>
  </si>
  <si>
    <t>伊達郡桑折町</t>
  </si>
  <si>
    <t>96916</t>
  </si>
  <si>
    <t>二本松市</t>
  </si>
  <si>
    <t>96915</t>
  </si>
  <si>
    <t>96914</t>
  </si>
  <si>
    <t>安達郡大玉村</t>
  </si>
  <si>
    <t>96913</t>
  </si>
  <si>
    <t>本宮市</t>
  </si>
  <si>
    <t>96912</t>
  </si>
  <si>
    <t>96911</t>
  </si>
  <si>
    <t>岩瀬郡鏡石町</t>
  </si>
  <si>
    <t>96904</t>
  </si>
  <si>
    <t>白河市</t>
  </si>
  <si>
    <t>96903</t>
  </si>
  <si>
    <t>西白河郡矢吹町</t>
  </si>
  <si>
    <t>96902</t>
  </si>
  <si>
    <t>西白河郡泉崎村</t>
  </si>
  <si>
    <t>96901</t>
  </si>
  <si>
    <t>南会津郡只見町</t>
  </si>
  <si>
    <t>96806</t>
  </si>
  <si>
    <t>96804</t>
  </si>
  <si>
    <t>大沼郡金山町</t>
  </si>
  <si>
    <t>96803</t>
  </si>
  <si>
    <t>大沼郡昭和村</t>
  </si>
  <si>
    <t>96802</t>
  </si>
  <si>
    <t>96801</t>
  </si>
  <si>
    <t>96800</t>
  </si>
  <si>
    <t>南会津郡南会津町</t>
  </si>
  <si>
    <t>96785</t>
  </si>
  <si>
    <t>96706</t>
  </si>
  <si>
    <t>南会津郡檜枝岐村</t>
  </si>
  <si>
    <t>96705</t>
  </si>
  <si>
    <t>96703</t>
  </si>
  <si>
    <t>96700</t>
  </si>
  <si>
    <t>96686</t>
  </si>
  <si>
    <t>96609</t>
  </si>
  <si>
    <t>96608</t>
  </si>
  <si>
    <t>96605</t>
  </si>
  <si>
    <t>96604</t>
  </si>
  <si>
    <t>96601</t>
  </si>
  <si>
    <t>96600</t>
  </si>
  <si>
    <t>96586</t>
  </si>
  <si>
    <t>96585</t>
  </si>
  <si>
    <t>96508</t>
  </si>
  <si>
    <t>96502</t>
  </si>
  <si>
    <t>96501</t>
  </si>
  <si>
    <t>96500</t>
  </si>
  <si>
    <t>96486</t>
  </si>
  <si>
    <t>96485</t>
  </si>
  <si>
    <t>96409</t>
  </si>
  <si>
    <t>96408</t>
  </si>
  <si>
    <t>96404</t>
  </si>
  <si>
    <t>96403</t>
  </si>
  <si>
    <t>96402</t>
  </si>
  <si>
    <t>96401</t>
  </si>
  <si>
    <t>96400</t>
  </si>
  <si>
    <t>郡山市</t>
  </si>
  <si>
    <t>96388</t>
  </si>
  <si>
    <t>96387</t>
  </si>
  <si>
    <t>96386</t>
  </si>
  <si>
    <t>96385</t>
  </si>
  <si>
    <t>東白川郡鮫川村</t>
  </si>
  <si>
    <t>96384</t>
  </si>
  <si>
    <t>石川郡古殿町</t>
  </si>
  <si>
    <t>96383</t>
  </si>
  <si>
    <t>石川郡平田村</t>
  </si>
  <si>
    <t>96382</t>
  </si>
  <si>
    <t>96381</t>
  </si>
  <si>
    <t>96380</t>
  </si>
  <si>
    <t>石川郡石川町</t>
  </si>
  <si>
    <t>96378</t>
  </si>
  <si>
    <t>田村郡三春町</t>
  </si>
  <si>
    <t>96377</t>
  </si>
  <si>
    <t>石川郡玉川村</t>
  </si>
  <si>
    <t>96363</t>
  </si>
  <si>
    <t>石川郡浅川町</t>
  </si>
  <si>
    <t>96362</t>
  </si>
  <si>
    <t>東白川郡棚倉町</t>
  </si>
  <si>
    <t>96361</t>
  </si>
  <si>
    <t>96356</t>
  </si>
  <si>
    <t>東白川郡塙町</t>
  </si>
  <si>
    <t>96355</t>
  </si>
  <si>
    <t>96354</t>
  </si>
  <si>
    <t>東白川郡矢祭町</t>
  </si>
  <si>
    <t>96353</t>
  </si>
  <si>
    <t>96352</t>
  </si>
  <si>
    <t>96351</t>
  </si>
  <si>
    <t>田村市</t>
  </si>
  <si>
    <t>96347</t>
  </si>
  <si>
    <t>96346</t>
  </si>
  <si>
    <t>96345</t>
  </si>
  <si>
    <t>96344</t>
  </si>
  <si>
    <t>96343</t>
  </si>
  <si>
    <t>96342</t>
  </si>
  <si>
    <t>96341</t>
  </si>
  <si>
    <t>96336</t>
  </si>
  <si>
    <t>田村郡小野町</t>
  </si>
  <si>
    <t>96335</t>
  </si>
  <si>
    <t>96334</t>
  </si>
  <si>
    <t>96333</t>
  </si>
  <si>
    <t>96316</t>
  </si>
  <si>
    <t>96315</t>
  </si>
  <si>
    <t>96314</t>
  </si>
  <si>
    <t>96313</t>
  </si>
  <si>
    <t>96312</t>
  </si>
  <si>
    <t>96311</t>
  </si>
  <si>
    <t>96309</t>
  </si>
  <si>
    <t>96308</t>
  </si>
  <si>
    <t>96307</t>
  </si>
  <si>
    <t>96306</t>
  </si>
  <si>
    <t>96305</t>
  </si>
  <si>
    <t>96302</t>
  </si>
  <si>
    <t>96301</t>
  </si>
  <si>
    <t>96300</t>
  </si>
  <si>
    <t>須賀川市</t>
  </si>
  <si>
    <t>96286</t>
  </si>
  <si>
    <t>96285</t>
  </si>
  <si>
    <t>96208</t>
  </si>
  <si>
    <t>96207</t>
  </si>
  <si>
    <t>岩瀬郡天栄村</t>
  </si>
  <si>
    <t>96206</t>
  </si>
  <si>
    <t>96205</t>
  </si>
  <si>
    <t>96204</t>
  </si>
  <si>
    <t>96203</t>
  </si>
  <si>
    <t>96202</t>
  </si>
  <si>
    <t>96201</t>
  </si>
  <si>
    <t>96200</t>
  </si>
  <si>
    <t>96186</t>
  </si>
  <si>
    <t>西白河郡西郷村</t>
  </si>
  <si>
    <t>96185</t>
  </si>
  <si>
    <t>96180</t>
  </si>
  <si>
    <t>96109</t>
  </si>
  <si>
    <t>96108</t>
  </si>
  <si>
    <t>96104</t>
  </si>
  <si>
    <t>96103</t>
  </si>
  <si>
    <t>西白河郡中島村</t>
  </si>
  <si>
    <t>96101</t>
  </si>
  <si>
    <t>96100</t>
  </si>
  <si>
    <t>福島市</t>
  </si>
  <si>
    <t>96086</t>
  </si>
  <si>
    <t>96085</t>
  </si>
  <si>
    <t>96082</t>
  </si>
  <si>
    <t>96081</t>
  </si>
  <si>
    <t>96080</t>
  </si>
  <si>
    <t>96022</t>
  </si>
  <si>
    <t>96021</t>
  </si>
  <si>
    <t>相馬郡飯舘村</t>
  </si>
  <si>
    <t>96018</t>
  </si>
  <si>
    <t>96017</t>
  </si>
  <si>
    <t>96016</t>
  </si>
  <si>
    <t>伊達郡川俣町</t>
  </si>
  <si>
    <t>96015</t>
  </si>
  <si>
    <t>96014</t>
  </si>
  <si>
    <t>96013</t>
  </si>
  <si>
    <t>96012</t>
  </si>
  <si>
    <t>96011</t>
  </si>
  <si>
    <t>伊達市</t>
  </si>
  <si>
    <t>96009</t>
  </si>
  <si>
    <t>96008</t>
  </si>
  <si>
    <t>96007</t>
  </si>
  <si>
    <t>96006</t>
  </si>
  <si>
    <t>96005</t>
  </si>
  <si>
    <t>96004</t>
  </si>
  <si>
    <t>96002</t>
  </si>
  <si>
    <t>96001</t>
  </si>
  <si>
    <t>96000</t>
  </si>
  <si>
    <t>東蒲原郡阿賀町</t>
  </si>
  <si>
    <t>95946</t>
  </si>
  <si>
    <t>95945</t>
  </si>
  <si>
    <t>95944</t>
  </si>
  <si>
    <t>95943</t>
  </si>
  <si>
    <t>村上市</t>
  </si>
  <si>
    <t>95939</t>
  </si>
  <si>
    <t>95936</t>
  </si>
  <si>
    <t>95934</t>
  </si>
  <si>
    <t>岩船郡関川村</t>
  </si>
  <si>
    <t>95932</t>
  </si>
  <si>
    <t>95931</t>
  </si>
  <si>
    <t>胎内市</t>
  </si>
  <si>
    <t>95928</t>
  </si>
  <si>
    <t>95927</t>
  </si>
  <si>
    <t>95926</t>
  </si>
  <si>
    <t>新発田市</t>
  </si>
  <si>
    <t>95925</t>
  </si>
  <si>
    <t>95924</t>
  </si>
  <si>
    <t>95923</t>
  </si>
  <si>
    <t>阿賀野市</t>
  </si>
  <si>
    <t>95922</t>
  </si>
  <si>
    <t>95921</t>
  </si>
  <si>
    <t>95920</t>
  </si>
  <si>
    <t>95919</t>
  </si>
  <si>
    <t>五泉市</t>
  </si>
  <si>
    <t>95918</t>
  </si>
  <si>
    <t>95917</t>
  </si>
  <si>
    <t>95916</t>
  </si>
  <si>
    <t>南蒲原郡田上町</t>
  </si>
  <si>
    <t>95915</t>
  </si>
  <si>
    <t>加茂市</t>
  </si>
  <si>
    <t>95913</t>
  </si>
  <si>
    <t>燕市</t>
  </si>
  <si>
    <t>95912</t>
  </si>
  <si>
    <t>三条市</t>
  </si>
  <si>
    <t>95911</t>
  </si>
  <si>
    <t>新潟市西蒲区</t>
  </si>
  <si>
    <t>95905</t>
  </si>
  <si>
    <t>新潟市西区</t>
  </si>
  <si>
    <t>95904</t>
  </si>
  <si>
    <t>西蒲原郡弥彦村</t>
  </si>
  <si>
    <t>95903</t>
  </si>
  <si>
    <t>95902</t>
  </si>
  <si>
    <t>長岡市</t>
  </si>
  <si>
    <t>95901</t>
  </si>
  <si>
    <t>95886</t>
  </si>
  <si>
    <t>95885</t>
  </si>
  <si>
    <t>95808</t>
  </si>
  <si>
    <t>95802</t>
  </si>
  <si>
    <t>95800</t>
  </si>
  <si>
    <t>岩船郡粟島浦村</t>
  </si>
  <si>
    <t>95787</t>
  </si>
  <si>
    <t>95786</t>
  </si>
  <si>
    <t>95785</t>
  </si>
  <si>
    <t>95704</t>
  </si>
  <si>
    <t>95703</t>
  </si>
  <si>
    <t>95702</t>
  </si>
  <si>
    <t>北蒲原郡聖籠町</t>
  </si>
  <si>
    <t>95701</t>
  </si>
  <si>
    <t>95700</t>
  </si>
  <si>
    <t>新潟市秋葉区</t>
  </si>
  <si>
    <t>95686</t>
  </si>
  <si>
    <t>95608</t>
  </si>
  <si>
    <t>95601</t>
  </si>
  <si>
    <t>95600</t>
  </si>
  <si>
    <t>95586</t>
  </si>
  <si>
    <t>95585</t>
  </si>
  <si>
    <t>95508</t>
  </si>
  <si>
    <t>95501</t>
  </si>
  <si>
    <t>95500</t>
  </si>
  <si>
    <t>見附市</t>
  </si>
  <si>
    <t>95486</t>
  </si>
  <si>
    <t>95402</t>
  </si>
  <si>
    <t>95401</t>
  </si>
  <si>
    <t>95400</t>
  </si>
  <si>
    <t>95386</t>
  </si>
  <si>
    <t>95385</t>
  </si>
  <si>
    <t>95301</t>
  </si>
  <si>
    <t>95300</t>
  </si>
  <si>
    <t>佐渡市</t>
  </si>
  <si>
    <t>95285</t>
  </si>
  <si>
    <t>95235</t>
  </si>
  <si>
    <t>95234</t>
  </si>
  <si>
    <t>95232</t>
  </si>
  <si>
    <t>95231</t>
  </si>
  <si>
    <t>95222</t>
  </si>
  <si>
    <t>95221</t>
  </si>
  <si>
    <t>95216</t>
  </si>
  <si>
    <t>95215</t>
  </si>
  <si>
    <t>95214</t>
  </si>
  <si>
    <t>95213</t>
  </si>
  <si>
    <t>95212</t>
  </si>
  <si>
    <t>95208</t>
  </si>
  <si>
    <t>95207</t>
  </si>
  <si>
    <t>95206</t>
  </si>
  <si>
    <t>95205</t>
  </si>
  <si>
    <t>95204</t>
  </si>
  <si>
    <t>95203</t>
  </si>
  <si>
    <t>95202</t>
  </si>
  <si>
    <t>95201</t>
  </si>
  <si>
    <t>95200</t>
  </si>
  <si>
    <t>新潟市中央区</t>
  </si>
  <si>
    <t>95186</t>
  </si>
  <si>
    <t>95185</t>
  </si>
  <si>
    <t>95181</t>
  </si>
  <si>
    <t>95180</t>
  </si>
  <si>
    <t>95088</t>
  </si>
  <si>
    <t>新潟市東区</t>
  </si>
  <si>
    <t>95087</t>
  </si>
  <si>
    <t>新潟市江南区</t>
  </si>
  <si>
    <t>95086</t>
  </si>
  <si>
    <t>95085</t>
  </si>
  <si>
    <t>新潟市北区</t>
  </si>
  <si>
    <t>95033</t>
  </si>
  <si>
    <t>95031</t>
  </si>
  <si>
    <t>95022</t>
  </si>
  <si>
    <t>95021</t>
  </si>
  <si>
    <t>95020</t>
  </si>
  <si>
    <t>新潟市南区</t>
  </si>
  <si>
    <t>95014</t>
  </si>
  <si>
    <t>95013</t>
  </si>
  <si>
    <t>95012</t>
  </si>
  <si>
    <t>95011</t>
  </si>
  <si>
    <t>95009</t>
  </si>
  <si>
    <t>95008</t>
  </si>
  <si>
    <t>95003</t>
  </si>
  <si>
    <t>95002</t>
  </si>
  <si>
    <t>95001</t>
  </si>
  <si>
    <t>95000</t>
  </si>
  <si>
    <t>94987</t>
  </si>
  <si>
    <t>小千谷市</t>
  </si>
  <si>
    <t>十日町市</t>
  </si>
  <si>
    <t>94986</t>
  </si>
  <si>
    <t>94985</t>
  </si>
  <si>
    <t>94984</t>
  </si>
  <si>
    <t>下水内郡栄村</t>
  </si>
  <si>
    <t>94983</t>
  </si>
  <si>
    <t>中魚沼郡津南町</t>
  </si>
  <si>
    <t>94982</t>
  </si>
  <si>
    <t>94981</t>
  </si>
  <si>
    <t>94975</t>
  </si>
  <si>
    <t>魚沼市</t>
  </si>
  <si>
    <t>94974</t>
  </si>
  <si>
    <t>南魚沼市</t>
  </si>
  <si>
    <t>94973</t>
  </si>
  <si>
    <t>94972</t>
  </si>
  <si>
    <t>94971</t>
  </si>
  <si>
    <t>94967</t>
  </si>
  <si>
    <t>94966</t>
  </si>
  <si>
    <t>94965</t>
  </si>
  <si>
    <t>94964</t>
  </si>
  <si>
    <t>94963</t>
  </si>
  <si>
    <t>南魚沼郡湯沢町</t>
  </si>
  <si>
    <t>94962</t>
  </si>
  <si>
    <t>94961</t>
  </si>
  <si>
    <t>94954</t>
  </si>
  <si>
    <t>94953</t>
  </si>
  <si>
    <t>94952</t>
  </si>
  <si>
    <t>94951</t>
  </si>
  <si>
    <t>94945</t>
  </si>
  <si>
    <t>三島郡出雲崎町</t>
  </si>
  <si>
    <t>94943</t>
  </si>
  <si>
    <t>柏崎市</t>
  </si>
  <si>
    <t>94942</t>
  </si>
  <si>
    <t>94941</t>
  </si>
  <si>
    <t>94937</t>
  </si>
  <si>
    <t>94936</t>
  </si>
  <si>
    <t>上越市</t>
  </si>
  <si>
    <t>94935</t>
  </si>
  <si>
    <t>94934</t>
  </si>
  <si>
    <t>94933</t>
  </si>
  <si>
    <t>94932</t>
  </si>
  <si>
    <t>94931</t>
  </si>
  <si>
    <t>94923</t>
  </si>
  <si>
    <t>妙高市</t>
  </si>
  <si>
    <t>94922</t>
  </si>
  <si>
    <t>94921</t>
  </si>
  <si>
    <t>94917</t>
  </si>
  <si>
    <t>94916</t>
  </si>
  <si>
    <t>糸魚川市</t>
  </si>
  <si>
    <t>94913</t>
  </si>
  <si>
    <t>94912</t>
  </si>
  <si>
    <t>94905</t>
  </si>
  <si>
    <t>94904</t>
  </si>
  <si>
    <t>94903</t>
  </si>
  <si>
    <t>94901</t>
  </si>
  <si>
    <t>94886</t>
  </si>
  <si>
    <t>94885</t>
  </si>
  <si>
    <t>94803</t>
  </si>
  <si>
    <t>94802</t>
  </si>
  <si>
    <t>94801</t>
  </si>
  <si>
    <t>94800</t>
  </si>
  <si>
    <t>94787</t>
  </si>
  <si>
    <t>94785</t>
  </si>
  <si>
    <t>94702</t>
  </si>
  <si>
    <t>94701</t>
  </si>
  <si>
    <t>94700</t>
  </si>
  <si>
    <t>94686</t>
  </si>
  <si>
    <t>94685</t>
  </si>
  <si>
    <t>94603</t>
  </si>
  <si>
    <t>94602</t>
  </si>
  <si>
    <t>94601</t>
  </si>
  <si>
    <t>94600</t>
  </si>
  <si>
    <t>94586</t>
  </si>
  <si>
    <t>94585</t>
  </si>
  <si>
    <t>94515</t>
  </si>
  <si>
    <t>94514</t>
  </si>
  <si>
    <t>94513</t>
  </si>
  <si>
    <t>94512</t>
  </si>
  <si>
    <t>94511</t>
  </si>
  <si>
    <t>94508</t>
  </si>
  <si>
    <t>94504</t>
  </si>
  <si>
    <t>刈羽郡刈羽村</t>
  </si>
  <si>
    <t>94503</t>
  </si>
  <si>
    <t>94502</t>
  </si>
  <si>
    <t>94501</t>
  </si>
  <si>
    <t>94500</t>
  </si>
  <si>
    <t>94486</t>
  </si>
  <si>
    <t>94485</t>
  </si>
  <si>
    <t>94403</t>
  </si>
  <si>
    <t>94402</t>
  </si>
  <si>
    <t>94401</t>
  </si>
  <si>
    <t>94400</t>
  </si>
  <si>
    <t>94386</t>
  </si>
  <si>
    <t>94385</t>
  </si>
  <si>
    <t>94308</t>
  </si>
  <si>
    <t>94306</t>
  </si>
  <si>
    <t>94305</t>
  </si>
  <si>
    <t>94304</t>
  </si>
  <si>
    <t>94303</t>
  </si>
  <si>
    <t>94302</t>
  </si>
  <si>
    <t>94301</t>
  </si>
  <si>
    <t>94300</t>
  </si>
  <si>
    <t>94286</t>
  </si>
  <si>
    <t>94285</t>
  </si>
  <si>
    <t>94215</t>
  </si>
  <si>
    <t>94214</t>
  </si>
  <si>
    <t>94213</t>
  </si>
  <si>
    <t>94212</t>
  </si>
  <si>
    <t>94211</t>
  </si>
  <si>
    <t>94205</t>
  </si>
  <si>
    <t>94204</t>
  </si>
  <si>
    <t>94203</t>
  </si>
  <si>
    <t>94202</t>
  </si>
  <si>
    <t>94201</t>
  </si>
  <si>
    <t>94200</t>
  </si>
  <si>
    <t>94186</t>
  </si>
  <si>
    <t>94185</t>
  </si>
  <si>
    <t>94100</t>
  </si>
  <si>
    <t>94087</t>
  </si>
  <si>
    <t>94086</t>
  </si>
  <si>
    <t>94085</t>
  </si>
  <si>
    <t>94025</t>
  </si>
  <si>
    <t>94024</t>
  </si>
  <si>
    <t>94023</t>
  </si>
  <si>
    <t>94021</t>
  </si>
  <si>
    <t>94020</t>
  </si>
  <si>
    <t>94011</t>
  </si>
  <si>
    <t>94008</t>
  </si>
  <si>
    <t>94002</t>
  </si>
  <si>
    <t>94001</t>
  </si>
  <si>
    <t>94000</t>
  </si>
  <si>
    <t>富山市</t>
  </si>
  <si>
    <t>93986</t>
  </si>
  <si>
    <t>93985</t>
  </si>
  <si>
    <t>93982</t>
  </si>
  <si>
    <t>93981</t>
  </si>
  <si>
    <t>93980</t>
  </si>
  <si>
    <t>93935</t>
  </si>
  <si>
    <t>93927</t>
  </si>
  <si>
    <t>93926</t>
  </si>
  <si>
    <t>南砺市</t>
  </si>
  <si>
    <t>93925</t>
  </si>
  <si>
    <t>93924</t>
  </si>
  <si>
    <t>93923</t>
  </si>
  <si>
    <t>93922</t>
  </si>
  <si>
    <t>93921</t>
  </si>
  <si>
    <t>93919</t>
  </si>
  <si>
    <t>93918</t>
  </si>
  <si>
    <t>93917</t>
  </si>
  <si>
    <t>93916</t>
  </si>
  <si>
    <t>93915</t>
  </si>
  <si>
    <t>砺波市</t>
  </si>
  <si>
    <t>93914</t>
  </si>
  <si>
    <t>93913</t>
  </si>
  <si>
    <t>高岡市</t>
  </si>
  <si>
    <t>93912</t>
  </si>
  <si>
    <t>93911</t>
  </si>
  <si>
    <t>下新川郡朝日町</t>
  </si>
  <si>
    <t>93907</t>
  </si>
  <si>
    <t>下新川郡入善町</t>
  </si>
  <si>
    <t>93906</t>
  </si>
  <si>
    <t>93905</t>
  </si>
  <si>
    <t>射水市</t>
  </si>
  <si>
    <t>93904</t>
  </si>
  <si>
    <t>93903</t>
  </si>
  <si>
    <t>93902</t>
  </si>
  <si>
    <t>93901</t>
  </si>
  <si>
    <t>羽咋郡宝達志水町</t>
  </si>
  <si>
    <t>93900</t>
  </si>
  <si>
    <t>黒部市</t>
  </si>
  <si>
    <t>93886</t>
  </si>
  <si>
    <t>93885</t>
  </si>
  <si>
    <t>93808</t>
  </si>
  <si>
    <t>93802</t>
  </si>
  <si>
    <t>93801</t>
  </si>
  <si>
    <t>93800</t>
  </si>
  <si>
    <t>魚津市</t>
  </si>
  <si>
    <t>93786</t>
  </si>
  <si>
    <t>93785</t>
  </si>
  <si>
    <t>93708</t>
  </si>
  <si>
    <t>93700</t>
  </si>
  <si>
    <t>滑川市</t>
  </si>
  <si>
    <t>93686</t>
  </si>
  <si>
    <t>93685</t>
  </si>
  <si>
    <t>中新川郡上市町</t>
  </si>
  <si>
    <t>93608</t>
  </si>
  <si>
    <t>93600</t>
  </si>
  <si>
    <t>氷見市</t>
  </si>
  <si>
    <t>93586</t>
  </si>
  <si>
    <t>93585</t>
  </si>
  <si>
    <t>93504</t>
  </si>
  <si>
    <t>93503</t>
  </si>
  <si>
    <t>93502</t>
  </si>
  <si>
    <t>93501</t>
  </si>
  <si>
    <t>93500</t>
  </si>
  <si>
    <t>93486</t>
  </si>
  <si>
    <t>93485</t>
  </si>
  <si>
    <t>93400</t>
  </si>
  <si>
    <t>93387</t>
  </si>
  <si>
    <t>93386</t>
  </si>
  <si>
    <t>93385</t>
  </si>
  <si>
    <t>93309</t>
  </si>
  <si>
    <t>93308</t>
  </si>
  <si>
    <t>93303</t>
  </si>
  <si>
    <t>93302</t>
  </si>
  <si>
    <t>93301</t>
  </si>
  <si>
    <t>93300</t>
  </si>
  <si>
    <t>小矢部市</t>
  </si>
  <si>
    <t>93286</t>
  </si>
  <si>
    <t>93285</t>
  </si>
  <si>
    <t>93208</t>
  </si>
  <si>
    <t>93203</t>
  </si>
  <si>
    <t>93202</t>
  </si>
  <si>
    <t>93201</t>
  </si>
  <si>
    <t>93200</t>
  </si>
  <si>
    <t>93186</t>
  </si>
  <si>
    <t>93185</t>
  </si>
  <si>
    <t>93184</t>
  </si>
  <si>
    <t>93183</t>
  </si>
  <si>
    <t>93086</t>
  </si>
  <si>
    <t>93085</t>
  </si>
  <si>
    <t>中新川郡立山町</t>
  </si>
  <si>
    <t>93032</t>
  </si>
  <si>
    <t>93022</t>
  </si>
  <si>
    <t>93021</t>
  </si>
  <si>
    <t>93014</t>
  </si>
  <si>
    <t>93013</t>
  </si>
  <si>
    <t>93012</t>
  </si>
  <si>
    <t>93009</t>
  </si>
  <si>
    <t>93008</t>
  </si>
  <si>
    <t>93004</t>
  </si>
  <si>
    <t>93003</t>
  </si>
  <si>
    <t>93002</t>
  </si>
  <si>
    <t>中新川郡舟橋村</t>
  </si>
  <si>
    <t>93001</t>
  </si>
  <si>
    <t>93000</t>
  </si>
  <si>
    <t>輪島市</t>
  </si>
  <si>
    <t>92923</t>
  </si>
  <si>
    <t>七尾市</t>
  </si>
  <si>
    <t>92922</t>
  </si>
  <si>
    <t>92921</t>
  </si>
  <si>
    <t>鹿島郡中能登町</t>
  </si>
  <si>
    <t>92918</t>
  </si>
  <si>
    <t>92917</t>
  </si>
  <si>
    <t>92916</t>
  </si>
  <si>
    <t>羽咋市</t>
  </si>
  <si>
    <t>92914</t>
  </si>
  <si>
    <t>92913</t>
  </si>
  <si>
    <t>かほく市</t>
  </si>
  <si>
    <t>92912</t>
  </si>
  <si>
    <t>92911</t>
  </si>
  <si>
    <t>河北郡津幡町</t>
  </si>
  <si>
    <t>92904</t>
  </si>
  <si>
    <t>92903</t>
  </si>
  <si>
    <t>白山市</t>
  </si>
  <si>
    <t>92902</t>
  </si>
  <si>
    <t>能美市</t>
  </si>
  <si>
    <t>92901</t>
  </si>
  <si>
    <t>92886</t>
  </si>
  <si>
    <t>92885</t>
  </si>
  <si>
    <t>鳳珠郡能登町</t>
  </si>
  <si>
    <t>92803</t>
  </si>
  <si>
    <t>92802</t>
  </si>
  <si>
    <t>92800</t>
  </si>
  <si>
    <t>鳳珠郡穴水町</t>
  </si>
  <si>
    <t>92786</t>
  </si>
  <si>
    <t>92723</t>
  </si>
  <si>
    <t>92722</t>
  </si>
  <si>
    <t>92721</t>
  </si>
  <si>
    <t>珠洲市</t>
  </si>
  <si>
    <t>92714</t>
  </si>
  <si>
    <t>92713</t>
  </si>
  <si>
    <t>92712</t>
  </si>
  <si>
    <t>92706</t>
  </si>
  <si>
    <t>92705</t>
  </si>
  <si>
    <t>92704</t>
  </si>
  <si>
    <t>92703</t>
  </si>
  <si>
    <t>92702</t>
  </si>
  <si>
    <t>92700</t>
  </si>
  <si>
    <t>92686</t>
  </si>
  <si>
    <t>92685</t>
  </si>
  <si>
    <t>92608</t>
  </si>
  <si>
    <t>92603</t>
  </si>
  <si>
    <t>92602</t>
  </si>
  <si>
    <t>92601</t>
  </si>
  <si>
    <t>92600</t>
  </si>
  <si>
    <t>92586</t>
  </si>
  <si>
    <t>92585</t>
  </si>
  <si>
    <t>92506</t>
  </si>
  <si>
    <t>羽咋郡志賀町</t>
  </si>
  <si>
    <t>92505</t>
  </si>
  <si>
    <t>92504</t>
  </si>
  <si>
    <t>92503</t>
  </si>
  <si>
    <t>92502</t>
  </si>
  <si>
    <t>92501</t>
  </si>
  <si>
    <t>92500</t>
  </si>
  <si>
    <t>92486</t>
  </si>
  <si>
    <t>92485</t>
  </si>
  <si>
    <t>92408</t>
  </si>
  <si>
    <t>92400</t>
  </si>
  <si>
    <t>小松市</t>
  </si>
  <si>
    <t>92386</t>
  </si>
  <si>
    <t>92385</t>
  </si>
  <si>
    <t>92312</t>
  </si>
  <si>
    <t>能美郡川北町</t>
  </si>
  <si>
    <t>92311</t>
  </si>
  <si>
    <t>92309</t>
  </si>
  <si>
    <t>92308</t>
  </si>
  <si>
    <t>92303</t>
  </si>
  <si>
    <t>92301</t>
  </si>
  <si>
    <t>92300</t>
  </si>
  <si>
    <t>加賀市</t>
  </si>
  <si>
    <t>92286</t>
  </si>
  <si>
    <t>92285</t>
  </si>
  <si>
    <t>92208</t>
  </si>
  <si>
    <t>あわら市</t>
  </si>
  <si>
    <t>92206</t>
  </si>
  <si>
    <t>92205</t>
  </si>
  <si>
    <t>92204</t>
  </si>
  <si>
    <t>92203</t>
  </si>
  <si>
    <t>92202</t>
  </si>
  <si>
    <t>92201</t>
  </si>
  <si>
    <t>92200</t>
  </si>
  <si>
    <t>野々市市</t>
  </si>
  <si>
    <t>92188</t>
  </si>
  <si>
    <t>金沢市</t>
  </si>
  <si>
    <t>92187</t>
  </si>
  <si>
    <t>92186</t>
  </si>
  <si>
    <t>92185</t>
  </si>
  <si>
    <t>92181</t>
  </si>
  <si>
    <t>92180</t>
  </si>
  <si>
    <t>92100</t>
  </si>
  <si>
    <t>92087</t>
  </si>
  <si>
    <t>92086</t>
  </si>
  <si>
    <t>92085</t>
  </si>
  <si>
    <t>92082</t>
  </si>
  <si>
    <t>92031</t>
  </si>
  <si>
    <t>92025</t>
  </si>
  <si>
    <t>92023</t>
  </si>
  <si>
    <t>92021</t>
  </si>
  <si>
    <t>92013</t>
  </si>
  <si>
    <t>92011</t>
  </si>
  <si>
    <t>92009</t>
  </si>
  <si>
    <t>92008</t>
  </si>
  <si>
    <t>92003</t>
  </si>
  <si>
    <t>92002</t>
  </si>
  <si>
    <t>河北郡内灘町</t>
  </si>
  <si>
    <t>92001</t>
  </si>
  <si>
    <t>92000</t>
  </si>
  <si>
    <t>大飯郡高浜町</t>
  </si>
  <si>
    <t>91923</t>
  </si>
  <si>
    <t>91922</t>
  </si>
  <si>
    <t>大飯郡おおい町</t>
  </si>
  <si>
    <t>91921</t>
  </si>
  <si>
    <t>三方上中郡若狭町</t>
  </si>
  <si>
    <t>91915</t>
  </si>
  <si>
    <t>91914</t>
  </si>
  <si>
    <t>91913</t>
  </si>
  <si>
    <t>敦賀市</t>
  </si>
  <si>
    <t>91912</t>
  </si>
  <si>
    <t>三方郡美浜町</t>
  </si>
  <si>
    <t>91911</t>
  </si>
  <si>
    <t>91908</t>
  </si>
  <si>
    <t>91907</t>
  </si>
  <si>
    <t>91906</t>
  </si>
  <si>
    <t>坂井市</t>
  </si>
  <si>
    <t>91905</t>
  </si>
  <si>
    <t>91904</t>
  </si>
  <si>
    <t>福井市</t>
  </si>
  <si>
    <t>91903</t>
  </si>
  <si>
    <t>南条郡南越前町</t>
  </si>
  <si>
    <t>91902</t>
  </si>
  <si>
    <t>91901</t>
  </si>
  <si>
    <t>91886</t>
  </si>
  <si>
    <t>91885</t>
  </si>
  <si>
    <t>91882</t>
  </si>
  <si>
    <t>91881</t>
  </si>
  <si>
    <t>91880</t>
  </si>
  <si>
    <t>91800</t>
  </si>
  <si>
    <t>小浜市</t>
  </si>
  <si>
    <t>91786</t>
  </si>
  <si>
    <t>91785</t>
  </si>
  <si>
    <t>91703</t>
  </si>
  <si>
    <t>91702</t>
  </si>
  <si>
    <t>91701</t>
  </si>
  <si>
    <t>91700</t>
  </si>
  <si>
    <t>鯖江市</t>
  </si>
  <si>
    <t>91686</t>
  </si>
  <si>
    <t>91685</t>
  </si>
  <si>
    <t>91612</t>
  </si>
  <si>
    <t>91611</t>
  </si>
  <si>
    <t>丹生郡越前町</t>
  </si>
  <si>
    <t>91604</t>
  </si>
  <si>
    <t>91603</t>
  </si>
  <si>
    <t>91602</t>
  </si>
  <si>
    <t>91601</t>
  </si>
  <si>
    <t>91600</t>
  </si>
  <si>
    <t>越前市</t>
  </si>
  <si>
    <t>91586</t>
  </si>
  <si>
    <t>91585</t>
  </si>
  <si>
    <t>91512</t>
  </si>
  <si>
    <t>91511</t>
  </si>
  <si>
    <t>91508</t>
  </si>
  <si>
    <t>91502</t>
  </si>
  <si>
    <t>91500</t>
  </si>
  <si>
    <t>91486</t>
  </si>
  <si>
    <t>91485</t>
  </si>
  <si>
    <t>91408</t>
  </si>
  <si>
    <t>91403</t>
  </si>
  <si>
    <t>91402</t>
  </si>
  <si>
    <t>91401</t>
  </si>
  <si>
    <t>91400</t>
  </si>
  <si>
    <t>91386</t>
  </si>
  <si>
    <t>91385</t>
  </si>
  <si>
    <t>91300</t>
  </si>
  <si>
    <t>大野市</t>
  </si>
  <si>
    <t>91286</t>
  </si>
  <si>
    <t>91285</t>
  </si>
  <si>
    <t>91208</t>
  </si>
  <si>
    <t>91204</t>
  </si>
  <si>
    <t>91202</t>
  </si>
  <si>
    <t>91201</t>
  </si>
  <si>
    <t>91200</t>
  </si>
  <si>
    <t>勝山市</t>
  </si>
  <si>
    <t>91186</t>
  </si>
  <si>
    <t>91185</t>
  </si>
  <si>
    <t>91108</t>
  </si>
  <si>
    <t>91100</t>
  </si>
  <si>
    <t>91087</t>
  </si>
  <si>
    <t>91086</t>
  </si>
  <si>
    <t>91085</t>
  </si>
  <si>
    <t>91042</t>
  </si>
  <si>
    <t>91041</t>
  </si>
  <si>
    <t>91036</t>
  </si>
  <si>
    <t>91035</t>
  </si>
  <si>
    <t>91034</t>
  </si>
  <si>
    <t>91033</t>
  </si>
  <si>
    <t>91032</t>
  </si>
  <si>
    <t>91031</t>
  </si>
  <si>
    <t>今立郡池田町</t>
  </si>
  <si>
    <t>91025</t>
  </si>
  <si>
    <t>91024</t>
  </si>
  <si>
    <t>91023</t>
  </si>
  <si>
    <t>91022</t>
  </si>
  <si>
    <t>91021</t>
  </si>
  <si>
    <t>吉田郡永平寺町</t>
  </si>
  <si>
    <t>91013</t>
  </si>
  <si>
    <t>91012</t>
  </si>
  <si>
    <t>91011</t>
  </si>
  <si>
    <t>91008</t>
  </si>
  <si>
    <t>91003</t>
  </si>
  <si>
    <t>91002</t>
  </si>
  <si>
    <t>91001</t>
  </si>
  <si>
    <t>91000</t>
  </si>
  <si>
    <t>石垣市</t>
  </si>
  <si>
    <t>90785</t>
  </si>
  <si>
    <t>八重山郡与那国町</t>
  </si>
  <si>
    <t>90718</t>
  </si>
  <si>
    <t>八重山郡竹富町</t>
  </si>
  <si>
    <t>90717</t>
  </si>
  <si>
    <t>90715</t>
  </si>
  <si>
    <t>90714</t>
  </si>
  <si>
    <t>90713</t>
  </si>
  <si>
    <t>90712</t>
  </si>
  <si>
    <t>90711</t>
  </si>
  <si>
    <t>90704</t>
  </si>
  <si>
    <t>90703</t>
  </si>
  <si>
    <t>90702</t>
  </si>
  <si>
    <t>90700</t>
  </si>
  <si>
    <t>宮古島市</t>
  </si>
  <si>
    <t>90686</t>
  </si>
  <si>
    <t>90685</t>
  </si>
  <si>
    <t>宮古郡多良間村</t>
  </si>
  <si>
    <t>90606</t>
  </si>
  <si>
    <t>90605</t>
  </si>
  <si>
    <t>90604</t>
  </si>
  <si>
    <t>90603</t>
  </si>
  <si>
    <t>90602</t>
  </si>
  <si>
    <t>90601</t>
  </si>
  <si>
    <t>90600</t>
  </si>
  <si>
    <t>名護市</t>
  </si>
  <si>
    <t>90586</t>
  </si>
  <si>
    <t>90585</t>
  </si>
  <si>
    <t>90522</t>
  </si>
  <si>
    <t>90521</t>
  </si>
  <si>
    <t>90516</t>
  </si>
  <si>
    <t>国頭郡国頭村</t>
  </si>
  <si>
    <t>90515</t>
  </si>
  <si>
    <t>90514</t>
  </si>
  <si>
    <t>国頭郡大宜味村</t>
  </si>
  <si>
    <t>90513</t>
  </si>
  <si>
    <t>国頭郡東村</t>
  </si>
  <si>
    <t>90512</t>
  </si>
  <si>
    <t>90511</t>
  </si>
  <si>
    <t>島尻郡伊平屋村</t>
  </si>
  <si>
    <t>90507</t>
  </si>
  <si>
    <t>島尻郡伊是名村</t>
  </si>
  <si>
    <t>90506</t>
  </si>
  <si>
    <t>国頭郡伊江村</t>
  </si>
  <si>
    <t>90505</t>
  </si>
  <si>
    <t>国頭郡今帰仁村</t>
  </si>
  <si>
    <t>90504</t>
  </si>
  <si>
    <t>国頭郡本部町</t>
  </si>
  <si>
    <t>90502</t>
  </si>
  <si>
    <t>90500</t>
  </si>
  <si>
    <t>沖縄市</t>
  </si>
  <si>
    <t>90486</t>
  </si>
  <si>
    <t>90485</t>
  </si>
  <si>
    <t>うるま市</t>
  </si>
  <si>
    <t>90424</t>
  </si>
  <si>
    <t>90423</t>
  </si>
  <si>
    <t>90422</t>
  </si>
  <si>
    <t>90421</t>
  </si>
  <si>
    <t>国頭郡宜野座村</t>
  </si>
  <si>
    <t>90413</t>
  </si>
  <si>
    <t>国頭郡金武町</t>
  </si>
  <si>
    <t>90412</t>
  </si>
  <si>
    <t>90411</t>
  </si>
  <si>
    <t>国頭郡恩納村</t>
  </si>
  <si>
    <t>90404</t>
  </si>
  <si>
    <t>中頭郡読谷村</t>
  </si>
  <si>
    <t>90403</t>
  </si>
  <si>
    <t>中頭郡嘉手納町</t>
  </si>
  <si>
    <t>90402</t>
  </si>
  <si>
    <t>中頭郡北谷町</t>
  </si>
  <si>
    <t>90401</t>
  </si>
  <si>
    <t>90400</t>
  </si>
  <si>
    <t>那覇市</t>
  </si>
  <si>
    <t>90386</t>
  </si>
  <si>
    <t>90308</t>
  </si>
  <si>
    <t>中頭郡西原町</t>
  </si>
  <si>
    <t>90302</t>
  </si>
  <si>
    <t>90301</t>
  </si>
  <si>
    <t>90285</t>
  </si>
  <si>
    <t>90200</t>
  </si>
  <si>
    <t>島尻郡北大東村</t>
  </si>
  <si>
    <t>90139</t>
  </si>
  <si>
    <t>島尻郡南大東村</t>
  </si>
  <si>
    <t>90138</t>
  </si>
  <si>
    <t>島尻郡粟国村</t>
  </si>
  <si>
    <t>90137</t>
  </si>
  <si>
    <t>島尻郡渡名喜村</t>
  </si>
  <si>
    <t>90136</t>
  </si>
  <si>
    <t>島尻郡渡嘉敷村</t>
  </si>
  <si>
    <t>90135</t>
  </si>
  <si>
    <t>島尻郡座間味村</t>
  </si>
  <si>
    <t>90134</t>
  </si>
  <si>
    <t>90133</t>
  </si>
  <si>
    <t>島尻郡久米島町</t>
  </si>
  <si>
    <t>90131</t>
  </si>
  <si>
    <t>宜野湾市</t>
  </si>
  <si>
    <t>90127</t>
  </si>
  <si>
    <t>浦添市</t>
  </si>
  <si>
    <t>90126</t>
  </si>
  <si>
    <t>90125</t>
  </si>
  <si>
    <t>中頭郡中城村</t>
  </si>
  <si>
    <t>90124</t>
  </si>
  <si>
    <t>中頭郡北中城村</t>
  </si>
  <si>
    <t>90123</t>
  </si>
  <si>
    <t>90122</t>
  </si>
  <si>
    <t>90121</t>
  </si>
  <si>
    <t>南城市</t>
  </si>
  <si>
    <t>90115</t>
  </si>
  <si>
    <t>90114</t>
  </si>
  <si>
    <t>島尻郡与那原町</t>
  </si>
  <si>
    <t>90113</t>
  </si>
  <si>
    <t>90112</t>
  </si>
  <si>
    <t>島尻郡南風原町</t>
  </si>
  <si>
    <t>90111</t>
  </si>
  <si>
    <t>90106</t>
  </si>
  <si>
    <t>島尻郡八重瀬町</t>
  </si>
  <si>
    <t>90105</t>
  </si>
  <si>
    <t>90104</t>
  </si>
  <si>
    <t>糸満市</t>
  </si>
  <si>
    <t>90103</t>
  </si>
  <si>
    <t>豊見城市</t>
  </si>
  <si>
    <t>90102</t>
  </si>
  <si>
    <t>90101</t>
  </si>
  <si>
    <t>90087</t>
  </si>
  <si>
    <t>90086</t>
  </si>
  <si>
    <t>90085</t>
  </si>
  <si>
    <t>90000</t>
  </si>
  <si>
    <t>曽於市</t>
  </si>
  <si>
    <t>89986</t>
  </si>
  <si>
    <t>鹿屋市</t>
  </si>
  <si>
    <t>89985</t>
  </si>
  <si>
    <t>89984</t>
  </si>
  <si>
    <t>89983</t>
  </si>
  <si>
    <t>曽於郡大崎町</t>
  </si>
  <si>
    <t>志布志市</t>
  </si>
  <si>
    <t>89982</t>
  </si>
  <si>
    <t>89981</t>
  </si>
  <si>
    <t>89976</t>
  </si>
  <si>
    <t>89975</t>
  </si>
  <si>
    <t>89974</t>
  </si>
  <si>
    <t>89973</t>
  </si>
  <si>
    <t>89972</t>
  </si>
  <si>
    <t>89971</t>
  </si>
  <si>
    <t>霧島市</t>
  </si>
  <si>
    <t>89966</t>
  </si>
  <si>
    <t>89965</t>
  </si>
  <si>
    <t>89964</t>
  </si>
  <si>
    <t>89963</t>
  </si>
  <si>
    <t>姶良郡湧水町</t>
  </si>
  <si>
    <t>89962</t>
  </si>
  <si>
    <t>89961</t>
  </si>
  <si>
    <t>姶良市</t>
  </si>
  <si>
    <t>89956</t>
  </si>
  <si>
    <t>89955</t>
  </si>
  <si>
    <t>89954</t>
  </si>
  <si>
    <t>89953</t>
  </si>
  <si>
    <t>89952</t>
  </si>
  <si>
    <t>89951</t>
  </si>
  <si>
    <t>垂水市</t>
  </si>
  <si>
    <t>89946</t>
  </si>
  <si>
    <t>89945</t>
  </si>
  <si>
    <t>89944</t>
  </si>
  <si>
    <t>89943</t>
  </si>
  <si>
    <t>89942</t>
  </si>
  <si>
    <t>89941</t>
  </si>
  <si>
    <t>南さつま市</t>
  </si>
  <si>
    <t>89936</t>
  </si>
  <si>
    <t>89935</t>
  </si>
  <si>
    <t>89934</t>
  </si>
  <si>
    <t>日置市</t>
  </si>
  <si>
    <t>89933</t>
  </si>
  <si>
    <t>89932</t>
  </si>
  <si>
    <t>鹿児島市</t>
  </si>
  <si>
    <t>89931</t>
  </si>
  <si>
    <t>89927</t>
  </si>
  <si>
    <t>89925</t>
  </si>
  <si>
    <t>89924</t>
  </si>
  <si>
    <t>89923</t>
  </si>
  <si>
    <t>89922</t>
  </si>
  <si>
    <t>いちき串木野市</t>
  </si>
  <si>
    <t>89921</t>
  </si>
  <si>
    <t>薩摩川内市</t>
  </si>
  <si>
    <t>89919</t>
  </si>
  <si>
    <t>89918</t>
  </si>
  <si>
    <t>阿久根市</t>
  </si>
  <si>
    <t>89917</t>
  </si>
  <si>
    <t>89916</t>
  </si>
  <si>
    <t>出水郡長島町</t>
  </si>
  <si>
    <t>89915</t>
  </si>
  <si>
    <t>89914</t>
  </si>
  <si>
    <t>89913</t>
  </si>
  <si>
    <t>89912</t>
  </si>
  <si>
    <t>89911</t>
  </si>
  <si>
    <t>出水市</t>
  </si>
  <si>
    <t>89905</t>
  </si>
  <si>
    <t>89904</t>
  </si>
  <si>
    <t>89903</t>
  </si>
  <si>
    <t>89902</t>
  </si>
  <si>
    <t>89901</t>
  </si>
  <si>
    <t>枕崎市</t>
  </si>
  <si>
    <t>89885</t>
  </si>
  <si>
    <t>89802</t>
  </si>
  <si>
    <t>89801</t>
  </si>
  <si>
    <t>89800</t>
  </si>
  <si>
    <t>89785</t>
  </si>
  <si>
    <t>89713</t>
  </si>
  <si>
    <t>89712</t>
  </si>
  <si>
    <t>89711</t>
  </si>
  <si>
    <t>南九州市</t>
  </si>
  <si>
    <t>89703</t>
  </si>
  <si>
    <t>89702</t>
  </si>
  <si>
    <t>89701</t>
  </si>
  <si>
    <t>89700</t>
  </si>
  <si>
    <t>89686</t>
  </si>
  <si>
    <t>89616</t>
  </si>
  <si>
    <t>89615</t>
  </si>
  <si>
    <t>89614</t>
  </si>
  <si>
    <t>89613</t>
  </si>
  <si>
    <t>89612</t>
  </si>
  <si>
    <t>89611</t>
  </si>
  <si>
    <t>89600</t>
  </si>
  <si>
    <t>89586</t>
  </si>
  <si>
    <t>89585</t>
  </si>
  <si>
    <t>伊佐市</t>
  </si>
  <si>
    <t>89528</t>
  </si>
  <si>
    <t>89527</t>
  </si>
  <si>
    <t>89526</t>
  </si>
  <si>
    <t>89525</t>
  </si>
  <si>
    <t>89524</t>
  </si>
  <si>
    <t>薩摩郡さつま町</t>
  </si>
  <si>
    <t>89522</t>
  </si>
  <si>
    <t>89521</t>
  </si>
  <si>
    <t>89518</t>
  </si>
  <si>
    <t>89517</t>
  </si>
  <si>
    <t>89515</t>
  </si>
  <si>
    <t>89514</t>
  </si>
  <si>
    <t>89512</t>
  </si>
  <si>
    <t>89511</t>
  </si>
  <si>
    <t>89502</t>
  </si>
  <si>
    <t>89501</t>
  </si>
  <si>
    <t>89500</t>
  </si>
  <si>
    <t>奄美市</t>
  </si>
  <si>
    <t>89486</t>
  </si>
  <si>
    <t>89485</t>
  </si>
  <si>
    <t>大島郡宇検村</t>
  </si>
  <si>
    <t>89436</t>
  </si>
  <si>
    <t>89435</t>
  </si>
  <si>
    <t>89434</t>
  </si>
  <si>
    <t>89433</t>
  </si>
  <si>
    <t>大島郡大和村</t>
  </si>
  <si>
    <t>89432</t>
  </si>
  <si>
    <t>89431</t>
  </si>
  <si>
    <t>大島郡瀬戸内町</t>
  </si>
  <si>
    <t>89426</t>
  </si>
  <si>
    <t>89425</t>
  </si>
  <si>
    <t>89424</t>
  </si>
  <si>
    <t>89423</t>
  </si>
  <si>
    <t>89422</t>
  </si>
  <si>
    <t>89421</t>
  </si>
  <si>
    <t>89418</t>
  </si>
  <si>
    <t>89417</t>
  </si>
  <si>
    <t>89415</t>
  </si>
  <si>
    <t>89413</t>
  </si>
  <si>
    <t>89412</t>
  </si>
  <si>
    <t>89411</t>
  </si>
  <si>
    <t>89407</t>
  </si>
  <si>
    <t>89406</t>
  </si>
  <si>
    <t>89405</t>
  </si>
  <si>
    <t>大島郡龍郷町</t>
  </si>
  <si>
    <t>89404</t>
  </si>
  <si>
    <t>89403</t>
  </si>
  <si>
    <t>89401</t>
  </si>
  <si>
    <t>89400</t>
  </si>
  <si>
    <t>89386</t>
  </si>
  <si>
    <t>89385</t>
  </si>
  <si>
    <t>肝属郡南大隅町</t>
  </si>
  <si>
    <t>89326</t>
  </si>
  <si>
    <t>89325</t>
  </si>
  <si>
    <t>肝属郡錦江町</t>
  </si>
  <si>
    <t>89324</t>
  </si>
  <si>
    <t>89323</t>
  </si>
  <si>
    <t>89316</t>
  </si>
  <si>
    <t>肝属郡東串良町</t>
  </si>
  <si>
    <t>肝属郡肝付町</t>
  </si>
  <si>
    <t>89315</t>
  </si>
  <si>
    <t>89314</t>
  </si>
  <si>
    <t>89312</t>
  </si>
  <si>
    <t>89311</t>
  </si>
  <si>
    <t>89302</t>
  </si>
  <si>
    <t>89301</t>
  </si>
  <si>
    <t>89300</t>
  </si>
  <si>
    <t>89286</t>
  </si>
  <si>
    <t>89285</t>
  </si>
  <si>
    <t>89208</t>
  </si>
  <si>
    <t>大島郡与論町</t>
  </si>
  <si>
    <t>89193</t>
  </si>
  <si>
    <t>大島郡知名町</t>
  </si>
  <si>
    <t>89192</t>
  </si>
  <si>
    <t>大島郡和泊町</t>
  </si>
  <si>
    <t>89191</t>
  </si>
  <si>
    <t>大島郡伊仙町</t>
  </si>
  <si>
    <t>89183</t>
  </si>
  <si>
    <t>89182</t>
  </si>
  <si>
    <t>89181</t>
  </si>
  <si>
    <t>大島郡天城町</t>
  </si>
  <si>
    <t>89177</t>
  </si>
  <si>
    <t>89176</t>
  </si>
  <si>
    <t>大島郡徳之島町</t>
  </si>
  <si>
    <t>89174</t>
  </si>
  <si>
    <t>89171</t>
  </si>
  <si>
    <t>大島郡喜界町</t>
  </si>
  <si>
    <t>89162</t>
  </si>
  <si>
    <t>89161</t>
  </si>
  <si>
    <t>鹿児島郡十島村</t>
  </si>
  <si>
    <t>89153</t>
  </si>
  <si>
    <t>89152</t>
  </si>
  <si>
    <t>89151</t>
  </si>
  <si>
    <t>熊毛郡屋久島町</t>
  </si>
  <si>
    <t>89144</t>
  </si>
  <si>
    <t>89143</t>
  </si>
  <si>
    <t>89142</t>
  </si>
  <si>
    <t>熊毛郡南種子町</t>
  </si>
  <si>
    <t>89137</t>
  </si>
  <si>
    <t>熊毛郡中種子町</t>
  </si>
  <si>
    <t>89136</t>
  </si>
  <si>
    <t>西之表市</t>
  </si>
  <si>
    <t>89134</t>
  </si>
  <si>
    <t>89132</t>
  </si>
  <si>
    <t>89131</t>
  </si>
  <si>
    <t>89123</t>
  </si>
  <si>
    <t>89121</t>
  </si>
  <si>
    <t>89115</t>
  </si>
  <si>
    <t>89114</t>
  </si>
  <si>
    <t>89113</t>
  </si>
  <si>
    <t>89112</t>
  </si>
  <si>
    <t>89111</t>
  </si>
  <si>
    <t>89109</t>
  </si>
  <si>
    <t>89107</t>
  </si>
  <si>
    <t>指宿市</t>
  </si>
  <si>
    <t>89106</t>
  </si>
  <si>
    <t>89105</t>
  </si>
  <si>
    <t>89104</t>
  </si>
  <si>
    <t>89103</t>
  </si>
  <si>
    <t>89102</t>
  </si>
  <si>
    <t>89101</t>
  </si>
  <si>
    <t>89087</t>
  </si>
  <si>
    <t>89086</t>
  </si>
  <si>
    <t>89085</t>
  </si>
  <si>
    <t>鹿児島郡三島村</t>
  </si>
  <si>
    <t>89009</t>
  </si>
  <si>
    <t>89000</t>
  </si>
  <si>
    <t>都城市</t>
  </si>
  <si>
    <t>88946</t>
  </si>
  <si>
    <t>88945</t>
  </si>
  <si>
    <t>西諸県郡高原町</t>
  </si>
  <si>
    <t>88944</t>
  </si>
  <si>
    <t>えびの市</t>
  </si>
  <si>
    <t>88943</t>
  </si>
  <si>
    <t>88942</t>
  </si>
  <si>
    <t>88941</t>
  </si>
  <si>
    <t>串間市</t>
  </si>
  <si>
    <t>88935</t>
  </si>
  <si>
    <t>88933</t>
  </si>
  <si>
    <t>日南市</t>
  </si>
  <si>
    <t>88932</t>
  </si>
  <si>
    <t>88931</t>
  </si>
  <si>
    <t>88925</t>
  </si>
  <si>
    <t>88924</t>
  </si>
  <si>
    <t>宮崎市</t>
  </si>
  <si>
    <t>88923</t>
  </si>
  <si>
    <t>88921</t>
  </si>
  <si>
    <t>北諸県郡三股町</t>
  </si>
  <si>
    <t>88919</t>
  </si>
  <si>
    <t>88918</t>
  </si>
  <si>
    <t>88917</t>
  </si>
  <si>
    <t>88916</t>
  </si>
  <si>
    <t>児湯郡新富町</t>
  </si>
  <si>
    <t>88914</t>
  </si>
  <si>
    <t>児湯郡川南町</t>
  </si>
  <si>
    <t>88913</t>
  </si>
  <si>
    <t>児湯郡都農町</t>
  </si>
  <si>
    <t>88912</t>
  </si>
  <si>
    <t>日向市</t>
  </si>
  <si>
    <t>88911</t>
  </si>
  <si>
    <t>東臼杵郡美郷町</t>
  </si>
  <si>
    <t>88909</t>
  </si>
  <si>
    <t>東臼杵郡門川町</t>
  </si>
  <si>
    <t>88906</t>
  </si>
  <si>
    <t>延岡市</t>
  </si>
  <si>
    <t>88905</t>
  </si>
  <si>
    <t>88903</t>
  </si>
  <si>
    <t>88901</t>
  </si>
  <si>
    <t>88885</t>
  </si>
  <si>
    <t>88802</t>
  </si>
  <si>
    <t>88800</t>
  </si>
  <si>
    <t>88786</t>
  </si>
  <si>
    <t>88785</t>
  </si>
  <si>
    <t>88701</t>
  </si>
  <si>
    <t>88700</t>
  </si>
  <si>
    <t>小林市</t>
  </si>
  <si>
    <t>88686</t>
  </si>
  <si>
    <t>88685</t>
  </si>
  <si>
    <t>88602</t>
  </si>
  <si>
    <t>88601</t>
  </si>
  <si>
    <t>88600</t>
  </si>
  <si>
    <t>88586</t>
  </si>
  <si>
    <t>88585</t>
  </si>
  <si>
    <t>88513</t>
  </si>
  <si>
    <t>88512</t>
  </si>
  <si>
    <t>88511</t>
  </si>
  <si>
    <t>88502</t>
  </si>
  <si>
    <t>88501</t>
  </si>
  <si>
    <t>88500</t>
  </si>
  <si>
    <t>児湯郡高鍋町</t>
  </si>
  <si>
    <t>88486</t>
  </si>
  <si>
    <t>児湯郡木城町</t>
  </si>
  <si>
    <t>88401</t>
  </si>
  <si>
    <t>88400</t>
  </si>
  <si>
    <t>88385</t>
  </si>
  <si>
    <t>東臼杵郡椎葉村</t>
  </si>
  <si>
    <t>88316</t>
  </si>
  <si>
    <t>東臼杵郡諸塚村</t>
  </si>
  <si>
    <t>88314</t>
  </si>
  <si>
    <t>88313</t>
  </si>
  <si>
    <t>88312</t>
  </si>
  <si>
    <t>88311</t>
  </si>
  <si>
    <t>88304</t>
  </si>
  <si>
    <t>88303</t>
  </si>
  <si>
    <t>88302</t>
  </si>
  <si>
    <t>88301</t>
  </si>
  <si>
    <t>88300</t>
  </si>
  <si>
    <t>88286</t>
  </si>
  <si>
    <t>88285</t>
  </si>
  <si>
    <t>西臼杵郡高千穂町</t>
  </si>
  <si>
    <t>88216</t>
  </si>
  <si>
    <t>88214</t>
  </si>
  <si>
    <t>西臼杵郡五ヶ瀬町</t>
  </si>
  <si>
    <t>88212</t>
  </si>
  <si>
    <t>88211</t>
  </si>
  <si>
    <t>88208</t>
  </si>
  <si>
    <t>西臼杵郡日之影町</t>
  </si>
  <si>
    <t>88204</t>
  </si>
  <si>
    <t>88203</t>
  </si>
  <si>
    <t>88202</t>
  </si>
  <si>
    <t>88201</t>
  </si>
  <si>
    <t>88200</t>
  </si>
  <si>
    <t>西都市</t>
  </si>
  <si>
    <t>88185</t>
  </si>
  <si>
    <t>児湯郡西米良村</t>
  </si>
  <si>
    <t>88114</t>
  </si>
  <si>
    <t>88113</t>
  </si>
  <si>
    <t>88112</t>
  </si>
  <si>
    <t>88111</t>
  </si>
  <si>
    <t>88101</t>
  </si>
  <si>
    <t>88100</t>
  </si>
  <si>
    <t>88087</t>
  </si>
  <si>
    <t>88086</t>
  </si>
  <si>
    <t>88085</t>
  </si>
  <si>
    <t>88023</t>
  </si>
  <si>
    <t>88022</t>
  </si>
  <si>
    <t>88021</t>
  </si>
  <si>
    <t>東諸県郡綾町</t>
  </si>
  <si>
    <t>88013</t>
  </si>
  <si>
    <t>東諸県郡国富町</t>
  </si>
  <si>
    <t>88012</t>
  </si>
  <si>
    <t>88011</t>
  </si>
  <si>
    <t>88009</t>
  </si>
  <si>
    <t>88008</t>
  </si>
  <si>
    <t>88003</t>
  </si>
  <si>
    <t>88002</t>
  </si>
  <si>
    <t>88001</t>
  </si>
  <si>
    <t>88000</t>
  </si>
  <si>
    <t>大分市</t>
  </si>
  <si>
    <t>87978</t>
  </si>
  <si>
    <t>87977</t>
  </si>
  <si>
    <t>87975</t>
  </si>
  <si>
    <t>豊後大野市</t>
  </si>
  <si>
    <t>87974</t>
  </si>
  <si>
    <t>87973</t>
  </si>
  <si>
    <t>87972</t>
  </si>
  <si>
    <t>87971</t>
  </si>
  <si>
    <t>87969</t>
  </si>
  <si>
    <t>87968</t>
  </si>
  <si>
    <t>87967</t>
  </si>
  <si>
    <t>87966</t>
  </si>
  <si>
    <t>87964</t>
  </si>
  <si>
    <t>87963</t>
  </si>
  <si>
    <t>87962</t>
  </si>
  <si>
    <t>竹田市</t>
  </si>
  <si>
    <t>87961</t>
  </si>
  <si>
    <t>由布市</t>
  </si>
  <si>
    <t>87955</t>
  </si>
  <si>
    <t>別府市</t>
  </si>
  <si>
    <t>87954</t>
  </si>
  <si>
    <t>87951</t>
  </si>
  <si>
    <t>玖珠郡九重町</t>
  </si>
  <si>
    <t>87949</t>
  </si>
  <si>
    <t>87948</t>
  </si>
  <si>
    <t>玖珠郡玖珠町</t>
  </si>
  <si>
    <t>87947</t>
  </si>
  <si>
    <t>87946</t>
  </si>
  <si>
    <t>87945</t>
  </si>
  <si>
    <t>87944</t>
  </si>
  <si>
    <t>87943</t>
  </si>
  <si>
    <t>日田市</t>
  </si>
  <si>
    <t>87942</t>
  </si>
  <si>
    <t>87941</t>
  </si>
  <si>
    <t>佐伯市</t>
  </si>
  <si>
    <t>87934</t>
  </si>
  <si>
    <t>87933</t>
  </si>
  <si>
    <t>87932</t>
  </si>
  <si>
    <t>87931</t>
  </si>
  <si>
    <t>津久見市</t>
  </si>
  <si>
    <t>87926</t>
  </si>
  <si>
    <t>87925</t>
  </si>
  <si>
    <t>87924</t>
  </si>
  <si>
    <t>87922</t>
  </si>
  <si>
    <t>87921</t>
  </si>
  <si>
    <t>速見郡日出町</t>
  </si>
  <si>
    <t>87915</t>
  </si>
  <si>
    <t>杵築市</t>
  </si>
  <si>
    <t>87913</t>
  </si>
  <si>
    <t>宇佐市</t>
  </si>
  <si>
    <t>87911</t>
  </si>
  <si>
    <t>87909</t>
  </si>
  <si>
    <t>豊後高田市</t>
  </si>
  <si>
    <t>87908</t>
  </si>
  <si>
    <t>87907</t>
  </si>
  <si>
    <t>87906</t>
  </si>
  <si>
    <t>87905</t>
  </si>
  <si>
    <t>87904</t>
  </si>
  <si>
    <t>87903</t>
  </si>
  <si>
    <t>中津市</t>
  </si>
  <si>
    <t>87902</t>
  </si>
  <si>
    <t>87901</t>
  </si>
  <si>
    <t>87885</t>
  </si>
  <si>
    <t>87805</t>
  </si>
  <si>
    <t>87804</t>
  </si>
  <si>
    <t>87802</t>
  </si>
  <si>
    <t>87801</t>
  </si>
  <si>
    <t>87800</t>
  </si>
  <si>
    <t>87786</t>
  </si>
  <si>
    <t>87785</t>
  </si>
  <si>
    <t>87713</t>
  </si>
  <si>
    <t>87712</t>
  </si>
  <si>
    <t>87711</t>
  </si>
  <si>
    <t>87703</t>
  </si>
  <si>
    <t>87702</t>
  </si>
  <si>
    <t>87701</t>
  </si>
  <si>
    <t>87700</t>
  </si>
  <si>
    <t>87686</t>
  </si>
  <si>
    <t>87685</t>
  </si>
  <si>
    <t>87624</t>
  </si>
  <si>
    <t>87623</t>
  </si>
  <si>
    <t>87622</t>
  </si>
  <si>
    <t>87621</t>
  </si>
  <si>
    <t>87615</t>
  </si>
  <si>
    <t>87614</t>
  </si>
  <si>
    <t>87613</t>
  </si>
  <si>
    <t>87612</t>
  </si>
  <si>
    <t>87611</t>
  </si>
  <si>
    <t>87608</t>
  </si>
  <si>
    <t>87602</t>
  </si>
  <si>
    <t>87601</t>
  </si>
  <si>
    <t>87600</t>
  </si>
  <si>
    <t>臼杵市</t>
  </si>
  <si>
    <t>87586</t>
  </si>
  <si>
    <t>87585</t>
  </si>
  <si>
    <t>87503</t>
  </si>
  <si>
    <t>87502</t>
  </si>
  <si>
    <t>87500</t>
  </si>
  <si>
    <t>87486</t>
  </si>
  <si>
    <t>87485</t>
  </si>
  <si>
    <t>87409</t>
  </si>
  <si>
    <t>87408</t>
  </si>
  <si>
    <t>87400</t>
  </si>
  <si>
    <t>87385</t>
  </si>
  <si>
    <t>国東市</t>
  </si>
  <si>
    <t>87306</t>
  </si>
  <si>
    <t>87305</t>
  </si>
  <si>
    <t>87304</t>
  </si>
  <si>
    <t>87303</t>
  </si>
  <si>
    <t>87302</t>
  </si>
  <si>
    <t>87300</t>
  </si>
  <si>
    <t>87216</t>
  </si>
  <si>
    <t>東国東郡姫島村</t>
  </si>
  <si>
    <t>87215</t>
  </si>
  <si>
    <t>87214</t>
  </si>
  <si>
    <t>87213</t>
  </si>
  <si>
    <t>87212</t>
  </si>
  <si>
    <t>87211</t>
  </si>
  <si>
    <t>87208</t>
  </si>
  <si>
    <t>87207</t>
  </si>
  <si>
    <t>87206</t>
  </si>
  <si>
    <t>87205</t>
  </si>
  <si>
    <t>87204</t>
  </si>
  <si>
    <t>87203</t>
  </si>
  <si>
    <t>87201</t>
  </si>
  <si>
    <t>87200</t>
  </si>
  <si>
    <t>87186</t>
  </si>
  <si>
    <t>築上郡吉富町</t>
  </si>
  <si>
    <t>87185</t>
  </si>
  <si>
    <t>築上郡上毛町</t>
  </si>
  <si>
    <t>87109</t>
  </si>
  <si>
    <t>87108</t>
  </si>
  <si>
    <t>87107</t>
  </si>
  <si>
    <t>87104</t>
  </si>
  <si>
    <t>87103</t>
  </si>
  <si>
    <t>87102</t>
  </si>
  <si>
    <t>87101</t>
  </si>
  <si>
    <t>87100</t>
  </si>
  <si>
    <t>87086</t>
  </si>
  <si>
    <t>87085</t>
  </si>
  <si>
    <t>87012</t>
  </si>
  <si>
    <t>87011</t>
  </si>
  <si>
    <t>87009</t>
  </si>
  <si>
    <t>87008</t>
  </si>
  <si>
    <t>87004</t>
  </si>
  <si>
    <t>87003</t>
  </si>
  <si>
    <t>87002</t>
  </si>
  <si>
    <t>87001</t>
  </si>
  <si>
    <t>87000</t>
  </si>
  <si>
    <t>球磨郡球磨村</t>
  </si>
  <si>
    <t>86964</t>
  </si>
  <si>
    <t>葦北郡芦北町</t>
  </si>
  <si>
    <t>86963</t>
  </si>
  <si>
    <t>86962</t>
  </si>
  <si>
    <t>八代市</t>
  </si>
  <si>
    <t>86961</t>
  </si>
  <si>
    <t>葦北郡津奈木町</t>
  </si>
  <si>
    <t>86956</t>
  </si>
  <si>
    <t>86955</t>
  </si>
  <si>
    <t>86954</t>
  </si>
  <si>
    <t>86953</t>
  </si>
  <si>
    <t>86952</t>
  </si>
  <si>
    <t>86951</t>
  </si>
  <si>
    <t>八代郡氷川町</t>
  </si>
  <si>
    <t>86948</t>
  </si>
  <si>
    <t>86947</t>
  </si>
  <si>
    <t>86946</t>
  </si>
  <si>
    <t>86945</t>
  </si>
  <si>
    <t>86944</t>
  </si>
  <si>
    <t>86943</t>
  </si>
  <si>
    <t>86942</t>
  </si>
  <si>
    <t>上天草市</t>
  </si>
  <si>
    <t>86937</t>
  </si>
  <si>
    <t>86936</t>
  </si>
  <si>
    <t>宇城市</t>
  </si>
  <si>
    <t>86934</t>
  </si>
  <si>
    <t>86932</t>
  </si>
  <si>
    <t>宇土市</t>
  </si>
  <si>
    <t>86931</t>
  </si>
  <si>
    <t>阿蘇市</t>
  </si>
  <si>
    <t>86928</t>
  </si>
  <si>
    <t>阿蘇郡産山村</t>
  </si>
  <si>
    <t>86927</t>
  </si>
  <si>
    <t>86926</t>
  </si>
  <si>
    <t>阿蘇郡小国町</t>
  </si>
  <si>
    <t>86925</t>
  </si>
  <si>
    <t>86924</t>
  </si>
  <si>
    <t>阿蘇郡南小国町</t>
  </si>
  <si>
    <t>86923</t>
  </si>
  <si>
    <t>86922</t>
  </si>
  <si>
    <t>阿蘇郡南阿蘇村</t>
  </si>
  <si>
    <t>阿蘇郡高森町</t>
  </si>
  <si>
    <t>86918</t>
  </si>
  <si>
    <t>86916</t>
  </si>
  <si>
    <t>86915</t>
  </si>
  <si>
    <t>86914</t>
  </si>
  <si>
    <t>菊池市</t>
  </si>
  <si>
    <t>86912</t>
  </si>
  <si>
    <t>菊池郡大津町</t>
  </si>
  <si>
    <t>菊池郡菊陽町</t>
  </si>
  <si>
    <t>86911</t>
  </si>
  <si>
    <t>86906</t>
  </si>
  <si>
    <t>86905</t>
  </si>
  <si>
    <t>86904</t>
  </si>
  <si>
    <t>玉名郡玉東町</t>
  </si>
  <si>
    <t>86903</t>
  </si>
  <si>
    <t>玉名市</t>
  </si>
  <si>
    <t>86902</t>
  </si>
  <si>
    <t>玉名郡長洲町</t>
  </si>
  <si>
    <t>86901</t>
  </si>
  <si>
    <t>人吉市</t>
  </si>
  <si>
    <t>86886</t>
  </si>
  <si>
    <t>86885</t>
  </si>
  <si>
    <t>球磨郡相良村</t>
  </si>
  <si>
    <t>球磨郡山江村</t>
  </si>
  <si>
    <t>86808</t>
  </si>
  <si>
    <t>球磨郡水上村</t>
  </si>
  <si>
    <t>86807</t>
  </si>
  <si>
    <t>球磨郡湯前町</t>
  </si>
  <si>
    <t>86806</t>
  </si>
  <si>
    <t>球磨郡多良木町</t>
  </si>
  <si>
    <t>86805</t>
  </si>
  <si>
    <t>球磨郡あさぎり町</t>
  </si>
  <si>
    <t>86804</t>
  </si>
  <si>
    <t>球磨郡錦町</t>
  </si>
  <si>
    <t>86803</t>
  </si>
  <si>
    <t>球磨郡五木村</t>
  </si>
  <si>
    <t>86802</t>
  </si>
  <si>
    <t>86801</t>
  </si>
  <si>
    <t>86800</t>
  </si>
  <si>
    <t>水俣市</t>
  </si>
  <si>
    <t>86785</t>
  </si>
  <si>
    <t>86702</t>
  </si>
  <si>
    <t>86701</t>
  </si>
  <si>
    <t>86700</t>
  </si>
  <si>
    <t>86686</t>
  </si>
  <si>
    <t>86685</t>
  </si>
  <si>
    <t>86608</t>
  </si>
  <si>
    <t>天草市</t>
  </si>
  <si>
    <t>86603</t>
  </si>
  <si>
    <t>86602</t>
  </si>
  <si>
    <t>86601</t>
  </si>
  <si>
    <t>86600</t>
  </si>
  <si>
    <t>86585</t>
  </si>
  <si>
    <t>玉名郡和水町</t>
  </si>
  <si>
    <t>86501</t>
  </si>
  <si>
    <t>86500</t>
  </si>
  <si>
    <t>荒尾市</t>
  </si>
  <si>
    <t>86486</t>
  </si>
  <si>
    <t>86485</t>
  </si>
  <si>
    <t>86401</t>
  </si>
  <si>
    <t>86400</t>
  </si>
  <si>
    <t>86386</t>
  </si>
  <si>
    <t>86385</t>
  </si>
  <si>
    <t>86328</t>
  </si>
  <si>
    <t>天草郡苓北町</t>
  </si>
  <si>
    <t>86326</t>
  </si>
  <si>
    <t>86325</t>
  </si>
  <si>
    <t>86324</t>
  </si>
  <si>
    <t>86323</t>
  </si>
  <si>
    <t>86322</t>
  </si>
  <si>
    <t>86321</t>
  </si>
  <si>
    <t>86319</t>
  </si>
  <si>
    <t>86317</t>
  </si>
  <si>
    <t>86315</t>
  </si>
  <si>
    <t>86314</t>
  </si>
  <si>
    <t>86312</t>
  </si>
  <si>
    <t>86311</t>
  </si>
  <si>
    <t>86301</t>
  </si>
  <si>
    <t>86300</t>
  </si>
  <si>
    <t>熊本市南区</t>
  </si>
  <si>
    <t>86287</t>
  </si>
  <si>
    <t>熊本市東区</t>
  </si>
  <si>
    <t>熊本市中央区</t>
  </si>
  <si>
    <t>86286</t>
  </si>
  <si>
    <t>86285</t>
  </si>
  <si>
    <t>86209</t>
  </si>
  <si>
    <t>熊本市北区</t>
  </si>
  <si>
    <t>86185</t>
  </si>
  <si>
    <t>86180</t>
  </si>
  <si>
    <t>86173</t>
  </si>
  <si>
    <t>86172</t>
  </si>
  <si>
    <t>86165</t>
  </si>
  <si>
    <t>86164</t>
  </si>
  <si>
    <t>86163</t>
  </si>
  <si>
    <t>86161</t>
  </si>
  <si>
    <t>86155</t>
  </si>
  <si>
    <t>86154</t>
  </si>
  <si>
    <t>熊本市西区</t>
  </si>
  <si>
    <t>86153</t>
  </si>
  <si>
    <t>86152</t>
  </si>
  <si>
    <t>下益城郡美里町</t>
  </si>
  <si>
    <t>86147</t>
  </si>
  <si>
    <t>上益城郡甲佐町</t>
  </si>
  <si>
    <t>86146</t>
  </si>
  <si>
    <t>86144</t>
  </si>
  <si>
    <t>86143</t>
  </si>
  <si>
    <t>86142</t>
  </si>
  <si>
    <t>86141</t>
  </si>
  <si>
    <t>上益城郡山都町</t>
  </si>
  <si>
    <t>86139</t>
  </si>
  <si>
    <t>86138</t>
  </si>
  <si>
    <t>86137</t>
  </si>
  <si>
    <t>86136</t>
  </si>
  <si>
    <t>86135</t>
  </si>
  <si>
    <t>86134</t>
  </si>
  <si>
    <t>上益城郡御船町</t>
  </si>
  <si>
    <t>86133</t>
  </si>
  <si>
    <t>86132</t>
  </si>
  <si>
    <t>86131</t>
  </si>
  <si>
    <t>上益城郡嘉島町</t>
  </si>
  <si>
    <t>阿蘇郡西原村</t>
  </si>
  <si>
    <t>86124</t>
  </si>
  <si>
    <t>上益城郡益城町</t>
  </si>
  <si>
    <t>86122</t>
  </si>
  <si>
    <t>86121</t>
  </si>
  <si>
    <t>86116</t>
  </si>
  <si>
    <t>86114</t>
  </si>
  <si>
    <t>86113</t>
  </si>
  <si>
    <t>86112</t>
  </si>
  <si>
    <t>合志市</t>
  </si>
  <si>
    <t>86111</t>
  </si>
  <si>
    <t>86109</t>
  </si>
  <si>
    <t>玉名郡南関町</t>
  </si>
  <si>
    <t>86108</t>
  </si>
  <si>
    <t>山鹿市</t>
  </si>
  <si>
    <t>86106</t>
  </si>
  <si>
    <t>86105</t>
  </si>
  <si>
    <t>86104</t>
  </si>
  <si>
    <t>86103</t>
  </si>
  <si>
    <t>86101</t>
  </si>
  <si>
    <t>86100</t>
  </si>
  <si>
    <t>86087</t>
  </si>
  <si>
    <t>86086</t>
  </si>
  <si>
    <t>86085</t>
  </si>
  <si>
    <t>86008</t>
  </si>
  <si>
    <t>86000</t>
  </si>
  <si>
    <t>佐世保市</t>
  </si>
  <si>
    <t>85964</t>
  </si>
  <si>
    <t>85963</t>
  </si>
  <si>
    <t>85962</t>
  </si>
  <si>
    <t>85961</t>
  </si>
  <si>
    <t>平戸市</t>
  </si>
  <si>
    <t>85958</t>
  </si>
  <si>
    <t>85957</t>
  </si>
  <si>
    <t>85955</t>
  </si>
  <si>
    <t>85953</t>
  </si>
  <si>
    <t>85951</t>
  </si>
  <si>
    <t>85948</t>
  </si>
  <si>
    <t>松浦市</t>
  </si>
  <si>
    <t>85947</t>
  </si>
  <si>
    <t>85945</t>
  </si>
  <si>
    <t>85943</t>
  </si>
  <si>
    <t>東彼杵郡東彼杵町</t>
  </si>
  <si>
    <t>85939</t>
  </si>
  <si>
    <t>85938</t>
  </si>
  <si>
    <t>東彼杵郡波佐見町</t>
  </si>
  <si>
    <t>85937</t>
  </si>
  <si>
    <t>東彼杵郡川棚町</t>
  </si>
  <si>
    <t>85936</t>
  </si>
  <si>
    <t>85934</t>
  </si>
  <si>
    <t>85932</t>
  </si>
  <si>
    <t>85931</t>
  </si>
  <si>
    <t>南島原市</t>
  </si>
  <si>
    <t>85926</t>
  </si>
  <si>
    <t>85925</t>
  </si>
  <si>
    <t>85924</t>
  </si>
  <si>
    <t>85923</t>
  </si>
  <si>
    <t>85922</t>
  </si>
  <si>
    <t>85921</t>
  </si>
  <si>
    <t>85915</t>
  </si>
  <si>
    <t>島原市</t>
  </si>
  <si>
    <t>85914</t>
  </si>
  <si>
    <t>雲仙市</t>
  </si>
  <si>
    <t>85913</t>
  </si>
  <si>
    <t>85912</t>
  </si>
  <si>
    <t>85911</t>
  </si>
  <si>
    <t>諫早市</t>
  </si>
  <si>
    <t>85904</t>
  </si>
  <si>
    <t>85903</t>
  </si>
  <si>
    <t>85901</t>
  </si>
  <si>
    <t>85885</t>
  </si>
  <si>
    <t>85809</t>
  </si>
  <si>
    <t>85786</t>
  </si>
  <si>
    <t>85785</t>
  </si>
  <si>
    <t>85749</t>
  </si>
  <si>
    <t>85748</t>
  </si>
  <si>
    <t>北松浦郡小値賀町</t>
  </si>
  <si>
    <t>85747</t>
  </si>
  <si>
    <t>南松浦郡新上五島町</t>
  </si>
  <si>
    <t>85746</t>
  </si>
  <si>
    <t>85745</t>
  </si>
  <si>
    <t>85744</t>
  </si>
  <si>
    <t>85742</t>
  </si>
  <si>
    <t>85741</t>
  </si>
  <si>
    <t>西海市</t>
  </si>
  <si>
    <t>85733</t>
  </si>
  <si>
    <t>85732</t>
  </si>
  <si>
    <t>85731</t>
  </si>
  <si>
    <t>85725</t>
  </si>
  <si>
    <t>85724</t>
  </si>
  <si>
    <t>85723</t>
  </si>
  <si>
    <t>85722</t>
  </si>
  <si>
    <t>85712</t>
  </si>
  <si>
    <t>85711</t>
  </si>
  <si>
    <t>85708</t>
  </si>
  <si>
    <t>85704</t>
  </si>
  <si>
    <t>北松浦郡佐々町</t>
  </si>
  <si>
    <t>85703</t>
  </si>
  <si>
    <t>85701</t>
  </si>
  <si>
    <t>長崎市</t>
  </si>
  <si>
    <t>85700</t>
  </si>
  <si>
    <t>大村市</t>
  </si>
  <si>
    <t>85686</t>
  </si>
  <si>
    <t>85685</t>
  </si>
  <si>
    <t>85608</t>
  </si>
  <si>
    <t>85600</t>
  </si>
  <si>
    <t>85586</t>
  </si>
  <si>
    <t>85585</t>
  </si>
  <si>
    <t>85508</t>
  </si>
  <si>
    <t>85500</t>
  </si>
  <si>
    <t>85486</t>
  </si>
  <si>
    <t>85485</t>
  </si>
  <si>
    <t>85411</t>
  </si>
  <si>
    <t>85407</t>
  </si>
  <si>
    <t>85406</t>
  </si>
  <si>
    <t>85405</t>
  </si>
  <si>
    <t>85404</t>
  </si>
  <si>
    <t>85403</t>
  </si>
  <si>
    <t>85402</t>
  </si>
  <si>
    <t>85401</t>
  </si>
  <si>
    <t>85400</t>
  </si>
  <si>
    <t>五島市</t>
  </si>
  <si>
    <t>85386</t>
  </si>
  <si>
    <t>85385</t>
  </si>
  <si>
    <t>85333</t>
  </si>
  <si>
    <t>85331</t>
  </si>
  <si>
    <t>85324</t>
  </si>
  <si>
    <t>85323</t>
  </si>
  <si>
    <t>85322</t>
  </si>
  <si>
    <t>85321</t>
  </si>
  <si>
    <t>85307</t>
  </si>
  <si>
    <t>85306</t>
  </si>
  <si>
    <t>85305</t>
  </si>
  <si>
    <t>85304</t>
  </si>
  <si>
    <t>85303</t>
  </si>
  <si>
    <t>85302</t>
  </si>
  <si>
    <t>85300</t>
  </si>
  <si>
    <t>85287</t>
  </si>
  <si>
    <t>85286</t>
  </si>
  <si>
    <t>85285</t>
  </si>
  <si>
    <t>85281</t>
  </si>
  <si>
    <t>85280</t>
  </si>
  <si>
    <t>85135</t>
  </si>
  <si>
    <t>85134</t>
  </si>
  <si>
    <t>85133</t>
  </si>
  <si>
    <t>85132</t>
  </si>
  <si>
    <t>85131</t>
  </si>
  <si>
    <t>85124</t>
  </si>
  <si>
    <t>85123</t>
  </si>
  <si>
    <t>85122</t>
  </si>
  <si>
    <t>西彼杵郡長与町</t>
  </si>
  <si>
    <t>85121</t>
  </si>
  <si>
    <t>西彼杵郡時津町</t>
  </si>
  <si>
    <t>85113</t>
  </si>
  <si>
    <t>85112</t>
  </si>
  <si>
    <t>85111</t>
  </si>
  <si>
    <t>85105</t>
  </si>
  <si>
    <t>85104</t>
  </si>
  <si>
    <t>85103</t>
  </si>
  <si>
    <t>85102</t>
  </si>
  <si>
    <t>85101</t>
  </si>
  <si>
    <t>85086</t>
  </si>
  <si>
    <t>85085</t>
  </si>
  <si>
    <t>85009</t>
  </si>
  <si>
    <t>85008</t>
  </si>
  <si>
    <t>85000</t>
  </si>
  <si>
    <t>佐賀市</t>
  </si>
  <si>
    <t>84985</t>
  </si>
  <si>
    <t>伊万里市</t>
  </si>
  <si>
    <t>84952</t>
  </si>
  <si>
    <t>唐津市</t>
  </si>
  <si>
    <t>84951</t>
  </si>
  <si>
    <t>84942</t>
  </si>
  <si>
    <t>西松浦郡有田町</t>
  </si>
  <si>
    <t>84941</t>
  </si>
  <si>
    <t>84932</t>
  </si>
  <si>
    <t>84931</t>
  </si>
  <si>
    <t>武雄市</t>
  </si>
  <si>
    <t>84923</t>
  </si>
  <si>
    <t>84922</t>
  </si>
  <si>
    <t>杵島郡大町町</t>
  </si>
  <si>
    <t>84921</t>
  </si>
  <si>
    <t>藤津郡太良町</t>
  </si>
  <si>
    <t>84916</t>
  </si>
  <si>
    <t>嬉野市</t>
  </si>
  <si>
    <t>84914</t>
  </si>
  <si>
    <t>鹿島市</t>
  </si>
  <si>
    <t>84913</t>
  </si>
  <si>
    <t>杵島郡白石町</t>
  </si>
  <si>
    <t>84912</t>
  </si>
  <si>
    <t>84911</t>
  </si>
  <si>
    <t>84909</t>
  </si>
  <si>
    <t>杵島郡江北町</t>
  </si>
  <si>
    <t>84905</t>
  </si>
  <si>
    <t>84904</t>
  </si>
  <si>
    <t>小城市</t>
  </si>
  <si>
    <t>84903</t>
  </si>
  <si>
    <t>84902</t>
  </si>
  <si>
    <t>三養基郡上峰町</t>
  </si>
  <si>
    <t>84901</t>
  </si>
  <si>
    <t>三養基郡みやき町</t>
  </si>
  <si>
    <t>84900</t>
  </si>
  <si>
    <t>84885</t>
  </si>
  <si>
    <t>84804</t>
  </si>
  <si>
    <t>84801</t>
  </si>
  <si>
    <t>84800</t>
  </si>
  <si>
    <t>84786</t>
  </si>
  <si>
    <t>84785</t>
  </si>
  <si>
    <t>84715</t>
  </si>
  <si>
    <t>東松浦郡玄海町</t>
  </si>
  <si>
    <t>84714</t>
  </si>
  <si>
    <t>84712</t>
  </si>
  <si>
    <t>84711</t>
  </si>
  <si>
    <t>84708</t>
  </si>
  <si>
    <t>84704</t>
  </si>
  <si>
    <t>84703</t>
  </si>
  <si>
    <t>84701</t>
  </si>
  <si>
    <t>84700</t>
  </si>
  <si>
    <t>多久市</t>
  </si>
  <si>
    <t>84685</t>
  </si>
  <si>
    <t>84600</t>
  </si>
  <si>
    <t>84585</t>
  </si>
  <si>
    <t>84500</t>
  </si>
  <si>
    <t>84486</t>
  </si>
  <si>
    <t>84485</t>
  </si>
  <si>
    <t>84400</t>
  </si>
  <si>
    <t>84386</t>
  </si>
  <si>
    <t>84385</t>
  </si>
  <si>
    <t>84303</t>
  </si>
  <si>
    <t>84302</t>
  </si>
  <si>
    <t>84301</t>
  </si>
  <si>
    <t>84300</t>
  </si>
  <si>
    <t>神埼市</t>
  </si>
  <si>
    <t>84286</t>
  </si>
  <si>
    <t>84285</t>
  </si>
  <si>
    <t>神埼郡吉野ヶ里町</t>
  </si>
  <si>
    <t>84203</t>
  </si>
  <si>
    <t>84202</t>
  </si>
  <si>
    <t>84201</t>
  </si>
  <si>
    <t>84200</t>
  </si>
  <si>
    <t>鳥栖市</t>
  </si>
  <si>
    <t>84186</t>
  </si>
  <si>
    <t>84185</t>
  </si>
  <si>
    <t>三養基郡基山町</t>
  </si>
  <si>
    <t>84102</t>
  </si>
  <si>
    <t>84100</t>
  </si>
  <si>
    <t>84086</t>
  </si>
  <si>
    <t>84085</t>
  </si>
  <si>
    <t>84022</t>
  </si>
  <si>
    <t>84021</t>
  </si>
  <si>
    <t>84011</t>
  </si>
  <si>
    <t>84008</t>
  </si>
  <si>
    <t>84005</t>
  </si>
  <si>
    <t>84002</t>
  </si>
  <si>
    <t>84000</t>
  </si>
  <si>
    <t>久留米市</t>
  </si>
  <si>
    <t>83985</t>
  </si>
  <si>
    <t>うきは市</t>
  </si>
  <si>
    <t>83914</t>
  </si>
  <si>
    <t>83913</t>
  </si>
  <si>
    <t>83912</t>
  </si>
  <si>
    <t>83908</t>
  </si>
  <si>
    <t>柳川市</t>
  </si>
  <si>
    <t>83902</t>
  </si>
  <si>
    <t>みやま市</t>
  </si>
  <si>
    <t>83900</t>
  </si>
  <si>
    <t>朝倉市</t>
  </si>
  <si>
    <t>83886</t>
  </si>
  <si>
    <t>83885</t>
  </si>
  <si>
    <t>朝倉郡筑前町</t>
  </si>
  <si>
    <t>朝倉郡東峰村</t>
  </si>
  <si>
    <t>83817</t>
  </si>
  <si>
    <t>83816</t>
  </si>
  <si>
    <t>83815</t>
  </si>
  <si>
    <t>83813</t>
  </si>
  <si>
    <t>83808</t>
  </si>
  <si>
    <t>83802</t>
  </si>
  <si>
    <t>小郡市</t>
  </si>
  <si>
    <t>83801</t>
  </si>
  <si>
    <t>83800</t>
  </si>
  <si>
    <t>大牟田市</t>
  </si>
  <si>
    <t>83785</t>
  </si>
  <si>
    <t>83709</t>
  </si>
  <si>
    <t>83686</t>
  </si>
  <si>
    <t>83685</t>
  </si>
  <si>
    <t>83608</t>
  </si>
  <si>
    <t>83600</t>
  </si>
  <si>
    <t>83586</t>
  </si>
  <si>
    <t>83585</t>
  </si>
  <si>
    <t>83501</t>
  </si>
  <si>
    <t>83500</t>
  </si>
  <si>
    <t>八女市</t>
  </si>
  <si>
    <t>83485</t>
  </si>
  <si>
    <t>83414</t>
  </si>
  <si>
    <t>83412</t>
  </si>
  <si>
    <t>83411</t>
  </si>
  <si>
    <t>83402</t>
  </si>
  <si>
    <t>八女郡広川町</t>
  </si>
  <si>
    <t>83401</t>
  </si>
  <si>
    <t>83400</t>
  </si>
  <si>
    <t>筑後市</t>
  </si>
  <si>
    <t>83386</t>
  </si>
  <si>
    <t>83300</t>
  </si>
  <si>
    <t>83286</t>
  </si>
  <si>
    <t>83285</t>
  </si>
  <si>
    <t>83208</t>
  </si>
  <si>
    <t>83200</t>
  </si>
  <si>
    <t>大川市</t>
  </si>
  <si>
    <t>83186</t>
  </si>
  <si>
    <t>83185</t>
  </si>
  <si>
    <t>83100</t>
  </si>
  <si>
    <t>83086</t>
  </si>
  <si>
    <t>83085</t>
  </si>
  <si>
    <t>83065</t>
  </si>
  <si>
    <t>三井郡大刀洗町</t>
  </si>
  <si>
    <t>83012</t>
  </si>
  <si>
    <t>83011</t>
  </si>
  <si>
    <t>三潴郡大木町</t>
  </si>
  <si>
    <t>83004</t>
  </si>
  <si>
    <t>83002</t>
  </si>
  <si>
    <t>83001</t>
  </si>
  <si>
    <t>83000</t>
  </si>
  <si>
    <t>築上郡築上町</t>
  </si>
  <si>
    <t>82903</t>
  </si>
  <si>
    <t>82901</t>
  </si>
  <si>
    <t>豊前市</t>
  </si>
  <si>
    <t>82885</t>
  </si>
  <si>
    <t>82800</t>
  </si>
  <si>
    <t>田川郡川崎町</t>
  </si>
  <si>
    <t>82785</t>
  </si>
  <si>
    <t>82700</t>
  </si>
  <si>
    <t>田川市</t>
  </si>
  <si>
    <t>82686</t>
  </si>
  <si>
    <t>82685</t>
  </si>
  <si>
    <t>82600</t>
  </si>
  <si>
    <t>82586</t>
  </si>
  <si>
    <t>82585</t>
  </si>
  <si>
    <t>82500</t>
  </si>
  <si>
    <t>行橋市</t>
  </si>
  <si>
    <t>82486</t>
  </si>
  <si>
    <t>82485</t>
  </si>
  <si>
    <t>京都郡みやこ町</t>
  </si>
  <si>
    <t>82408</t>
  </si>
  <si>
    <t>田川郡添田町</t>
  </si>
  <si>
    <t>82407</t>
  </si>
  <si>
    <t>82406</t>
  </si>
  <si>
    <t>田川郡大任町</t>
  </si>
  <si>
    <t>82405</t>
  </si>
  <si>
    <t>82404</t>
  </si>
  <si>
    <t>田川郡赤村</t>
  </si>
  <si>
    <t>82402</t>
  </si>
  <si>
    <t>82401</t>
  </si>
  <si>
    <t>82400</t>
  </si>
  <si>
    <t>宮若市</t>
  </si>
  <si>
    <t>82385</t>
  </si>
  <si>
    <t>82300</t>
  </si>
  <si>
    <t>直方市</t>
  </si>
  <si>
    <t>82286</t>
  </si>
  <si>
    <t>82285</t>
  </si>
  <si>
    <t>田川郡香春町</t>
  </si>
  <si>
    <t>82214</t>
  </si>
  <si>
    <t>田川郡糸田町</t>
  </si>
  <si>
    <t>82213</t>
  </si>
  <si>
    <t>田川郡福智町</t>
  </si>
  <si>
    <t>82212</t>
  </si>
  <si>
    <t>82211</t>
  </si>
  <si>
    <t>82201</t>
  </si>
  <si>
    <t>82200</t>
  </si>
  <si>
    <t>嘉麻市</t>
  </si>
  <si>
    <t>82185</t>
  </si>
  <si>
    <t>82100</t>
  </si>
  <si>
    <t>飯塚市</t>
  </si>
  <si>
    <t>82086</t>
  </si>
  <si>
    <t>82085</t>
  </si>
  <si>
    <t>82011</t>
  </si>
  <si>
    <t>鞍手郡小竹町</t>
  </si>
  <si>
    <t>82007</t>
  </si>
  <si>
    <t>嘉穂郡桂川町</t>
  </si>
  <si>
    <t>82006</t>
  </si>
  <si>
    <t>82005</t>
  </si>
  <si>
    <t>82003</t>
  </si>
  <si>
    <t>82002</t>
  </si>
  <si>
    <t>82001</t>
  </si>
  <si>
    <t>82000</t>
  </si>
  <si>
    <t>福岡市西区</t>
  </si>
  <si>
    <t>81985</t>
  </si>
  <si>
    <t>糸島市</t>
  </si>
  <si>
    <t>81916</t>
  </si>
  <si>
    <t>81915</t>
  </si>
  <si>
    <t>81913</t>
  </si>
  <si>
    <t>81911</t>
  </si>
  <si>
    <t>81903</t>
  </si>
  <si>
    <t>81902</t>
  </si>
  <si>
    <t>81901</t>
  </si>
  <si>
    <t>81900</t>
  </si>
  <si>
    <t>筑紫野市</t>
  </si>
  <si>
    <t>81886</t>
  </si>
  <si>
    <t>81885</t>
  </si>
  <si>
    <t>太宰府市</t>
  </si>
  <si>
    <t>81801</t>
  </si>
  <si>
    <t>81800</t>
  </si>
  <si>
    <t>対馬市</t>
  </si>
  <si>
    <t>81785</t>
  </si>
  <si>
    <t>81723</t>
  </si>
  <si>
    <t>81722</t>
  </si>
  <si>
    <t>81717</t>
  </si>
  <si>
    <t>81716</t>
  </si>
  <si>
    <t>81715</t>
  </si>
  <si>
    <t>81714</t>
  </si>
  <si>
    <t>81713</t>
  </si>
  <si>
    <t>81712</t>
  </si>
  <si>
    <t>81711</t>
  </si>
  <si>
    <t>81705</t>
  </si>
  <si>
    <t>81704</t>
  </si>
  <si>
    <t>81703</t>
  </si>
  <si>
    <t>81702</t>
  </si>
  <si>
    <t>81701</t>
  </si>
  <si>
    <t>81700</t>
  </si>
  <si>
    <t>春日市</t>
  </si>
  <si>
    <t>81686</t>
  </si>
  <si>
    <t>大野城市</t>
  </si>
  <si>
    <t>81685</t>
  </si>
  <si>
    <t>81609</t>
  </si>
  <si>
    <t>81608</t>
  </si>
  <si>
    <t>81600</t>
  </si>
  <si>
    <t>福岡市南区</t>
  </si>
  <si>
    <t>81586</t>
  </si>
  <si>
    <t>81585</t>
  </si>
  <si>
    <t>81500</t>
  </si>
  <si>
    <t>福岡市早良区</t>
  </si>
  <si>
    <t>81487</t>
  </si>
  <si>
    <t>81486</t>
  </si>
  <si>
    <t>81485</t>
  </si>
  <si>
    <t>81401</t>
  </si>
  <si>
    <t>福岡市城南区</t>
  </si>
  <si>
    <t>81400</t>
  </si>
  <si>
    <t>福岡市東区</t>
  </si>
  <si>
    <t>81386</t>
  </si>
  <si>
    <t>81385</t>
  </si>
  <si>
    <t>81300</t>
  </si>
  <si>
    <t>糟屋郡粕屋町</t>
  </si>
  <si>
    <t>福岡市博多区</t>
  </si>
  <si>
    <t>81295</t>
  </si>
  <si>
    <t>81287</t>
  </si>
  <si>
    <t>福岡市中央区</t>
  </si>
  <si>
    <t>81286</t>
  </si>
  <si>
    <t>81285</t>
  </si>
  <si>
    <t>81208</t>
  </si>
  <si>
    <t>81200</t>
  </si>
  <si>
    <t>壱岐市</t>
  </si>
  <si>
    <t>81157</t>
  </si>
  <si>
    <t>81155</t>
  </si>
  <si>
    <t>81154</t>
  </si>
  <si>
    <t>81153</t>
  </si>
  <si>
    <t>81152</t>
  </si>
  <si>
    <t>81151</t>
  </si>
  <si>
    <t>遠賀郡遠賀町</t>
  </si>
  <si>
    <t>81143</t>
  </si>
  <si>
    <t>遠賀郡岡垣町</t>
  </si>
  <si>
    <t>81142</t>
  </si>
  <si>
    <t>宗像市</t>
  </si>
  <si>
    <t>81141</t>
  </si>
  <si>
    <t>81137</t>
  </si>
  <si>
    <t>福津市</t>
  </si>
  <si>
    <t>81135</t>
  </si>
  <si>
    <t>81134</t>
  </si>
  <si>
    <t>81133</t>
  </si>
  <si>
    <t>81132</t>
  </si>
  <si>
    <t>古賀市</t>
  </si>
  <si>
    <t>81131</t>
  </si>
  <si>
    <t>糟屋郡久山町</t>
  </si>
  <si>
    <t>81125</t>
  </si>
  <si>
    <t>糟屋郡篠栗町</t>
  </si>
  <si>
    <t>81124</t>
  </si>
  <si>
    <t>81123</t>
  </si>
  <si>
    <t>糟屋郡須惠町</t>
  </si>
  <si>
    <t>81122</t>
  </si>
  <si>
    <t>糟屋郡志免町</t>
  </si>
  <si>
    <t>81121</t>
  </si>
  <si>
    <t>糟屋郡宇美町</t>
  </si>
  <si>
    <t>81113</t>
  </si>
  <si>
    <t>那珂川市</t>
  </si>
  <si>
    <t>81112</t>
  </si>
  <si>
    <t>81111</t>
  </si>
  <si>
    <t>81103</t>
  </si>
  <si>
    <t>81102</t>
  </si>
  <si>
    <t>糟屋郡新宮町</t>
  </si>
  <si>
    <t>81101</t>
  </si>
  <si>
    <t>81087</t>
  </si>
  <si>
    <t>81086</t>
  </si>
  <si>
    <t>81085</t>
  </si>
  <si>
    <t>81008</t>
  </si>
  <si>
    <t>81000</t>
  </si>
  <si>
    <t>中間市</t>
  </si>
  <si>
    <t>80985</t>
  </si>
  <si>
    <t>80900</t>
  </si>
  <si>
    <t>北九州市若松区</t>
  </si>
  <si>
    <t>80886</t>
  </si>
  <si>
    <t>80885</t>
  </si>
  <si>
    <t>80801</t>
  </si>
  <si>
    <t>80800</t>
  </si>
  <si>
    <t>北九州市八幡西区</t>
  </si>
  <si>
    <t>80785</t>
  </si>
  <si>
    <t>遠賀郡水巻町</t>
  </si>
  <si>
    <t>鞍手郡鞍手町</t>
  </si>
  <si>
    <t>80713</t>
  </si>
  <si>
    <t>80712</t>
  </si>
  <si>
    <t>80711</t>
  </si>
  <si>
    <t>80708</t>
  </si>
  <si>
    <t>遠賀郡芦屋町</t>
  </si>
  <si>
    <t>80701</t>
  </si>
  <si>
    <t>80700</t>
  </si>
  <si>
    <t>80686</t>
  </si>
  <si>
    <t>80685</t>
  </si>
  <si>
    <t>80600</t>
  </si>
  <si>
    <t>北九州市八幡東区</t>
  </si>
  <si>
    <t>80586</t>
  </si>
  <si>
    <t>80585</t>
  </si>
  <si>
    <t>80500</t>
  </si>
  <si>
    <t>北九州市戸畑区</t>
  </si>
  <si>
    <t>80486</t>
  </si>
  <si>
    <t>80485</t>
  </si>
  <si>
    <t>80400</t>
  </si>
  <si>
    <t>北九州市小倉北区</t>
  </si>
  <si>
    <t>80387</t>
  </si>
  <si>
    <t>80386</t>
  </si>
  <si>
    <t>80385</t>
  </si>
  <si>
    <t>80308</t>
  </si>
  <si>
    <t>北九州市小倉南区</t>
  </si>
  <si>
    <t>80302</t>
  </si>
  <si>
    <t>80301</t>
  </si>
  <si>
    <t>80287</t>
  </si>
  <si>
    <t>80286</t>
  </si>
  <si>
    <t>80285</t>
  </si>
  <si>
    <t>80209</t>
  </si>
  <si>
    <t>80208</t>
  </si>
  <si>
    <t>80200</t>
  </si>
  <si>
    <t>北九州市門司区</t>
  </si>
  <si>
    <t>80186</t>
  </si>
  <si>
    <t>80185</t>
  </si>
  <si>
    <t>80108</t>
  </si>
  <si>
    <t>80086</t>
  </si>
  <si>
    <t>80085</t>
  </si>
  <si>
    <t>80003</t>
  </si>
  <si>
    <t>京都郡苅田町</t>
  </si>
  <si>
    <t>80002</t>
  </si>
  <si>
    <t>80001</t>
  </si>
  <si>
    <t>80000</t>
  </si>
  <si>
    <t>宇和島市</t>
  </si>
  <si>
    <t>79937</t>
  </si>
  <si>
    <t>大洲市</t>
  </si>
  <si>
    <t>79934</t>
  </si>
  <si>
    <t>伊予市</t>
  </si>
  <si>
    <t>79933</t>
  </si>
  <si>
    <t>79932</t>
  </si>
  <si>
    <t>79931</t>
  </si>
  <si>
    <t>松山市</t>
  </si>
  <si>
    <t>79926</t>
  </si>
  <si>
    <t>79924</t>
  </si>
  <si>
    <t>今治市</t>
  </si>
  <si>
    <t>79923</t>
  </si>
  <si>
    <t>79922</t>
  </si>
  <si>
    <t>79921</t>
  </si>
  <si>
    <t>79916</t>
  </si>
  <si>
    <t>79915</t>
  </si>
  <si>
    <t>西条市</t>
  </si>
  <si>
    <t>79913</t>
  </si>
  <si>
    <t>79911</t>
  </si>
  <si>
    <t>四国中央市</t>
  </si>
  <si>
    <t>79907</t>
  </si>
  <si>
    <t>新居浜市</t>
  </si>
  <si>
    <t>79906</t>
  </si>
  <si>
    <t>79904</t>
  </si>
  <si>
    <t>79903</t>
  </si>
  <si>
    <t>79901</t>
  </si>
  <si>
    <t>79886</t>
  </si>
  <si>
    <t>79885</t>
  </si>
  <si>
    <t>南宇和郡愛南町</t>
  </si>
  <si>
    <t>79844</t>
  </si>
  <si>
    <t>79843</t>
  </si>
  <si>
    <t>79842</t>
  </si>
  <si>
    <t>79841</t>
  </si>
  <si>
    <t>79837</t>
  </si>
  <si>
    <t>79833</t>
  </si>
  <si>
    <t>79832</t>
  </si>
  <si>
    <t>北宇和郡松野町</t>
  </si>
  <si>
    <t>79821</t>
  </si>
  <si>
    <t>北宇和郡鬼北町</t>
  </si>
  <si>
    <t>79815</t>
  </si>
  <si>
    <t>79813</t>
  </si>
  <si>
    <t>79811</t>
  </si>
  <si>
    <t>79802</t>
  </si>
  <si>
    <t>79801</t>
  </si>
  <si>
    <t>79800</t>
  </si>
  <si>
    <t>西予市</t>
  </si>
  <si>
    <t>79785</t>
  </si>
  <si>
    <t>79717</t>
  </si>
  <si>
    <t>79716</t>
  </si>
  <si>
    <t>79715</t>
  </si>
  <si>
    <t>79714</t>
  </si>
  <si>
    <t>79713</t>
  </si>
  <si>
    <t>79712</t>
  </si>
  <si>
    <t>79711</t>
  </si>
  <si>
    <t>79702</t>
  </si>
  <si>
    <t>79701</t>
  </si>
  <si>
    <t>79700</t>
  </si>
  <si>
    <t>八幡浜市</t>
  </si>
  <si>
    <t>79685</t>
  </si>
  <si>
    <t>79680</t>
  </si>
  <si>
    <t>79609</t>
  </si>
  <si>
    <t>西宇和郡伊方町</t>
  </si>
  <si>
    <t>79608</t>
  </si>
  <si>
    <t>79606</t>
  </si>
  <si>
    <t>79605</t>
  </si>
  <si>
    <t>79604</t>
  </si>
  <si>
    <t>79603</t>
  </si>
  <si>
    <t>79602</t>
  </si>
  <si>
    <t>79601</t>
  </si>
  <si>
    <t>79600</t>
  </si>
  <si>
    <t>79586</t>
  </si>
  <si>
    <t>79585</t>
  </si>
  <si>
    <t>喜多郡内子町</t>
  </si>
  <si>
    <t>79503</t>
  </si>
  <si>
    <t>79500</t>
  </si>
  <si>
    <t>79486</t>
  </si>
  <si>
    <t>79485</t>
  </si>
  <si>
    <t>越智郡上島町</t>
  </si>
  <si>
    <t>79425</t>
  </si>
  <si>
    <t>79424</t>
  </si>
  <si>
    <t>79423</t>
  </si>
  <si>
    <t>79422</t>
  </si>
  <si>
    <t>79421</t>
  </si>
  <si>
    <t>79414</t>
  </si>
  <si>
    <t>79413</t>
  </si>
  <si>
    <t>79411</t>
  </si>
  <si>
    <t>79408</t>
  </si>
  <si>
    <t>79401</t>
  </si>
  <si>
    <t>79400</t>
  </si>
  <si>
    <t>79386</t>
  </si>
  <si>
    <t>79385</t>
  </si>
  <si>
    <t>79302</t>
  </si>
  <si>
    <t>79301</t>
  </si>
  <si>
    <t>79300</t>
  </si>
  <si>
    <t>79286</t>
  </si>
  <si>
    <t>79285</t>
  </si>
  <si>
    <t>79208</t>
  </si>
  <si>
    <t>79200</t>
  </si>
  <si>
    <t>79186</t>
  </si>
  <si>
    <t>79185</t>
  </si>
  <si>
    <t>79180</t>
  </si>
  <si>
    <t>79145</t>
  </si>
  <si>
    <t>79144</t>
  </si>
  <si>
    <t>79143</t>
  </si>
  <si>
    <t>79135</t>
  </si>
  <si>
    <t>79133</t>
  </si>
  <si>
    <t>79132</t>
  </si>
  <si>
    <t>伊予郡松前町</t>
  </si>
  <si>
    <t>79131</t>
  </si>
  <si>
    <t>伊予郡砥部町</t>
  </si>
  <si>
    <t>79122</t>
  </si>
  <si>
    <t>79121</t>
  </si>
  <si>
    <t>上浮穴郡久万高原町</t>
  </si>
  <si>
    <t>79118</t>
  </si>
  <si>
    <t>79117</t>
  </si>
  <si>
    <t>79115</t>
  </si>
  <si>
    <t>79112</t>
  </si>
  <si>
    <t>79111</t>
  </si>
  <si>
    <t>79105</t>
  </si>
  <si>
    <t>東温市</t>
  </si>
  <si>
    <t>79103</t>
  </si>
  <si>
    <t>79102</t>
  </si>
  <si>
    <t>79101</t>
  </si>
  <si>
    <t>79100</t>
  </si>
  <si>
    <t>79087</t>
  </si>
  <si>
    <t>79086</t>
  </si>
  <si>
    <t>79085</t>
  </si>
  <si>
    <t>79009</t>
  </si>
  <si>
    <t>79008</t>
  </si>
  <si>
    <t>79000</t>
  </si>
  <si>
    <t>幡多郡黒潮町</t>
  </si>
  <si>
    <t>78919</t>
  </si>
  <si>
    <t>78917</t>
  </si>
  <si>
    <t>高岡郡中土佐町</t>
  </si>
  <si>
    <t>78914</t>
  </si>
  <si>
    <t>78913</t>
  </si>
  <si>
    <t>高岡郡佐川町</t>
  </si>
  <si>
    <t>78912</t>
  </si>
  <si>
    <t>香美市</t>
  </si>
  <si>
    <t>78905</t>
  </si>
  <si>
    <t>長岡郡大豊町</t>
  </si>
  <si>
    <t>78904</t>
  </si>
  <si>
    <t>78903</t>
  </si>
  <si>
    <t>78902</t>
  </si>
  <si>
    <t>78901</t>
  </si>
  <si>
    <t>宿毛市</t>
  </si>
  <si>
    <t>78886</t>
  </si>
  <si>
    <t>78885</t>
  </si>
  <si>
    <t>78807</t>
  </si>
  <si>
    <t>78806</t>
  </si>
  <si>
    <t>幡多郡大月町</t>
  </si>
  <si>
    <t>78803</t>
  </si>
  <si>
    <t>78802</t>
  </si>
  <si>
    <t>78800</t>
  </si>
  <si>
    <t>四万十市</t>
  </si>
  <si>
    <t>78785</t>
  </si>
  <si>
    <t>78716</t>
  </si>
  <si>
    <t>78715</t>
  </si>
  <si>
    <t>78714</t>
  </si>
  <si>
    <t>78713</t>
  </si>
  <si>
    <t>78712</t>
  </si>
  <si>
    <t>78711</t>
  </si>
  <si>
    <t>幡多郡三原村</t>
  </si>
  <si>
    <t>78708</t>
  </si>
  <si>
    <t>78707</t>
  </si>
  <si>
    <t>78706</t>
  </si>
  <si>
    <t>土佐清水市</t>
  </si>
  <si>
    <t>78705</t>
  </si>
  <si>
    <t>78704</t>
  </si>
  <si>
    <t>78703</t>
  </si>
  <si>
    <t>78702</t>
  </si>
  <si>
    <t>78701</t>
  </si>
  <si>
    <t>78700</t>
  </si>
  <si>
    <t>高岡郡四万十町</t>
  </si>
  <si>
    <t>78685</t>
  </si>
  <si>
    <t>78605</t>
  </si>
  <si>
    <t>78603</t>
  </si>
  <si>
    <t>78600</t>
  </si>
  <si>
    <t>須崎市</t>
  </si>
  <si>
    <t>78586</t>
  </si>
  <si>
    <t>78585</t>
  </si>
  <si>
    <t>高岡郡檮原町</t>
  </si>
  <si>
    <t>78507</t>
  </si>
  <si>
    <t>78506</t>
  </si>
  <si>
    <t>高岡郡津野町</t>
  </si>
  <si>
    <t>78505</t>
  </si>
  <si>
    <t>78504</t>
  </si>
  <si>
    <t>78502</t>
  </si>
  <si>
    <t>78501</t>
  </si>
  <si>
    <t>78500</t>
  </si>
  <si>
    <t>安芸市</t>
  </si>
  <si>
    <t>78485</t>
  </si>
  <si>
    <t>78402</t>
  </si>
  <si>
    <t>78400</t>
  </si>
  <si>
    <t>南国市</t>
  </si>
  <si>
    <t>78385</t>
  </si>
  <si>
    <t>78300</t>
  </si>
  <si>
    <t>78285</t>
  </si>
  <si>
    <t>78200</t>
  </si>
  <si>
    <t>高知市</t>
  </si>
  <si>
    <t>78196</t>
  </si>
  <si>
    <t>78195</t>
  </si>
  <si>
    <t>78185</t>
  </si>
  <si>
    <t>78181</t>
  </si>
  <si>
    <t>78180</t>
  </si>
  <si>
    <t>安芸郡東洋町</t>
  </si>
  <si>
    <t>78174</t>
  </si>
  <si>
    <t>78173</t>
  </si>
  <si>
    <t>室戸市</t>
  </si>
  <si>
    <t>78172</t>
  </si>
  <si>
    <t>78171</t>
  </si>
  <si>
    <t>78168</t>
  </si>
  <si>
    <t>78167</t>
  </si>
  <si>
    <t>安芸郡北川村</t>
  </si>
  <si>
    <t>78164</t>
  </si>
  <si>
    <t>安芸郡奈半利町</t>
  </si>
  <si>
    <t>安芸郡田野町</t>
  </si>
  <si>
    <t>安芸郡安田町</t>
  </si>
  <si>
    <t>安芸郡馬路村</t>
  </si>
  <si>
    <t>78162</t>
  </si>
  <si>
    <t>安芸郡芸西村</t>
  </si>
  <si>
    <t>78157</t>
  </si>
  <si>
    <t>香南市</t>
  </si>
  <si>
    <t>78156</t>
  </si>
  <si>
    <t>78154</t>
  </si>
  <si>
    <t>78153</t>
  </si>
  <si>
    <t>78152</t>
  </si>
  <si>
    <t>78151</t>
  </si>
  <si>
    <t>78146</t>
  </si>
  <si>
    <t>78145</t>
  </si>
  <si>
    <t>78144</t>
  </si>
  <si>
    <t>78142</t>
  </si>
  <si>
    <t>土佐郡土佐町</t>
  </si>
  <si>
    <t>78137</t>
  </si>
  <si>
    <t>土佐郡大川村</t>
  </si>
  <si>
    <t>長岡郡本山町</t>
  </si>
  <si>
    <t>78136</t>
  </si>
  <si>
    <t>78135</t>
  </si>
  <si>
    <t>78134</t>
  </si>
  <si>
    <t>78133</t>
  </si>
  <si>
    <t>78132</t>
  </si>
  <si>
    <t>78131</t>
  </si>
  <si>
    <t>吾川郡いの町</t>
  </si>
  <si>
    <t>78126</t>
  </si>
  <si>
    <t>78125</t>
  </si>
  <si>
    <t>78124</t>
  </si>
  <si>
    <t>78123</t>
  </si>
  <si>
    <t>高岡郡日高村</t>
  </si>
  <si>
    <t>78121</t>
  </si>
  <si>
    <t>吾川郡仁淀川町</t>
  </si>
  <si>
    <t>78119</t>
  </si>
  <si>
    <t>78118</t>
  </si>
  <si>
    <t>78117</t>
  </si>
  <si>
    <t>78116</t>
  </si>
  <si>
    <t>78115</t>
  </si>
  <si>
    <t>高岡郡越知町</t>
  </si>
  <si>
    <t>78113</t>
  </si>
  <si>
    <t>土佐市</t>
  </si>
  <si>
    <t>78111</t>
  </si>
  <si>
    <t>78108</t>
  </si>
  <si>
    <t>78103</t>
  </si>
  <si>
    <t>78102</t>
  </si>
  <si>
    <t>78101</t>
  </si>
  <si>
    <t>78100</t>
  </si>
  <si>
    <t>78087</t>
  </si>
  <si>
    <t>78086</t>
  </si>
  <si>
    <t>78085</t>
  </si>
  <si>
    <t>78080</t>
  </si>
  <si>
    <t>78009</t>
  </si>
  <si>
    <t>78008</t>
  </si>
  <si>
    <t>78000</t>
  </si>
  <si>
    <t>三好市</t>
  </si>
  <si>
    <t>77954</t>
  </si>
  <si>
    <t>77953</t>
  </si>
  <si>
    <t>77951</t>
  </si>
  <si>
    <t>77948</t>
  </si>
  <si>
    <t>三好郡東みよし町</t>
  </si>
  <si>
    <t>77947</t>
  </si>
  <si>
    <t>美馬郡つるぎ町</t>
  </si>
  <si>
    <t>77944</t>
  </si>
  <si>
    <t>77943</t>
  </si>
  <si>
    <t>77941</t>
  </si>
  <si>
    <t>美馬市</t>
  </si>
  <si>
    <t>77937</t>
  </si>
  <si>
    <t>77936</t>
  </si>
  <si>
    <t>吉野川市</t>
  </si>
  <si>
    <t>77935</t>
  </si>
  <si>
    <t>77934</t>
  </si>
  <si>
    <t>77933</t>
  </si>
  <si>
    <t>名西郡石井町</t>
  </si>
  <si>
    <t>77932</t>
  </si>
  <si>
    <t>徳島市</t>
  </si>
  <si>
    <t>77931</t>
  </si>
  <si>
    <t>海部郡美波町</t>
  </si>
  <si>
    <t>77923</t>
  </si>
  <si>
    <t>77921</t>
  </si>
  <si>
    <t>阿南市</t>
  </si>
  <si>
    <t>77917</t>
  </si>
  <si>
    <t>77916</t>
  </si>
  <si>
    <t>77915</t>
  </si>
  <si>
    <t>77914</t>
  </si>
  <si>
    <t>77912</t>
  </si>
  <si>
    <t>77911</t>
  </si>
  <si>
    <t>鳴門市</t>
  </si>
  <si>
    <t>77903</t>
  </si>
  <si>
    <t>77902</t>
  </si>
  <si>
    <t>板野郡板野町</t>
  </si>
  <si>
    <t>77901</t>
  </si>
  <si>
    <t>77885</t>
  </si>
  <si>
    <t>77852</t>
  </si>
  <si>
    <t>77802</t>
  </si>
  <si>
    <t>77801</t>
  </si>
  <si>
    <t>77800</t>
  </si>
  <si>
    <t>77785</t>
  </si>
  <si>
    <t>77703</t>
  </si>
  <si>
    <t>77700</t>
  </si>
  <si>
    <t>77686</t>
  </si>
  <si>
    <t>77685</t>
  </si>
  <si>
    <t>77600</t>
  </si>
  <si>
    <t>海部郡牟岐町</t>
  </si>
  <si>
    <t>77585</t>
  </si>
  <si>
    <t>海部郡海陽町</t>
  </si>
  <si>
    <t>77505</t>
  </si>
  <si>
    <t>77504</t>
  </si>
  <si>
    <t>77503</t>
  </si>
  <si>
    <t>77502</t>
  </si>
  <si>
    <t>77501</t>
  </si>
  <si>
    <t>77500</t>
  </si>
  <si>
    <t>77486</t>
  </si>
  <si>
    <t>77485</t>
  </si>
  <si>
    <t>77417</t>
  </si>
  <si>
    <t>77400</t>
  </si>
  <si>
    <t>小松島市</t>
  </si>
  <si>
    <t>77386</t>
  </si>
  <si>
    <t>77385</t>
  </si>
  <si>
    <t>77300</t>
  </si>
  <si>
    <t>77286</t>
  </si>
  <si>
    <t>77285</t>
  </si>
  <si>
    <t>77200</t>
  </si>
  <si>
    <t>那賀郡那賀町</t>
  </si>
  <si>
    <t>77165</t>
  </si>
  <si>
    <t>77164</t>
  </si>
  <si>
    <t>77163</t>
  </si>
  <si>
    <t>77161</t>
  </si>
  <si>
    <t>77155</t>
  </si>
  <si>
    <t>77154</t>
  </si>
  <si>
    <t>77153</t>
  </si>
  <si>
    <t>77152</t>
  </si>
  <si>
    <t>77151</t>
  </si>
  <si>
    <t>勝浦郡上勝町</t>
  </si>
  <si>
    <t>77145</t>
  </si>
  <si>
    <t>勝浦郡勝浦町</t>
  </si>
  <si>
    <t>77143</t>
  </si>
  <si>
    <t>77142</t>
  </si>
  <si>
    <t>名東郡佐那河内村</t>
  </si>
  <si>
    <t>77141</t>
  </si>
  <si>
    <t>名西郡神山町</t>
  </si>
  <si>
    <t>77134</t>
  </si>
  <si>
    <t>77133</t>
  </si>
  <si>
    <t>77132</t>
  </si>
  <si>
    <t>77125</t>
  </si>
  <si>
    <t>77123</t>
  </si>
  <si>
    <t>77121</t>
  </si>
  <si>
    <t>阿波市</t>
  </si>
  <si>
    <t>77117</t>
  </si>
  <si>
    <t>77116</t>
  </si>
  <si>
    <t>77115</t>
  </si>
  <si>
    <t>77114</t>
  </si>
  <si>
    <t>板野郡上板町</t>
  </si>
  <si>
    <t>77113</t>
  </si>
  <si>
    <t>板野郡藍住町</t>
  </si>
  <si>
    <t>77112</t>
  </si>
  <si>
    <t>77111</t>
  </si>
  <si>
    <t>77103</t>
  </si>
  <si>
    <t>板野郡北島町</t>
  </si>
  <si>
    <t>77102</t>
  </si>
  <si>
    <t>板野郡松茂町</t>
  </si>
  <si>
    <t>77101</t>
  </si>
  <si>
    <t>77087</t>
  </si>
  <si>
    <t>77086</t>
  </si>
  <si>
    <t>77085</t>
  </si>
  <si>
    <t>77080</t>
  </si>
  <si>
    <t>77009</t>
  </si>
  <si>
    <t>77008</t>
  </si>
  <si>
    <t>77000</t>
  </si>
  <si>
    <t>東かがわ市</t>
  </si>
  <si>
    <t>76929</t>
  </si>
  <si>
    <t>76927</t>
  </si>
  <si>
    <t>76926</t>
  </si>
  <si>
    <t>76925</t>
  </si>
  <si>
    <t>さぬき市</t>
  </si>
  <si>
    <t>76924</t>
  </si>
  <si>
    <t>76923</t>
  </si>
  <si>
    <t>76921</t>
  </si>
  <si>
    <t>観音寺市</t>
  </si>
  <si>
    <t>76916</t>
  </si>
  <si>
    <t>三豊市</t>
  </si>
  <si>
    <t>76915</t>
  </si>
  <si>
    <t>76914</t>
  </si>
  <si>
    <t>76911</t>
  </si>
  <si>
    <t>76904</t>
  </si>
  <si>
    <t>仲多度郡まんのう町</t>
  </si>
  <si>
    <t>76903</t>
  </si>
  <si>
    <t>綾歌郡宇多津町</t>
  </si>
  <si>
    <t>76902</t>
  </si>
  <si>
    <t>高松市</t>
  </si>
  <si>
    <t>76901</t>
  </si>
  <si>
    <t>76886</t>
  </si>
  <si>
    <t>76801</t>
  </si>
  <si>
    <t>76800</t>
  </si>
  <si>
    <t>76785</t>
  </si>
  <si>
    <t>76700</t>
  </si>
  <si>
    <t>仲多度郡琴平町</t>
  </si>
  <si>
    <t>76685</t>
  </si>
  <si>
    <t>76602</t>
  </si>
  <si>
    <t>76600</t>
  </si>
  <si>
    <t>善通寺市</t>
  </si>
  <si>
    <t>76585</t>
  </si>
  <si>
    <t>76500</t>
  </si>
  <si>
    <t>仲多度郡多度津町</t>
  </si>
  <si>
    <t>76485</t>
  </si>
  <si>
    <t>76400</t>
  </si>
  <si>
    <t>丸亀市</t>
  </si>
  <si>
    <t>76386</t>
  </si>
  <si>
    <t>76385</t>
  </si>
  <si>
    <t>76302</t>
  </si>
  <si>
    <t>76301</t>
  </si>
  <si>
    <t>76300</t>
  </si>
  <si>
    <t>坂出市</t>
  </si>
  <si>
    <t>76286</t>
  </si>
  <si>
    <t>76285</t>
  </si>
  <si>
    <t>76200</t>
  </si>
  <si>
    <t>76186</t>
  </si>
  <si>
    <t>76185</t>
  </si>
  <si>
    <t>76180</t>
  </si>
  <si>
    <t>小豆郡土庄町</t>
  </si>
  <si>
    <t>76146</t>
  </si>
  <si>
    <t>小豆郡小豆島町</t>
  </si>
  <si>
    <t>76144</t>
  </si>
  <si>
    <t>76143</t>
  </si>
  <si>
    <t>76141</t>
  </si>
  <si>
    <t>香川郡直島町</t>
  </si>
  <si>
    <t>76131</t>
  </si>
  <si>
    <t>76124</t>
  </si>
  <si>
    <t>綾歌郡綾川町</t>
  </si>
  <si>
    <t>76123</t>
  </si>
  <si>
    <t>76122</t>
  </si>
  <si>
    <t>76121</t>
  </si>
  <si>
    <t>76117</t>
  </si>
  <si>
    <t>76116</t>
  </si>
  <si>
    <t>76115</t>
  </si>
  <si>
    <t>76114</t>
  </si>
  <si>
    <t>76109</t>
  </si>
  <si>
    <t>木田郡三木町</t>
  </si>
  <si>
    <t>76108</t>
  </si>
  <si>
    <t>76107</t>
  </si>
  <si>
    <t>76106</t>
  </si>
  <si>
    <t>76104</t>
  </si>
  <si>
    <t>76103</t>
  </si>
  <si>
    <t>76101</t>
  </si>
  <si>
    <t>76086</t>
  </si>
  <si>
    <t>76085</t>
  </si>
  <si>
    <t>76000</t>
  </si>
  <si>
    <t>下関市</t>
  </si>
  <si>
    <t>75966</t>
  </si>
  <si>
    <t>75965</t>
  </si>
  <si>
    <t>75963</t>
  </si>
  <si>
    <t>75961</t>
  </si>
  <si>
    <t>75955</t>
  </si>
  <si>
    <t>75953</t>
  </si>
  <si>
    <t>75952</t>
  </si>
  <si>
    <t>75951</t>
  </si>
  <si>
    <t>長門市</t>
  </si>
  <si>
    <t>75947</t>
  </si>
  <si>
    <t>75946</t>
  </si>
  <si>
    <t>75945</t>
  </si>
  <si>
    <t>75944</t>
  </si>
  <si>
    <t>75942</t>
  </si>
  <si>
    <t>75941</t>
  </si>
  <si>
    <t>75938</t>
  </si>
  <si>
    <t>萩市</t>
  </si>
  <si>
    <t>75937</t>
  </si>
  <si>
    <t>75936</t>
  </si>
  <si>
    <t>阿武郡阿武町</t>
  </si>
  <si>
    <t>75935</t>
  </si>
  <si>
    <t>75934</t>
  </si>
  <si>
    <t>75933</t>
  </si>
  <si>
    <t>75932</t>
  </si>
  <si>
    <t>75931</t>
  </si>
  <si>
    <t>美祢市</t>
  </si>
  <si>
    <t>75923</t>
  </si>
  <si>
    <t>75922</t>
  </si>
  <si>
    <t>75921</t>
  </si>
  <si>
    <t>山口市</t>
  </si>
  <si>
    <t>75916</t>
  </si>
  <si>
    <t>75915</t>
  </si>
  <si>
    <t>75914</t>
  </si>
  <si>
    <t>75913</t>
  </si>
  <si>
    <t>75912</t>
  </si>
  <si>
    <t>宇部市</t>
  </si>
  <si>
    <t>75902</t>
  </si>
  <si>
    <t>75901</t>
  </si>
  <si>
    <t>75886</t>
  </si>
  <si>
    <t>75885</t>
  </si>
  <si>
    <t>75807</t>
  </si>
  <si>
    <t>75806</t>
  </si>
  <si>
    <t>75805</t>
  </si>
  <si>
    <t>75803</t>
  </si>
  <si>
    <t>75802</t>
  </si>
  <si>
    <t>75801</t>
  </si>
  <si>
    <t>75800</t>
  </si>
  <si>
    <t>山陽小野田市</t>
  </si>
  <si>
    <t>75786</t>
  </si>
  <si>
    <t>75785</t>
  </si>
  <si>
    <t>75704</t>
  </si>
  <si>
    <t>75702</t>
  </si>
  <si>
    <t>75700</t>
  </si>
  <si>
    <t>75686</t>
  </si>
  <si>
    <t>75685</t>
  </si>
  <si>
    <t>75608</t>
  </si>
  <si>
    <t>75600</t>
  </si>
  <si>
    <t>75586</t>
  </si>
  <si>
    <t>75585</t>
  </si>
  <si>
    <t>75508</t>
  </si>
  <si>
    <t>75502</t>
  </si>
  <si>
    <t>75501</t>
  </si>
  <si>
    <t>75500</t>
  </si>
  <si>
    <t>75486</t>
  </si>
  <si>
    <t>75485</t>
  </si>
  <si>
    <t>75413</t>
  </si>
  <si>
    <t>75412</t>
  </si>
  <si>
    <t>75411</t>
  </si>
  <si>
    <t>75408</t>
  </si>
  <si>
    <t>75406</t>
  </si>
  <si>
    <t>75405</t>
  </si>
  <si>
    <t>75404</t>
  </si>
  <si>
    <t>75403</t>
  </si>
  <si>
    <t>75402</t>
  </si>
  <si>
    <t>75401</t>
  </si>
  <si>
    <t>75400</t>
  </si>
  <si>
    <t>75386</t>
  </si>
  <si>
    <t>75385</t>
  </si>
  <si>
    <t>75308</t>
  </si>
  <si>
    <t>75303</t>
  </si>
  <si>
    <t>75302</t>
  </si>
  <si>
    <t>75301</t>
  </si>
  <si>
    <t>75300</t>
  </si>
  <si>
    <t>75286</t>
  </si>
  <si>
    <t>75285</t>
  </si>
  <si>
    <t>75209</t>
  </si>
  <si>
    <t>75186</t>
  </si>
  <si>
    <t>75185</t>
  </si>
  <si>
    <t>75108</t>
  </si>
  <si>
    <t>75086</t>
  </si>
  <si>
    <t>75085</t>
  </si>
  <si>
    <t>75011</t>
  </si>
  <si>
    <t>75006</t>
  </si>
  <si>
    <t>75004</t>
  </si>
  <si>
    <t>75003</t>
  </si>
  <si>
    <t>75002</t>
  </si>
  <si>
    <t>75000</t>
  </si>
  <si>
    <t>柳井市</t>
  </si>
  <si>
    <t>74901</t>
  </si>
  <si>
    <t>防府市</t>
  </si>
  <si>
    <t>74786</t>
  </si>
  <si>
    <t>74785</t>
  </si>
  <si>
    <t>74712</t>
  </si>
  <si>
    <t>74711</t>
  </si>
  <si>
    <t>74708</t>
  </si>
  <si>
    <t>周南市</t>
  </si>
  <si>
    <t>74706</t>
  </si>
  <si>
    <t>74705</t>
  </si>
  <si>
    <t>74704</t>
  </si>
  <si>
    <t>74703</t>
  </si>
  <si>
    <t>74702</t>
  </si>
  <si>
    <t>74701</t>
  </si>
  <si>
    <t>74700</t>
  </si>
  <si>
    <t>74686</t>
  </si>
  <si>
    <t>74685</t>
  </si>
  <si>
    <t>74601</t>
  </si>
  <si>
    <t>74600</t>
  </si>
  <si>
    <t>74586</t>
  </si>
  <si>
    <t>74585</t>
  </si>
  <si>
    <t>74511</t>
  </si>
  <si>
    <t>74508</t>
  </si>
  <si>
    <t>74506</t>
  </si>
  <si>
    <t>74505</t>
  </si>
  <si>
    <t>74504</t>
  </si>
  <si>
    <t>74503</t>
  </si>
  <si>
    <t>74502</t>
  </si>
  <si>
    <t>74501</t>
  </si>
  <si>
    <t>74500</t>
  </si>
  <si>
    <t>下松市</t>
  </si>
  <si>
    <t>74486</t>
  </si>
  <si>
    <t>74485</t>
  </si>
  <si>
    <t>74402</t>
  </si>
  <si>
    <t>74400</t>
  </si>
  <si>
    <t>光市</t>
  </si>
  <si>
    <t>74385</t>
  </si>
  <si>
    <t>74301</t>
  </si>
  <si>
    <t>74300</t>
  </si>
  <si>
    <t>74287</t>
  </si>
  <si>
    <t>74286</t>
  </si>
  <si>
    <t>74285</t>
  </si>
  <si>
    <t>大島郡周防大島町</t>
  </si>
  <si>
    <t>74229</t>
  </si>
  <si>
    <t>74228</t>
  </si>
  <si>
    <t>74227</t>
  </si>
  <si>
    <t>74226</t>
  </si>
  <si>
    <t>74225</t>
  </si>
  <si>
    <t>74223</t>
  </si>
  <si>
    <t>74221</t>
  </si>
  <si>
    <t>熊毛郡田布施町</t>
  </si>
  <si>
    <t>74215</t>
  </si>
  <si>
    <t>熊毛郡上関町</t>
  </si>
  <si>
    <t>74214</t>
  </si>
  <si>
    <t>74213</t>
  </si>
  <si>
    <t>熊毛郡平生町</t>
  </si>
  <si>
    <t>74211</t>
  </si>
  <si>
    <t>岩国市</t>
  </si>
  <si>
    <t>74204</t>
  </si>
  <si>
    <t>74203</t>
  </si>
  <si>
    <t>74202</t>
  </si>
  <si>
    <t>74201</t>
  </si>
  <si>
    <t>74200</t>
  </si>
  <si>
    <t>74185</t>
  </si>
  <si>
    <t>74100</t>
  </si>
  <si>
    <t>74086</t>
  </si>
  <si>
    <t>玖珂郡和木町</t>
  </si>
  <si>
    <t>74085</t>
  </si>
  <si>
    <t>74014</t>
  </si>
  <si>
    <t>74012</t>
  </si>
  <si>
    <t>74009</t>
  </si>
  <si>
    <t>74008</t>
  </si>
  <si>
    <t>74007</t>
  </si>
  <si>
    <t>74006</t>
  </si>
  <si>
    <t>74005</t>
  </si>
  <si>
    <t>74003</t>
  </si>
  <si>
    <t>74000</t>
  </si>
  <si>
    <t>東広島市</t>
  </si>
  <si>
    <t>73986</t>
  </si>
  <si>
    <t>73985</t>
  </si>
  <si>
    <t>73927</t>
  </si>
  <si>
    <t>73926</t>
  </si>
  <si>
    <t>73925</t>
  </si>
  <si>
    <t>73924</t>
  </si>
  <si>
    <t>73923</t>
  </si>
  <si>
    <t>73922</t>
  </si>
  <si>
    <t>73921</t>
  </si>
  <si>
    <t>安芸高田市</t>
  </si>
  <si>
    <t>73918</t>
  </si>
  <si>
    <t>広島市安佐北区</t>
  </si>
  <si>
    <t>73917</t>
  </si>
  <si>
    <t>73915</t>
  </si>
  <si>
    <t>73914</t>
  </si>
  <si>
    <t>73913</t>
  </si>
  <si>
    <t>73912</t>
  </si>
  <si>
    <t>73911</t>
  </si>
  <si>
    <t>廿日市市</t>
  </si>
  <si>
    <t>73906</t>
  </si>
  <si>
    <t>大竹市</t>
  </si>
  <si>
    <t>73905</t>
  </si>
  <si>
    <t>73904</t>
  </si>
  <si>
    <t>広島市安芸区</t>
  </si>
  <si>
    <t>73903</t>
  </si>
  <si>
    <t>73902</t>
  </si>
  <si>
    <t>73901</t>
  </si>
  <si>
    <t>73900</t>
  </si>
  <si>
    <t>73886</t>
  </si>
  <si>
    <t>73885</t>
  </si>
  <si>
    <t>広島市佐伯区</t>
  </si>
  <si>
    <t>73807</t>
  </si>
  <si>
    <t>73806</t>
  </si>
  <si>
    <t>73805</t>
  </si>
  <si>
    <t>73803</t>
  </si>
  <si>
    <t>73802</t>
  </si>
  <si>
    <t>73800</t>
  </si>
  <si>
    <t>呉市</t>
  </si>
  <si>
    <t>73786</t>
  </si>
  <si>
    <t>73785</t>
  </si>
  <si>
    <t>73726</t>
  </si>
  <si>
    <t>73725</t>
  </si>
  <si>
    <t>江田島市</t>
  </si>
  <si>
    <t>73723</t>
  </si>
  <si>
    <t>73722</t>
  </si>
  <si>
    <t>73721</t>
  </si>
  <si>
    <t>73713</t>
  </si>
  <si>
    <t>73712</t>
  </si>
  <si>
    <t>73709</t>
  </si>
  <si>
    <t>73708</t>
  </si>
  <si>
    <t>73704</t>
  </si>
  <si>
    <t>73703</t>
  </si>
  <si>
    <t>73701</t>
  </si>
  <si>
    <t>73700</t>
  </si>
  <si>
    <t>73686</t>
  </si>
  <si>
    <t>安芸郡海田町</t>
  </si>
  <si>
    <t>73685</t>
  </si>
  <si>
    <t>73600</t>
  </si>
  <si>
    <t>安芸郡府中町</t>
  </si>
  <si>
    <t>73586</t>
  </si>
  <si>
    <t>73585</t>
  </si>
  <si>
    <t>73500</t>
  </si>
  <si>
    <t>広島市南区</t>
  </si>
  <si>
    <t>73487</t>
  </si>
  <si>
    <t>73485</t>
  </si>
  <si>
    <t>73403</t>
  </si>
  <si>
    <t>73401</t>
  </si>
  <si>
    <t>73400</t>
  </si>
  <si>
    <t>広島市西区</t>
  </si>
  <si>
    <t>73387</t>
  </si>
  <si>
    <t>73386</t>
  </si>
  <si>
    <t>73385</t>
  </si>
  <si>
    <t>73308</t>
  </si>
  <si>
    <t>73300</t>
  </si>
  <si>
    <t>73287</t>
  </si>
  <si>
    <t>広島市東区</t>
  </si>
  <si>
    <t>73286</t>
  </si>
  <si>
    <t>73285</t>
  </si>
  <si>
    <t>73208</t>
  </si>
  <si>
    <t>73200</t>
  </si>
  <si>
    <t>73151</t>
  </si>
  <si>
    <t>安芸郡坂町</t>
  </si>
  <si>
    <t>73143</t>
  </si>
  <si>
    <t>73142</t>
  </si>
  <si>
    <t>安芸郡熊野町</t>
  </si>
  <si>
    <t>山県郡安芸太田町</t>
  </si>
  <si>
    <t>73138</t>
  </si>
  <si>
    <t>73137</t>
  </si>
  <si>
    <t>73136</t>
  </si>
  <si>
    <t>山県郡北広島町</t>
  </si>
  <si>
    <t>73135</t>
  </si>
  <si>
    <t>73134</t>
  </si>
  <si>
    <t>73133</t>
  </si>
  <si>
    <t>広島市安佐南区</t>
  </si>
  <si>
    <t>73132</t>
  </si>
  <si>
    <t>73131</t>
  </si>
  <si>
    <t>73125</t>
  </si>
  <si>
    <t>73124</t>
  </si>
  <si>
    <t>73123</t>
  </si>
  <si>
    <t>73122</t>
  </si>
  <si>
    <t>73121</t>
  </si>
  <si>
    <t>73117</t>
  </si>
  <si>
    <t>73115</t>
  </si>
  <si>
    <t>73112</t>
  </si>
  <si>
    <t>73111</t>
  </si>
  <si>
    <t>73107</t>
  </si>
  <si>
    <t>73106</t>
  </si>
  <si>
    <t>73105</t>
  </si>
  <si>
    <t>73103</t>
  </si>
  <si>
    <t>73102</t>
  </si>
  <si>
    <t>73101</t>
  </si>
  <si>
    <t>73087</t>
  </si>
  <si>
    <t>広島市中区</t>
  </si>
  <si>
    <t>73086</t>
  </si>
  <si>
    <t>73085</t>
  </si>
  <si>
    <t>73008</t>
  </si>
  <si>
    <t>73000</t>
  </si>
  <si>
    <t>世羅郡世羅町</t>
  </si>
  <si>
    <t>72967</t>
  </si>
  <si>
    <t>三次市</t>
  </si>
  <si>
    <t>72966</t>
  </si>
  <si>
    <t>72963</t>
  </si>
  <si>
    <t>72962</t>
  </si>
  <si>
    <t>庄原市</t>
  </si>
  <si>
    <t>72961</t>
  </si>
  <si>
    <t>72958</t>
  </si>
  <si>
    <t>72957</t>
  </si>
  <si>
    <t>72956</t>
  </si>
  <si>
    <t>72955</t>
  </si>
  <si>
    <t>72954</t>
  </si>
  <si>
    <t>72952</t>
  </si>
  <si>
    <t>72951</t>
  </si>
  <si>
    <t>72943</t>
  </si>
  <si>
    <t>72942</t>
  </si>
  <si>
    <t>72941</t>
  </si>
  <si>
    <t>72937</t>
  </si>
  <si>
    <t>神石郡神石高原町</t>
  </si>
  <si>
    <t>72936</t>
  </si>
  <si>
    <t>72935</t>
  </si>
  <si>
    <t>府中市</t>
  </si>
  <si>
    <t>72934</t>
  </si>
  <si>
    <t>72933</t>
  </si>
  <si>
    <t>72932</t>
  </si>
  <si>
    <t>福山市</t>
  </si>
  <si>
    <t>72931</t>
  </si>
  <si>
    <t>竹原市</t>
  </si>
  <si>
    <t>72923</t>
  </si>
  <si>
    <t>三原市</t>
  </si>
  <si>
    <t>72922</t>
  </si>
  <si>
    <t>72914</t>
  </si>
  <si>
    <t>72913</t>
  </si>
  <si>
    <t>72912</t>
  </si>
  <si>
    <t>72904</t>
  </si>
  <si>
    <t>72903</t>
  </si>
  <si>
    <t>72902</t>
  </si>
  <si>
    <t>72901</t>
  </si>
  <si>
    <t>尾道市</t>
  </si>
  <si>
    <t>72885</t>
  </si>
  <si>
    <t>72806</t>
  </si>
  <si>
    <t>72805</t>
  </si>
  <si>
    <t>72804</t>
  </si>
  <si>
    <t>72802</t>
  </si>
  <si>
    <t>72801</t>
  </si>
  <si>
    <t>72800</t>
  </si>
  <si>
    <t>72785</t>
  </si>
  <si>
    <t>72706</t>
  </si>
  <si>
    <t>72704</t>
  </si>
  <si>
    <t>72703</t>
  </si>
  <si>
    <t>72702</t>
  </si>
  <si>
    <t>72701</t>
  </si>
  <si>
    <t>72700</t>
  </si>
  <si>
    <t>72686</t>
  </si>
  <si>
    <t>72685</t>
  </si>
  <si>
    <t>72600</t>
  </si>
  <si>
    <t>72586</t>
  </si>
  <si>
    <t>豊田郡大崎上島町</t>
  </si>
  <si>
    <t>72504</t>
  </si>
  <si>
    <t>72503</t>
  </si>
  <si>
    <t>72502</t>
  </si>
  <si>
    <t>72500</t>
  </si>
  <si>
    <t>72386</t>
  </si>
  <si>
    <t>72385</t>
  </si>
  <si>
    <t>72301</t>
  </si>
  <si>
    <t>72300</t>
  </si>
  <si>
    <t>72286</t>
  </si>
  <si>
    <t>72285</t>
  </si>
  <si>
    <t>72226</t>
  </si>
  <si>
    <t>72224</t>
  </si>
  <si>
    <t>72223</t>
  </si>
  <si>
    <t>72222</t>
  </si>
  <si>
    <t>72221</t>
  </si>
  <si>
    <t>72217</t>
  </si>
  <si>
    <t>72216</t>
  </si>
  <si>
    <t>72215</t>
  </si>
  <si>
    <t>72214</t>
  </si>
  <si>
    <t>72213</t>
  </si>
  <si>
    <t>72212</t>
  </si>
  <si>
    <t>72211</t>
  </si>
  <si>
    <t>72204</t>
  </si>
  <si>
    <t>72203</t>
  </si>
  <si>
    <t>72202</t>
  </si>
  <si>
    <t>72200</t>
  </si>
  <si>
    <t>72186</t>
  </si>
  <si>
    <t>72185</t>
  </si>
  <si>
    <t>72109</t>
  </si>
  <si>
    <t>72100</t>
  </si>
  <si>
    <t>72086</t>
  </si>
  <si>
    <t>72085</t>
  </si>
  <si>
    <t>72026</t>
  </si>
  <si>
    <t>72025</t>
  </si>
  <si>
    <t>72024</t>
  </si>
  <si>
    <t>72021</t>
  </si>
  <si>
    <t>72019</t>
  </si>
  <si>
    <t>72018</t>
  </si>
  <si>
    <t>72017</t>
  </si>
  <si>
    <t>72016</t>
  </si>
  <si>
    <t>72015</t>
  </si>
  <si>
    <t>72014</t>
  </si>
  <si>
    <t>72012</t>
  </si>
  <si>
    <t>72011</t>
  </si>
  <si>
    <t>72008</t>
  </si>
  <si>
    <t>72005</t>
  </si>
  <si>
    <t>72004</t>
  </si>
  <si>
    <t>72003</t>
  </si>
  <si>
    <t>72002</t>
  </si>
  <si>
    <t>72000</t>
  </si>
  <si>
    <t>新見市</t>
  </si>
  <si>
    <t>71938</t>
  </si>
  <si>
    <t>71937</t>
  </si>
  <si>
    <t>71936</t>
  </si>
  <si>
    <t>71935</t>
  </si>
  <si>
    <t>真庭市</t>
  </si>
  <si>
    <t>71932</t>
  </si>
  <si>
    <t>71931</t>
  </si>
  <si>
    <t>71928</t>
  </si>
  <si>
    <t>71927</t>
  </si>
  <si>
    <t>71926</t>
  </si>
  <si>
    <t>71925</t>
  </si>
  <si>
    <t>高梁市</t>
  </si>
  <si>
    <t>71924</t>
  </si>
  <si>
    <t>71923</t>
  </si>
  <si>
    <t>71922</t>
  </si>
  <si>
    <t>71921</t>
  </si>
  <si>
    <t>総社市</t>
  </si>
  <si>
    <t>71913</t>
  </si>
  <si>
    <t>71911</t>
  </si>
  <si>
    <t>浅口郡里庄町</t>
  </si>
  <si>
    <t>71903</t>
  </si>
  <si>
    <t>浅口市</t>
  </si>
  <si>
    <t>71902</t>
  </si>
  <si>
    <t>71901</t>
  </si>
  <si>
    <t>71885</t>
  </si>
  <si>
    <t>71803</t>
  </si>
  <si>
    <t>71802</t>
  </si>
  <si>
    <t>71801</t>
  </si>
  <si>
    <t>71800</t>
  </si>
  <si>
    <t>71785</t>
  </si>
  <si>
    <t>71707</t>
  </si>
  <si>
    <t>71706</t>
  </si>
  <si>
    <t>71705</t>
  </si>
  <si>
    <t>71704</t>
  </si>
  <si>
    <t>真庭郡新庄村</t>
  </si>
  <si>
    <t>71702</t>
  </si>
  <si>
    <t>71701</t>
  </si>
  <si>
    <t>71700</t>
  </si>
  <si>
    <t>71686</t>
  </si>
  <si>
    <t>71685</t>
  </si>
  <si>
    <t>加賀郡吉備中央町</t>
  </si>
  <si>
    <t>71615</t>
  </si>
  <si>
    <t>71614</t>
  </si>
  <si>
    <t>71613</t>
  </si>
  <si>
    <t>71612</t>
  </si>
  <si>
    <t>71611</t>
  </si>
  <si>
    <t>71603</t>
  </si>
  <si>
    <t>71602</t>
  </si>
  <si>
    <t>71601</t>
  </si>
  <si>
    <t>71600</t>
  </si>
  <si>
    <t>井原市</t>
  </si>
  <si>
    <t>71586</t>
  </si>
  <si>
    <t>71585</t>
  </si>
  <si>
    <t>71500</t>
  </si>
  <si>
    <t>笠岡市</t>
  </si>
  <si>
    <t>71486</t>
  </si>
  <si>
    <t>71485</t>
  </si>
  <si>
    <t>71423</t>
  </si>
  <si>
    <t>71422</t>
  </si>
  <si>
    <t>71421</t>
  </si>
  <si>
    <t>71414</t>
  </si>
  <si>
    <t>小田郡矢掛町</t>
  </si>
  <si>
    <t>71412</t>
  </si>
  <si>
    <t>71403</t>
  </si>
  <si>
    <t>71401</t>
  </si>
  <si>
    <t>71400</t>
  </si>
  <si>
    <t>倉敷市</t>
  </si>
  <si>
    <t>71387</t>
  </si>
  <si>
    <t>71386</t>
  </si>
  <si>
    <t>71385</t>
  </si>
  <si>
    <t>71381</t>
  </si>
  <si>
    <t>71286</t>
  </si>
  <si>
    <t>71285</t>
  </si>
  <si>
    <t>71280</t>
  </si>
  <si>
    <t>71186</t>
  </si>
  <si>
    <t>71185</t>
  </si>
  <si>
    <t>71109</t>
  </si>
  <si>
    <t>71086</t>
  </si>
  <si>
    <t>71085</t>
  </si>
  <si>
    <t>71013</t>
  </si>
  <si>
    <t>71012</t>
  </si>
  <si>
    <t>71011</t>
  </si>
  <si>
    <t>71008</t>
  </si>
  <si>
    <t>71002</t>
  </si>
  <si>
    <t>71001</t>
  </si>
  <si>
    <t>岡山市南区</t>
  </si>
  <si>
    <t>71000</t>
  </si>
  <si>
    <t>津山市</t>
  </si>
  <si>
    <t>70946</t>
  </si>
  <si>
    <t>勝田郡勝央町</t>
  </si>
  <si>
    <t>70943</t>
  </si>
  <si>
    <t>美作市</t>
  </si>
  <si>
    <t>70942</t>
  </si>
  <si>
    <t>70939</t>
  </si>
  <si>
    <t>久米郡美咲町</t>
  </si>
  <si>
    <t>70937</t>
  </si>
  <si>
    <t>久米郡久米南町</t>
  </si>
  <si>
    <t>70936</t>
  </si>
  <si>
    <t>70934</t>
  </si>
  <si>
    <t>岡山市北区</t>
  </si>
  <si>
    <t>70931</t>
  </si>
  <si>
    <t>70926</t>
  </si>
  <si>
    <t>70925</t>
  </si>
  <si>
    <t>70924</t>
  </si>
  <si>
    <t>70923</t>
  </si>
  <si>
    <t>70921</t>
  </si>
  <si>
    <t>70912</t>
  </si>
  <si>
    <t>赤磐市</t>
  </si>
  <si>
    <t>70908</t>
  </si>
  <si>
    <t>岡山市東区</t>
  </si>
  <si>
    <t>70907</t>
  </si>
  <si>
    <t>70906</t>
  </si>
  <si>
    <t>和気郡和気町</t>
  </si>
  <si>
    <t>70905</t>
  </si>
  <si>
    <t>70904</t>
  </si>
  <si>
    <t>備前市</t>
  </si>
  <si>
    <t>70903</t>
  </si>
  <si>
    <t>70902</t>
  </si>
  <si>
    <t>70886</t>
  </si>
  <si>
    <t>70885</t>
  </si>
  <si>
    <t>70815</t>
  </si>
  <si>
    <t>勝田郡奈義町</t>
  </si>
  <si>
    <t>70813</t>
  </si>
  <si>
    <t>70812</t>
  </si>
  <si>
    <t>70811</t>
  </si>
  <si>
    <t>70808</t>
  </si>
  <si>
    <t>苫田郡鏡野町</t>
  </si>
  <si>
    <t>70807</t>
  </si>
  <si>
    <t>70806</t>
  </si>
  <si>
    <t>70805</t>
  </si>
  <si>
    <t>70804</t>
  </si>
  <si>
    <t>70803</t>
  </si>
  <si>
    <t>70800</t>
  </si>
  <si>
    <t>70785</t>
  </si>
  <si>
    <t>英田郡西粟倉村</t>
  </si>
  <si>
    <t>70705</t>
  </si>
  <si>
    <t>70704</t>
  </si>
  <si>
    <t>70702</t>
  </si>
  <si>
    <t>70701</t>
  </si>
  <si>
    <t>70700</t>
  </si>
  <si>
    <t>玉野市</t>
  </si>
  <si>
    <t>70686</t>
  </si>
  <si>
    <t>70685</t>
  </si>
  <si>
    <t>70603</t>
  </si>
  <si>
    <t>70602</t>
  </si>
  <si>
    <t>70601</t>
  </si>
  <si>
    <t>70600</t>
  </si>
  <si>
    <t>70586</t>
  </si>
  <si>
    <t>70585</t>
  </si>
  <si>
    <t>70501</t>
  </si>
  <si>
    <t>70500</t>
  </si>
  <si>
    <t>70485</t>
  </si>
  <si>
    <t>70481</t>
  </si>
  <si>
    <t>岡山市中区</t>
  </si>
  <si>
    <t>70387</t>
  </si>
  <si>
    <t>70386</t>
  </si>
  <si>
    <t>70385</t>
  </si>
  <si>
    <t>70382</t>
  </si>
  <si>
    <t>70286</t>
  </si>
  <si>
    <t>70285</t>
  </si>
  <si>
    <t>70280</t>
  </si>
  <si>
    <t>瀬戸内市</t>
  </si>
  <si>
    <t>70145</t>
  </si>
  <si>
    <t>70143</t>
  </si>
  <si>
    <t>70142</t>
  </si>
  <si>
    <t>70132</t>
  </si>
  <si>
    <t>70126</t>
  </si>
  <si>
    <t>70125</t>
  </si>
  <si>
    <t>70124</t>
  </si>
  <si>
    <t>70122</t>
  </si>
  <si>
    <t>70121</t>
  </si>
  <si>
    <t>70116</t>
  </si>
  <si>
    <t>70115</t>
  </si>
  <si>
    <t>70114</t>
  </si>
  <si>
    <t>70113</t>
  </si>
  <si>
    <t>70112</t>
  </si>
  <si>
    <t>70111</t>
  </si>
  <si>
    <t>都窪郡早島町</t>
  </si>
  <si>
    <t>70103</t>
  </si>
  <si>
    <t>70102</t>
  </si>
  <si>
    <t>70101</t>
  </si>
  <si>
    <t>70087</t>
  </si>
  <si>
    <t>70086</t>
  </si>
  <si>
    <t>70085</t>
  </si>
  <si>
    <t>70009</t>
  </si>
  <si>
    <t>70008</t>
  </si>
  <si>
    <t>70000</t>
  </si>
  <si>
    <t>鹿足郡津和野町</t>
  </si>
  <si>
    <t>69956</t>
  </si>
  <si>
    <t>鹿足郡吉賀町</t>
  </si>
  <si>
    <t>69955</t>
  </si>
  <si>
    <t>69953</t>
  </si>
  <si>
    <t>69952</t>
  </si>
  <si>
    <t>益田市</t>
  </si>
  <si>
    <t>69951</t>
  </si>
  <si>
    <t>邑智郡美郷町</t>
  </si>
  <si>
    <t>69947</t>
  </si>
  <si>
    <t>69946</t>
  </si>
  <si>
    <t>江津市</t>
  </si>
  <si>
    <t>69945</t>
  </si>
  <si>
    <t>69944</t>
  </si>
  <si>
    <t>邑智郡邑南町</t>
  </si>
  <si>
    <t>69943</t>
  </si>
  <si>
    <t>69942</t>
  </si>
  <si>
    <t>69941</t>
  </si>
  <si>
    <t>69937</t>
  </si>
  <si>
    <t>69936</t>
  </si>
  <si>
    <t>69935</t>
  </si>
  <si>
    <t>浜田市</t>
  </si>
  <si>
    <t>69933</t>
  </si>
  <si>
    <t>69932</t>
  </si>
  <si>
    <t>69931</t>
  </si>
  <si>
    <t>69928</t>
  </si>
  <si>
    <t>大田市</t>
  </si>
  <si>
    <t>69925</t>
  </si>
  <si>
    <t>69923</t>
  </si>
  <si>
    <t>69922</t>
  </si>
  <si>
    <t>仁多郡奥出雲町</t>
  </si>
  <si>
    <t>69919</t>
  </si>
  <si>
    <t>69918</t>
  </si>
  <si>
    <t>69917</t>
  </si>
  <si>
    <t>69916</t>
  </si>
  <si>
    <t>69915</t>
  </si>
  <si>
    <t>69914</t>
  </si>
  <si>
    <t>雲南市</t>
  </si>
  <si>
    <t>69913</t>
  </si>
  <si>
    <t>69912</t>
  </si>
  <si>
    <t>69911</t>
  </si>
  <si>
    <t>出雲市</t>
  </si>
  <si>
    <t>69909</t>
  </si>
  <si>
    <t>69908</t>
  </si>
  <si>
    <t>69907</t>
  </si>
  <si>
    <t>69906</t>
  </si>
  <si>
    <t>69905</t>
  </si>
  <si>
    <t>松江市</t>
  </si>
  <si>
    <t>69904</t>
  </si>
  <si>
    <t>69902</t>
  </si>
  <si>
    <t>69901</t>
  </si>
  <si>
    <t>69886</t>
  </si>
  <si>
    <t>69885</t>
  </si>
  <si>
    <t>69822</t>
  </si>
  <si>
    <t>69821</t>
  </si>
  <si>
    <t>69812</t>
  </si>
  <si>
    <t>69804</t>
  </si>
  <si>
    <t>69802</t>
  </si>
  <si>
    <t>69800</t>
  </si>
  <si>
    <t>69787</t>
  </si>
  <si>
    <t>69786</t>
  </si>
  <si>
    <t>69785</t>
  </si>
  <si>
    <t>69713</t>
  </si>
  <si>
    <t>69712</t>
  </si>
  <si>
    <t>69711</t>
  </si>
  <si>
    <t>69706</t>
  </si>
  <si>
    <t>69705</t>
  </si>
  <si>
    <t>69704</t>
  </si>
  <si>
    <t>69703</t>
  </si>
  <si>
    <t>69702</t>
  </si>
  <si>
    <t>69701</t>
  </si>
  <si>
    <t>69700</t>
  </si>
  <si>
    <t>邑智郡川本町</t>
  </si>
  <si>
    <t>69685</t>
  </si>
  <si>
    <t>69612</t>
  </si>
  <si>
    <t>69611</t>
  </si>
  <si>
    <t>69607</t>
  </si>
  <si>
    <t>69606</t>
  </si>
  <si>
    <t>69605</t>
  </si>
  <si>
    <t>69604</t>
  </si>
  <si>
    <t>69603</t>
  </si>
  <si>
    <t>69602</t>
  </si>
  <si>
    <t>69601</t>
  </si>
  <si>
    <t>69600</t>
  </si>
  <si>
    <t>69585</t>
  </si>
  <si>
    <t>69501</t>
  </si>
  <si>
    <t>69500</t>
  </si>
  <si>
    <t>69485</t>
  </si>
  <si>
    <t>69404</t>
  </si>
  <si>
    <t>69403</t>
  </si>
  <si>
    <t>69402</t>
  </si>
  <si>
    <t>69400</t>
  </si>
  <si>
    <t>69386</t>
  </si>
  <si>
    <t>69385</t>
  </si>
  <si>
    <t>69305</t>
  </si>
  <si>
    <t>69302</t>
  </si>
  <si>
    <t>69301</t>
  </si>
  <si>
    <t>69300</t>
  </si>
  <si>
    <t>安来市</t>
  </si>
  <si>
    <t>69286</t>
  </si>
  <si>
    <t>69285</t>
  </si>
  <si>
    <t>69207</t>
  </si>
  <si>
    <t>69206</t>
  </si>
  <si>
    <t>69204</t>
  </si>
  <si>
    <t>69203</t>
  </si>
  <si>
    <t>69202</t>
  </si>
  <si>
    <t>69200</t>
  </si>
  <si>
    <t>69186</t>
  </si>
  <si>
    <t>69100</t>
  </si>
  <si>
    <t>69087</t>
  </si>
  <si>
    <t>69086</t>
  </si>
  <si>
    <t>69085</t>
  </si>
  <si>
    <t>飯石郡飯南町</t>
  </si>
  <si>
    <t>69035</t>
  </si>
  <si>
    <t>69034</t>
  </si>
  <si>
    <t>69033</t>
  </si>
  <si>
    <t>69032</t>
  </si>
  <si>
    <t>69028</t>
  </si>
  <si>
    <t>69027</t>
  </si>
  <si>
    <t>69026</t>
  </si>
  <si>
    <t>69025</t>
  </si>
  <si>
    <t>69024</t>
  </si>
  <si>
    <t>69023</t>
  </si>
  <si>
    <t>69021</t>
  </si>
  <si>
    <t>69015</t>
  </si>
  <si>
    <t>69014</t>
  </si>
  <si>
    <t>69013</t>
  </si>
  <si>
    <t>69012</t>
  </si>
  <si>
    <t>69011</t>
  </si>
  <si>
    <t>69008</t>
  </si>
  <si>
    <t>69004</t>
  </si>
  <si>
    <t>69003</t>
  </si>
  <si>
    <t>69002</t>
  </si>
  <si>
    <t>69001</t>
  </si>
  <si>
    <t>69000</t>
  </si>
  <si>
    <t>日野郡日南町</t>
  </si>
  <si>
    <t>68956</t>
  </si>
  <si>
    <t>68955</t>
  </si>
  <si>
    <t>68952</t>
  </si>
  <si>
    <t>日野郡日野町</t>
  </si>
  <si>
    <t>68951</t>
  </si>
  <si>
    <t>68945</t>
  </si>
  <si>
    <t>日野郡江府町</t>
  </si>
  <si>
    <t>68944</t>
  </si>
  <si>
    <t>西伯郡伯耆町</t>
  </si>
  <si>
    <t>68942</t>
  </si>
  <si>
    <t>68941</t>
  </si>
  <si>
    <t>米子市</t>
  </si>
  <si>
    <t>68935</t>
  </si>
  <si>
    <t>西伯郡日吉津村</t>
  </si>
  <si>
    <t>68934</t>
  </si>
  <si>
    <t>西伯郡大山町</t>
  </si>
  <si>
    <t>68933</t>
  </si>
  <si>
    <t>68932</t>
  </si>
  <si>
    <t>68931</t>
  </si>
  <si>
    <t>東伯郡琴浦町</t>
  </si>
  <si>
    <t>68925</t>
  </si>
  <si>
    <t>68923</t>
  </si>
  <si>
    <t>東伯郡北栄町</t>
  </si>
  <si>
    <t>68922</t>
  </si>
  <si>
    <t>68921</t>
  </si>
  <si>
    <t>八頭郡智頭町</t>
  </si>
  <si>
    <t>68914</t>
  </si>
  <si>
    <t>鳥取市</t>
  </si>
  <si>
    <t>68913</t>
  </si>
  <si>
    <t>68912</t>
  </si>
  <si>
    <t>68911</t>
  </si>
  <si>
    <t>東伯郡湯梨浜町</t>
  </si>
  <si>
    <t>68907</t>
  </si>
  <si>
    <t>68906</t>
  </si>
  <si>
    <t>68905</t>
  </si>
  <si>
    <t>68904</t>
  </si>
  <si>
    <t>68903</t>
  </si>
  <si>
    <t>68902</t>
  </si>
  <si>
    <t>68901</t>
  </si>
  <si>
    <t>隠岐郡隠岐の島町</t>
  </si>
  <si>
    <t>68586</t>
  </si>
  <si>
    <t>68585</t>
  </si>
  <si>
    <t>68504</t>
  </si>
  <si>
    <t>68503</t>
  </si>
  <si>
    <t>68501</t>
  </si>
  <si>
    <t>68500</t>
  </si>
  <si>
    <t>境港市</t>
  </si>
  <si>
    <t>68486</t>
  </si>
  <si>
    <t>68485</t>
  </si>
  <si>
    <t>隠岐郡海士町</t>
  </si>
  <si>
    <t>68404</t>
  </si>
  <si>
    <t>隠岐郡西ノ島町</t>
  </si>
  <si>
    <t>68403</t>
  </si>
  <si>
    <t>68402</t>
  </si>
  <si>
    <t>隠岐郡知夫村</t>
  </si>
  <si>
    <t>68401</t>
  </si>
  <si>
    <t>68400</t>
  </si>
  <si>
    <t>68386</t>
  </si>
  <si>
    <t>68385</t>
  </si>
  <si>
    <t>68308</t>
  </si>
  <si>
    <t>西伯郡南部町</t>
  </si>
  <si>
    <t>68303</t>
  </si>
  <si>
    <t>68302</t>
  </si>
  <si>
    <t>68301</t>
  </si>
  <si>
    <t>68300</t>
  </si>
  <si>
    <t>倉吉市</t>
  </si>
  <si>
    <t>68286</t>
  </si>
  <si>
    <t>68285</t>
  </si>
  <si>
    <t>68209</t>
  </si>
  <si>
    <t>68208</t>
  </si>
  <si>
    <t>68207</t>
  </si>
  <si>
    <t>68206</t>
  </si>
  <si>
    <t>68204</t>
  </si>
  <si>
    <t>東伯郡三朝町</t>
  </si>
  <si>
    <t>68203</t>
  </si>
  <si>
    <t>68201</t>
  </si>
  <si>
    <t>68200</t>
  </si>
  <si>
    <t>岩美郡岩美町</t>
  </si>
  <si>
    <t>68185</t>
  </si>
  <si>
    <t>68100</t>
  </si>
  <si>
    <t>68087</t>
  </si>
  <si>
    <t>68086</t>
  </si>
  <si>
    <t>68085</t>
  </si>
  <si>
    <t>68080</t>
  </si>
  <si>
    <t>68014</t>
  </si>
  <si>
    <t>68012</t>
  </si>
  <si>
    <t>68011</t>
  </si>
  <si>
    <t>68009</t>
  </si>
  <si>
    <t>68008</t>
  </si>
  <si>
    <t>八頭郡若桜町</t>
  </si>
  <si>
    <t>68007</t>
  </si>
  <si>
    <t>八頭郡八頭町</t>
  </si>
  <si>
    <t>68006</t>
  </si>
  <si>
    <t>68005</t>
  </si>
  <si>
    <t>68004</t>
  </si>
  <si>
    <t>68003</t>
  </si>
  <si>
    <t>68002</t>
  </si>
  <si>
    <t>68001</t>
  </si>
  <si>
    <t>68000</t>
  </si>
  <si>
    <t>佐用郡佐用町</t>
  </si>
  <si>
    <t>67956</t>
  </si>
  <si>
    <t>67955</t>
  </si>
  <si>
    <t>67953</t>
  </si>
  <si>
    <t>67952</t>
  </si>
  <si>
    <t>67951</t>
  </si>
  <si>
    <t>たつの市</t>
  </si>
  <si>
    <t>67943</t>
  </si>
  <si>
    <t>姫路市</t>
  </si>
  <si>
    <t>67942</t>
  </si>
  <si>
    <t>67941</t>
  </si>
  <si>
    <t>67940</t>
  </si>
  <si>
    <t>朝来市</t>
  </si>
  <si>
    <t>67934</t>
  </si>
  <si>
    <t>67933</t>
  </si>
  <si>
    <t>神崎郡神河町</t>
  </si>
  <si>
    <t>67931</t>
  </si>
  <si>
    <t>67924</t>
  </si>
  <si>
    <t>神崎郡市川町</t>
  </si>
  <si>
    <t>67923</t>
  </si>
  <si>
    <t>神崎郡福崎町</t>
  </si>
  <si>
    <t>67922</t>
  </si>
  <si>
    <t>67921</t>
  </si>
  <si>
    <t>多可郡多可町</t>
  </si>
  <si>
    <t>67913</t>
  </si>
  <si>
    <t>67912</t>
  </si>
  <si>
    <t>67911</t>
  </si>
  <si>
    <t>西脇市</t>
  </si>
  <si>
    <t>67903</t>
  </si>
  <si>
    <t>加東市</t>
  </si>
  <si>
    <t>67902</t>
  </si>
  <si>
    <t>加西市</t>
  </si>
  <si>
    <t>67901</t>
  </si>
  <si>
    <t>相生市</t>
  </si>
  <si>
    <t>67885</t>
  </si>
  <si>
    <t>赤穂郡上郡町</t>
  </si>
  <si>
    <t>67812</t>
  </si>
  <si>
    <t>赤穂市</t>
  </si>
  <si>
    <t>67811</t>
  </si>
  <si>
    <t>67802</t>
  </si>
  <si>
    <t>67801</t>
  </si>
  <si>
    <t>67800</t>
  </si>
  <si>
    <t>67785</t>
  </si>
  <si>
    <t>67701</t>
  </si>
  <si>
    <t>67700</t>
  </si>
  <si>
    <t>高砂市</t>
  </si>
  <si>
    <t>67686</t>
  </si>
  <si>
    <t>67685</t>
  </si>
  <si>
    <t>67608</t>
  </si>
  <si>
    <t>67600</t>
  </si>
  <si>
    <t>加古川市</t>
  </si>
  <si>
    <t>67586</t>
  </si>
  <si>
    <t>67585</t>
  </si>
  <si>
    <t>67524</t>
  </si>
  <si>
    <t>67523</t>
  </si>
  <si>
    <t>67522</t>
  </si>
  <si>
    <t>67521</t>
  </si>
  <si>
    <t>小野市</t>
  </si>
  <si>
    <t>67513</t>
  </si>
  <si>
    <t>67512</t>
  </si>
  <si>
    <t>加古郡稲美町</t>
  </si>
  <si>
    <t>67511</t>
  </si>
  <si>
    <t>67503</t>
  </si>
  <si>
    <t>67501</t>
  </si>
  <si>
    <t>加古郡播磨町</t>
  </si>
  <si>
    <t>67500</t>
  </si>
  <si>
    <t>明石市</t>
  </si>
  <si>
    <t>67486</t>
  </si>
  <si>
    <t>67485</t>
  </si>
  <si>
    <t>67400</t>
  </si>
  <si>
    <t>67386</t>
  </si>
  <si>
    <t>67385</t>
  </si>
  <si>
    <t>67314</t>
  </si>
  <si>
    <t>67313</t>
  </si>
  <si>
    <t>三木市</t>
  </si>
  <si>
    <t>67312</t>
  </si>
  <si>
    <t>67311</t>
  </si>
  <si>
    <t>67308</t>
  </si>
  <si>
    <t>67307</t>
  </si>
  <si>
    <t>67305</t>
  </si>
  <si>
    <t>67304</t>
  </si>
  <si>
    <t>67300</t>
  </si>
  <si>
    <t>67286</t>
  </si>
  <si>
    <t>67285</t>
  </si>
  <si>
    <t>67280</t>
  </si>
  <si>
    <t>67201</t>
  </si>
  <si>
    <t>宍粟市</t>
  </si>
  <si>
    <t>67142</t>
  </si>
  <si>
    <t>67141</t>
  </si>
  <si>
    <t>67132</t>
  </si>
  <si>
    <t>67125</t>
  </si>
  <si>
    <t>67124</t>
  </si>
  <si>
    <t>67122</t>
  </si>
  <si>
    <t>67121</t>
  </si>
  <si>
    <t>67116</t>
  </si>
  <si>
    <t>揖保郡太子町</t>
  </si>
  <si>
    <t>67115</t>
  </si>
  <si>
    <t>67113</t>
  </si>
  <si>
    <t>67112</t>
  </si>
  <si>
    <t>67111</t>
  </si>
  <si>
    <t>67102</t>
  </si>
  <si>
    <t>67101</t>
  </si>
  <si>
    <t>67086</t>
  </si>
  <si>
    <t>67085</t>
  </si>
  <si>
    <t>67009</t>
  </si>
  <si>
    <t>67008</t>
  </si>
  <si>
    <t>67000</t>
  </si>
  <si>
    <t>美方郡新温泉町</t>
  </si>
  <si>
    <t>66969</t>
  </si>
  <si>
    <t>66968</t>
  </si>
  <si>
    <t>66967</t>
  </si>
  <si>
    <t>美方郡香美町</t>
  </si>
  <si>
    <t>66966</t>
  </si>
  <si>
    <t>66965</t>
  </si>
  <si>
    <t>66964</t>
  </si>
  <si>
    <t>豊岡市</t>
  </si>
  <si>
    <t>66963</t>
  </si>
  <si>
    <t>66962</t>
  </si>
  <si>
    <t>66961</t>
  </si>
  <si>
    <t>66953</t>
  </si>
  <si>
    <t>66952</t>
  </si>
  <si>
    <t>66951</t>
  </si>
  <si>
    <t>丹波市</t>
  </si>
  <si>
    <t>66943</t>
  </si>
  <si>
    <t>66942</t>
  </si>
  <si>
    <t>66941</t>
  </si>
  <si>
    <t>66938</t>
  </si>
  <si>
    <t>66936</t>
  </si>
  <si>
    <t>66935</t>
  </si>
  <si>
    <t>66934</t>
  </si>
  <si>
    <t>66933</t>
  </si>
  <si>
    <t>66931</t>
  </si>
  <si>
    <t>丹波篠山市</t>
  </si>
  <si>
    <t>66928</t>
  </si>
  <si>
    <t>66927</t>
  </si>
  <si>
    <t>66926</t>
  </si>
  <si>
    <t>66925</t>
  </si>
  <si>
    <t>66924</t>
  </si>
  <si>
    <t>66923</t>
  </si>
  <si>
    <t>66922</t>
  </si>
  <si>
    <t>66921</t>
  </si>
  <si>
    <t>三田市</t>
  </si>
  <si>
    <t>66915</t>
  </si>
  <si>
    <t>66914</t>
  </si>
  <si>
    <t>66913</t>
  </si>
  <si>
    <t>宝塚市</t>
  </si>
  <si>
    <t>66912</t>
  </si>
  <si>
    <t>西宮市</t>
  </si>
  <si>
    <t>66911</t>
  </si>
  <si>
    <t>神戸市北区</t>
  </si>
  <si>
    <t>66886</t>
  </si>
  <si>
    <t>66885</t>
  </si>
  <si>
    <t>66808</t>
  </si>
  <si>
    <t>66803</t>
  </si>
  <si>
    <t>66802</t>
  </si>
  <si>
    <t>66800</t>
  </si>
  <si>
    <t>養父市</t>
  </si>
  <si>
    <t>66786</t>
  </si>
  <si>
    <t>66785</t>
  </si>
  <si>
    <t>66715</t>
  </si>
  <si>
    <t>66713</t>
  </si>
  <si>
    <t>66711</t>
  </si>
  <si>
    <t>66704</t>
  </si>
  <si>
    <t>66703</t>
  </si>
  <si>
    <t>66701</t>
  </si>
  <si>
    <t>66700</t>
  </si>
  <si>
    <t>川西市</t>
  </si>
  <si>
    <t>66685</t>
  </si>
  <si>
    <t>川辺郡猪名川町</t>
  </si>
  <si>
    <t>66602</t>
  </si>
  <si>
    <t>66601</t>
  </si>
  <si>
    <t>66600</t>
  </si>
  <si>
    <t>66586</t>
  </si>
  <si>
    <t>66585</t>
  </si>
  <si>
    <t>66508</t>
  </si>
  <si>
    <t>66500</t>
  </si>
  <si>
    <t>伊丹市</t>
  </si>
  <si>
    <t>66486</t>
  </si>
  <si>
    <t>66485</t>
  </si>
  <si>
    <t>66408</t>
  </si>
  <si>
    <t>66400</t>
  </si>
  <si>
    <t>66386</t>
  </si>
  <si>
    <t>66385</t>
  </si>
  <si>
    <t>66382</t>
  </si>
  <si>
    <t>66381</t>
  </si>
  <si>
    <t>66380</t>
  </si>
  <si>
    <t>66285</t>
  </si>
  <si>
    <t>66209</t>
  </si>
  <si>
    <t>66208</t>
  </si>
  <si>
    <t>66200</t>
  </si>
  <si>
    <t>尼崎市</t>
  </si>
  <si>
    <t>66186</t>
  </si>
  <si>
    <t>66185</t>
  </si>
  <si>
    <t>66109</t>
  </si>
  <si>
    <t>66100</t>
  </si>
  <si>
    <t>66085</t>
  </si>
  <si>
    <t>66008</t>
  </si>
  <si>
    <t>66000</t>
  </si>
  <si>
    <t>芦屋市</t>
  </si>
  <si>
    <t>65985</t>
  </si>
  <si>
    <t>65900</t>
  </si>
  <si>
    <t>神戸市東灘区</t>
  </si>
  <si>
    <t>65885</t>
  </si>
  <si>
    <t>65800</t>
  </si>
  <si>
    <t>神戸市灘区</t>
  </si>
  <si>
    <t>65785</t>
  </si>
  <si>
    <t>65708</t>
  </si>
  <si>
    <t>65701</t>
  </si>
  <si>
    <t>65700</t>
  </si>
  <si>
    <t>洲本市</t>
  </si>
  <si>
    <t>65686</t>
  </si>
  <si>
    <t>65685</t>
  </si>
  <si>
    <t>65625</t>
  </si>
  <si>
    <t>淡路市</t>
  </si>
  <si>
    <t>65624</t>
  </si>
  <si>
    <t>65623</t>
  </si>
  <si>
    <t>65622</t>
  </si>
  <si>
    <t>65621</t>
  </si>
  <si>
    <t>65617</t>
  </si>
  <si>
    <t>65616</t>
  </si>
  <si>
    <t>65615</t>
  </si>
  <si>
    <t>65613</t>
  </si>
  <si>
    <t>南あわじ市</t>
  </si>
  <si>
    <t>65609</t>
  </si>
  <si>
    <t>65606</t>
  </si>
  <si>
    <t>65605</t>
  </si>
  <si>
    <t>65604</t>
  </si>
  <si>
    <t>65603</t>
  </si>
  <si>
    <t>65601</t>
  </si>
  <si>
    <t>65600</t>
  </si>
  <si>
    <t>神戸市垂水区</t>
  </si>
  <si>
    <t>65585</t>
  </si>
  <si>
    <t>65508</t>
  </si>
  <si>
    <t>65500</t>
  </si>
  <si>
    <t>神戸市須磨区</t>
  </si>
  <si>
    <t>65485</t>
  </si>
  <si>
    <t>65401</t>
  </si>
  <si>
    <t>65400</t>
  </si>
  <si>
    <t>神戸市長田区</t>
  </si>
  <si>
    <t>65385</t>
  </si>
  <si>
    <t>65308</t>
  </si>
  <si>
    <t>65300</t>
  </si>
  <si>
    <t>神戸市兵庫区</t>
  </si>
  <si>
    <t>65285</t>
  </si>
  <si>
    <t>65208</t>
  </si>
  <si>
    <t>65200</t>
  </si>
  <si>
    <t>神戸市中央区</t>
  </si>
  <si>
    <t>65187</t>
  </si>
  <si>
    <t>65185</t>
  </si>
  <si>
    <t>神戸市西区</t>
  </si>
  <si>
    <t>65124</t>
  </si>
  <si>
    <t>65123</t>
  </si>
  <si>
    <t>65122</t>
  </si>
  <si>
    <t>65121</t>
  </si>
  <si>
    <t>65116</t>
  </si>
  <si>
    <t>65115</t>
  </si>
  <si>
    <t>65114</t>
  </si>
  <si>
    <t>65113</t>
  </si>
  <si>
    <t>65112</t>
  </si>
  <si>
    <t>65111</t>
  </si>
  <si>
    <t>65101</t>
  </si>
  <si>
    <t>65100</t>
  </si>
  <si>
    <t>65087</t>
  </si>
  <si>
    <t>65086</t>
  </si>
  <si>
    <t>65085</t>
  </si>
  <si>
    <t>65000</t>
  </si>
  <si>
    <t>橋本市</t>
  </si>
  <si>
    <t>64972</t>
  </si>
  <si>
    <t>伊都郡かつらぎ町</t>
  </si>
  <si>
    <t>64971</t>
  </si>
  <si>
    <t>紀の川市</t>
  </si>
  <si>
    <t>64966</t>
  </si>
  <si>
    <t>64965</t>
  </si>
  <si>
    <t>64964</t>
  </si>
  <si>
    <t>和歌山市</t>
  </si>
  <si>
    <t>64963</t>
  </si>
  <si>
    <t>64962</t>
  </si>
  <si>
    <t>岩出市</t>
  </si>
  <si>
    <t>64961</t>
  </si>
  <si>
    <t>東牟婁郡那智勝浦町</t>
  </si>
  <si>
    <t>64954</t>
  </si>
  <si>
    <t>64953</t>
  </si>
  <si>
    <t>東牟婁郡太地町</t>
  </si>
  <si>
    <t>64951</t>
  </si>
  <si>
    <t>東牟婁郡古座川町</t>
  </si>
  <si>
    <t>64945</t>
  </si>
  <si>
    <t>64944</t>
  </si>
  <si>
    <t>64942</t>
  </si>
  <si>
    <t>64941</t>
  </si>
  <si>
    <t>東牟婁郡串本町</t>
  </si>
  <si>
    <t>64936</t>
  </si>
  <si>
    <t>64935</t>
  </si>
  <si>
    <t>西牟婁郡すさみ町</t>
  </si>
  <si>
    <t>64931</t>
  </si>
  <si>
    <t>64926</t>
  </si>
  <si>
    <t>西牟婁郡白浜町</t>
  </si>
  <si>
    <t>64925</t>
  </si>
  <si>
    <t>64923</t>
  </si>
  <si>
    <t>64922</t>
  </si>
  <si>
    <t>西牟婁郡上富田町</t>
  </si>
  <si>
    <t>64921</t>
  </si>
  <si>
    <t>日高郡印南町</t>
  </si>
  <si>
    <t>64915</t>
  </si>
  <si>
    <t>日高郡日高川町</t>
  </si>
  <si>
    <t>64914</t>
  </si>
  <si>
    <t>64913</t>
  </si>
  <si>
    <t>御坊市</t>
  </si>
  <si>
    <t>日高郡日高町</t>
  </si>
  <si>
    <t>64912</t>
  </si>
  <si>
    <t>日高郡由良町</t>
  </si>
  <si>
    <t>64911</t>
  </si>
  <si>
    <t>有田市</t>
  </si>
  <si>
    <t>64904</t>
  </si>
  <si>
    <t>64903</t>
  </si>
  <si>
    <t>海南市</t>
  </si>
  <si>
    <t>64901</t>
  </si>
  <si>
    <t>64885</t>
  </si>
  <si>
    <t>伊都郡高野町</t>
  </si>
  <si>
    <t>64804</t>
  </si>
  <si>
    <t>吉野郡野迫川村</t>
  </si>
  <si>
    <t>64803</t>
  </si>
  <si>
    <t>64802</t>
  </si>
  <si>
    <t>64801</t>
  </si>
  <si>
    <t>伊都郡九度山町</t>
  </si>
  <si>
    <t>64800</t>
  </si>
  <si>
    <t>新宮市</t>
  </si>
  <si>
    <t>64785</t>
  </si>
  <si>
    <t>田辺市</t>
  </si>
  <si>
    <t>64717</t>
  </si>
  <si>
    <t>東牟婁郡北山村</t>
  </si>
  <si>
    <t>64716</t>
  </si>
  <si>
    <t>吉野郡十津川村</t>
  </si>
  <si>
    <t>64715</t>
  </si>
  <si>
    <t>熊野市</t>
  </si>
  <si>
    <t>64713</t>
  </si>
  <si>
    <t>64712</t>
  </si>
  <si>
    <t>64711</t>
  </si>
  <si>
    <t>64700</t>
  </si>
  <si>
    <t>64686</t>
  </si>
  <si>
    <t>64685</t>
  </si>
  <si>
    <t>64614</t>
  </si>
  <si>
    <t>64613</t>
  </si>
  <si>
    <t>64612</t>
  </si>
  <si>
    <t>64611</t>
  </si>
  <si>
    <t>64603</t>
  </si>
  <si>
    <t>64602</t>
  </si>
  <si>
    <t>64601</t>
  </si>
  <si>
    <t>64600</t>
  </si>
  <si>
    <t>日高郡みなべ町</t>
  </si>
  <si>
    <t>64585</t>
  </si>
  <si>
    <t>64505</t>
  </si>
  <si>
    <t>64504</t>
  </si>
  <si>
    <t>64503</t>
  </si>
  <si>
    <t>64502</t>
  </si>
  <si>
    <t>64500</t>
  </si>
  <si>
    <t>64486</t>
  </si>
  <si>
    <t>64412</t>
  </si>
  <si>
    <t>64411</t>
  </si>
  <si>
    <t>64402</t>
  </si>
  <si>
    <t>日高郡美浜町</t>
  </si>
  <si>
    <t>64400</t>
  </si>
  <si>
    <t>有田郡有田川町</t>
  </si>
  <si>
    <t>64385</t>
  </si>
  <si>
    <t>64308</t>
  </si>
  <si>
    <t>64306</t>
  </si>
  <si>
    <t>64305</t>
  </si>
  <si>
    <t>64303</t>
  </si>
  <si>
    <t>64301</t>
  </si>
  <si>
    <t>64300</t>
  </si>
  <si>
    <t>有田郡湯浅町</t>
  </si>
  <si>
    <t>有田郡広川町</t>
  </si>
  <si>
    <t>64285</t>
  </si>
  <si>
    <t>64200</t>
  </si>
  <si>
    <t>64187</t>
  </si>
  <si>
    <t>64185</t>
  </si>
  <si>
    <t>64100</t>
  </si>
  <si>
    <t>64087</t>
  </si>
  <si>
    <t>64086</t>
  </si>
  <si>
    <t>64085</t>
  </si>
  <si>
    <t>64084</t>
  </si>
  <si>
    <t>64083</t>
  </si>
  <si>
    <t>64082</t>
  </si>
  <si>
    <t>64081</t>
  </si>
  <si>
    <t>64080</t>
  </si>
  <si>
    <t>海草郡紀美野町</t>
  </si>
  <si>
    <t>64014</t>
  </si>
  <si>
    <t>64013</t>
  </si>
  <si>
    <t>64012</t>
  </si>
  <si>
    <t>64011</t>
  </si>
  <si>
    <t>64004</t>
  </si>
  <si>
    <t>64003</t>
  </si>
  <si>
    <t>64001</t>
  </si>
  <si>
    <t>64000</t>
  </si>
  <si>
    <t>吉野郡下北山村</t>
  </si>
  <si>
    <t>63938</t>
  </si>
  <si>
    <t>吉野郡上北山村</t>
  </si>
  <si>
    <t>63937</t>
  </si>
  <si>
    <t>吉野郡川上村</t>
  </si>
  <si>
    <t>63936</t>
  </si>
  <si>
    <t>63935</t>
  </si>
  <si>
    <t>吉野郡吉野町</t>
  </si>
  <si>
    <t>63934</t>
  </si>
  <si>
    <t>63933</t>
  </si>
  <si>
    <t>吉野郡大淀町</t>
  </si>
  <si>
    <t>63931</t>
  </si>
  <si>
    <t>御所市</t>
  </si>
  <si>
    <t>63923</t>
  </si>
  <si>
    <t>63922</t>
  </si>
  <si>
    <t>葛城市</t>
  </si>
  <si>
    <t>63921</t>
  </si>
  <si>
    <t>大和郡山市</t>
  </si>
  <si>
    <t>63911</t>
  </si>
  <si>
    <t>生駒郡安堵町</t>
  </si>
  <si>
    <t>63910</t>
  </si>
  <si>
    <t>北葛城郡上牧町</t>
  </si>
  <si>
    <t>63902</t>
  </si>
  <si>
    <t>香芝市</t>
  </si>
  <si>
    <t>63885</t>
  </si>
  <si>
    <t>吉野郡下市町</t>
  </si>
  <si>
    <t>63808</t>
  </si>
  <si>
    <t>五條市</t>
  </si>
  <si>
    <t>63806</t>
  </si>
  <si>
    <t>吉野郡天川村</t>
  </si>
  <si>
    <t>63805</t>
  </si>
  <si>
    <t>63804</t>
  </si>
  <si>
    <t>63803</t>
  </si>
  <si>
    <t>吉野郡黒滝村</t>
  </si>
  <si>
    <t>63802</t>
  </si>
  <si>
    <t>63800</t>
  </si>
  <si>
    <t>63785</t>
  </si>
  <si>
    <t>63716</t>
  </si>
  <si>
    <t>63715</t>
  </si>
  <si>
    <t>63714</t>
  </si>
  <si>
    <t>63713</t>
  </si>
  <si>
    <t>63712</t>
  </si>
  <si>
    <t>63711</t>
  </si>
  <si>
    <t>63704</t>
  </si>
  <si>
    <t>63702</t>
  </si>
  <si>
    <t>63701</t>
  </si>
  <si>
    <t>63700</t>
  </si>
  <si>
    <t>北葛城郡河合町</t>
  </si>
  <si>
    <t>63687</t>
  </si>
  <si>
    <t>63685</t>
  </si>
  <si>
    <t>北葛城郡王寺町</t>
  </si>
  <si>
    <t>生駒郡平群町</t>
  </si>
  <si>
    <t>生駒郡三郷町</t>
  </si>
  <si>
    <t>63609</t>
  </si>
  <si>
    <t>63608</t>
  </si>
  <si>
    <t>磯城郡田原本町</t>
  </si>
  <si>
    <t>63603</t>
  </si>
  <si>
    <t>磯城郡川西町</t>
  </si>
  <si>
    <t>磯城郡三宅町</t>
  </si>
  <si>
    <t>63602</t>
  </si>
  <si>
    <t>生駒郡斑鳩町</t>
  </si>
  <si>
    <t>63601</t>
  </si>
  <si>
    <t>63600</t>
  </si>
  <si>
    <t>大和高田市</t>
  </si>
  <si>
    <t>63587</t>
  </si>
  <si>
    <t>北葛城郡広陵町</t>
  </si>
  <si>
    <t>63585</t>
  </si>
  <si>
    <t>63508</t>
  </si>
  <si>
    <t>高市郡高取町</t>
  </si>
  <si>
    <t>63501</t>
  </si>
  <si>
    <t>63500</t>
  </si>
  <si>
    <t>橿原市</t>
  </si>
  <si>
    <t>63485</t>
  </si>
  <si>
    <t>63408</t>
  </si>
  <si>
    <t>高市郡明日香村</t>
  </si>
  <si>
    <t>63401</t>
  </si>
  <si>
    <t>63400</t>
  </si>
  <si>
    <t>桜井市</t>
  </si>
  <si>
    <t>63386</t>
  </si>
  <si>
    <t>63385</t>
  </si>
  <si>
    <t>吉野郡東吉野村</t>
  </si>
  <si>
    <t>63324</t>
  </si>
  <si>
    <t>63323</t>
  </si>
  <si>
    <t>宇陀市</t>
  </si>
  <si>
    <t>63322</t>
  </si>
  <si>
    <t>63321</t>
  </si>
  <si>
    <t>宇陀郡御杖村</t>
  </si>
  <si>
    <t>63313</t>
  </si>
  <si>
    <t>宇陀郡曽爾村</t>
  </si>
  <si>
    <t>63312</t>
  </si>
  <si>
    <t>63304</t>
  </si>
  <si>
    <t>63303</t>
  </si>
  <si>
    <t>63302</t>
  </si>
  <si>
    <t>63301</t>
  </si>
  <si>
    <t>63300</t>
  </si>
  <si>
    <t>天理市</t>
  </si>
  <si>
    <t>63286</t>
  </si>
  <si>
    <t>63285</t>
  </si>
  <si>
    <t>奈良市</t>
  </si>
  <si>
    <t>63202</t>
  </si>
  <si>
    <t>63201</t>
  </si>
  <si>
    <t>63200</t>
  </si>
  <si>
    <t>63185</t>
  </si>
  <si>
    <t>63108</t>
  </si>
  <si>
    <t>63100</t>
  </si>
  <si>
    <t>63086</t>
  </si>
  <si>
    <t>63085</t>
  </si>
  <si>
    <t>63084</t>
  </si>
  <si>
    <t>63083</t>
  </si>
  <si>
    <t>63082</t>
  </si>
  <si>
    <t>63081</t>
  </si>
  <si>
    <t>63080</t>
  </si>
  <si>
    <t>63023</t>
  </si>
  <si>
    <t>山辺郡山添村</t>
  </si>
  <si>
    <t>63022</t>
  </si>
  <si>
    <t>63021</t>
  </si>
  <si>
    <t>63012</t>
  </si>
  <si>
    <t>63011</t>
  </si>
  <si>
    <t>生駒市</t>
  </si>
  <si>
    <t>63002</t>
  </si>
  <si>
    <t>東大阪市</t>
  </si>
  <si>
    <t>63001</t>
  </si>
  <si>
    <t>63000</t>
  </si>
  <si>
    <t>京丹後市</t>
  </si>
  <si>
    <t>62935</t>
  </si>
  <si>
    <t>62934</t>
  </si>
  <si>
    <t>62932</t>
  </si>
  <si>
    <t>62931</t>
  </si>
  <si>
    <t>62925</t>
  </si>
  <si>
    <t>与謝郡与謝野町</t>
  </si>
  <si>
    <t>62924</t>
  </si>
  <si>
    <t>62923</t>
  </si>
  <si>
    <t>62922</t>
  </si>
  <si>
    <t>宮津市</t>
  </si>
  <si>
    <t>福知山市</t>
  </si>
  <si>
    <t>62913</t>
  </si>
  <si>
    <t>綾部市</t>
  </si>
  <si>
    <t>62912</t>
  </si>
  <si>
    <t>船井郡京丹波町</t>
  </si>
  <si>
    <t>62911</t>
  </si>
  <si>
    <t>南丹市</t>
  </si>
  <si>
    <t>62903</t>
  </si>
  <si>
    <t>62902</t>
  </si>
  <si>
    <t>62901</t>
  </si>
  <si>
    <t>62786</t>
  </si>
  <si>
    <t>62785</t>
  </si>
  <si>
    <t>62702</t>
  </si>
  <si>
    <t>62701</t>
  </si>
  <si>
    <t>62700</t>
  </si>
  <si>
    <t>62685</t>
  </si>
  <si>
    <t>与謝郡伊根町</t>
  </si>
  <si>
    <t>62604</t>
  </si>
  <si>
    <t>62602</t>
  </si>
  <si>
    <t>62600</t>
  </si>
  <si>
    <t>舞鶴市</t>
  </si>
  <si>
    <t>62586</t>
  </si>
  <si>
    <t>62585</t>
  </si>
  <si>
    <t>62501</t>
  </si>
  <si>
    <t>62500</t>
  </si>
  <si>
    <t>62486</t>
  </si>
  <si>
    <t>62485</t>
  </si>
  <si>
    <t>62409</t>
  </si>
  <si>
    <t>62408</t>
  </si>
  <si>
    <t>62401</t>
  </si>
  <si>
    <t>62385</t>
  </si>
  <si>
    <t>62311</t>
  </si>
  <si>
    <t>62303</t>
  </si>
  <si>
    <t>62302</t>
  </si>
  <si>
    <t>62301</t>
  </si>
  <si>
    <t>62300</t>
  </si>
  <si>
    <t>62286</t>
  </si>
  <si>
    <t>62204</t>
  </si>
  <si>
    <t>62203</t>
  </si>
  <si>
    <t>62202</t>
  </si>
  <si>
    <t>62200</t>
  </si>
  <si>
    <t>亀岡市</t>
  </si>
  <si>
    <t>62186</t>
  </si>
  <si>
    <t>62185</t>
  </si>
  <si>
    <t>62108</t>
  </si>
  <si>
    <t>62102</t>
  </si>
  <si>
    <t>62101</t>
  </si>
  <si>
    <t>62100</t>
  </si>
  <si>
    <t>62085</t>
  </si>
  <si>
    <t>62014</t>
  </si>
  <si>
    <t>62013</t>
  </si>
  <si>
    <t>62009</t>
  </si>
  <si>
    <t>62008</t>
  </si>
  <si>
    <t>62003</t>
  </si>
  <si>
    <t>62002</t>
  </si>
  <si>
    <t>62000</t>
  </si>
  <si>
    <t>相楽郡南山城村</t>
  </si>
  <si>
    <t>61914</t>
  </si>
  <si>
    <t>相楽郡笠置町</t>
  </si>
  <si>
    <t>61913</t>
  </si>
  <si>
    <t>相楽郡和束町</t>
  </si>
  <si>
    <t>61912</t>
  </si>
  <si>
    <t>木津川市</t>
  </si>
  <si>
    <t>61911</t>
  </si>
  <si>
    <t>61902</t>
  </si>
  <si>
    <t>相楽郡精華町</t>
  </si>
  <si>
    <t>三島郡島本町</t>
  </si>
  <si>
    <t>61885</t>
  </si>
  <si>
    <t>乙訓郡大山崎町</t>
  </si>
  <si>
    <t>61800</t>
  </si>
  <si>
    <t>向日市</t>
  </si>
  <si>
    <t>61787</t>
  </si>
  <si>
    <t>長岡京市</t>
  </si>
  <si>
    <t>61786</t>
  </si>
  <si>
    <t>61785</t>
  </si>
  <si>
    <t>61708</t>
  </si>
  <si>
    <t>61700</t>
  </si>
  <si>
    <t>京都市右京区</t>
  </si>
  <si>
    <t>61686</t>
  </si>
  <si>
    <t>61685</t>
  </si>
  <si>
    <t>61684</t>
  </si>
  <si>
    <t>61683</t>
  </si>
  <si>
    <t>61682</t>
  </si>
  <si>
    <t>61681</t>
  </si>
  <si>
    <t>61680</t>
  </si>
  <si>
    <t>京都市西京区</t>
  </si>
  <si>
    <t>61600</t>
  </si>
  <si>
    <t>61586</t>
  </si>
  <si>
    <t>61585</t>
  </si>
  <si>
    <t>61583</t>
  </si>
  <si>
    <t>61582</t>
  </si>
  <si>
    <t>61581</t>
  </si>
  <si>
    <t>61580</t>
  </si>
  <si>
    <t>61509</t>
  </si>
  <si>
    <t>61508</t>
  </si>
  <si>
    <t>61500</t>
  </si>
  <si>
    <t>八幡市</t>
  </si>
  <si>
    <t>61485</t>
  </si>
  <si>
    <t>61483</t>
  </si>
  <si>
    <t>61482</t>
  </si>
  <si>
    <t>61481</t>
  </si>
  <si>
    <t>61480</t>
  </si>
  <si>
    <t>61400</t>
  </si>
  <si>
    <t>久世郡久御山町</t>
  </si>
  <si>
    <t>61385</t>
  </si>
  <si>
    <t>京都市伏見区</t>
  </si>
  <si>
    <t>61309</t>
  </si>
  <si>
    <t>61308</t>
  </si>
  <si>
    <t>61300</t>
  </si>
  <si>
    <t>61286</t>
  </si>
  <si>
    <t>61285</t>
  </si>
  <si>
    <t>61284</t>
  </si>
  <si>
    <t>61283</t>
  </si>
  <si>
    <t>61282</t>
  </si>
  <si>
    <t>61281</t>
  </si>
  <si>
    <t>61280</t>
  </si>
  <si>
    <t>61208</t>
  </si>
  <si>
    <t>61200</t>
  </si>
  <si>
    <t>宇治市</t>
  </si>
  <si>
    <t>61186</t>
  </si>
  <si>
    <t>61185</t>
  </si>
  <si>
    <t>61100</t>
  </si>
  <si>
    <t>61011</t>
  </si>
  <si>
    <t>綴喜郡井手町</t>
  </si>
  <si>
    <t>61003</t>
  </si>
  <si>
    <t>京田辺市</t>
  </si>
  <si>
    <t>綴喜郡宇治田原町</t>
  </si>
  <si>
    <t>61002</t>
  </si>
  <si>
    <t>城陽市</t>
  </si>
  <si>
    <t>61001</t>
  </si>
  <si>
    <t>61000</t>
  </si>
  <si>
    <t>京都市山科区</t>
  </si>
  <si>
    <t>60785</t>
  </si>
  <si>
    <t>60784</t>
  </si>
  <si>
    <t>60783</t>
  </si>
  <si>
    <t>60782</t>
  </si>
  <si>
    <t>60781</t>
  </si>
  <si>
    <t>60780</t>
  </si>
  <si>
    <t>60700</t>
  </si>
  <si>
    <t>京都市左京区</t>
  </si>
  <si>
    <t>60687</t>
  </si>
  <si>
    <t>60685</t>
  </si>
  <si>
    <t>60684</t>
  </si>
  <si>
    <t>60683</t>
  </si>
  <si>
    <t>60682</t>
  </si>
  <si>
    <t>60681</t>
  </si>
  <si>
    <t>60680</t>
  </si>
  <si>
    <t>60609</t>
  </si>
  <si>
    <t>60608</t>
  </si>
  <si>
    <t>60600</t>
  </si>
  <si>
    <t>京都市東山区</t>
  </si>
  <si>
    <t>60586</t>
  </si>
  <si>
    <t>60585</t>
  </si>
  <si>
    <t>60509</t>
  </si>
  <si>
    <t>60508</t>
  </si>
  <si>
    <t>60500</t>
  </si>
  <si>
    <t>京都市中京区</t>
  </si>
  <si>
    <t>60488</t>
  </si>
  <si>
    <t>60487</t>
  </si>
  <si>
    <t>60486</t>
  </si>
  <si>
    <t>60485</t>
  </si>
  <si>
    <t>60484</t>
  </si>
  <si>
    <t>60483</t>
  </si>
  <si>
    <t>60482</t>
  </si>
  <si>
    <t>60481</t>
  </si>
  <si>
    <t>60480</t>
  </si>
  <si>
    <t>60409</t>
  </si>
  <si>
    <t>60408</t>
  </si>
  <si>
    <t>60400</t>
  </si>
  <si>
    <t>京都市北区</t>
  </si>
  <si>
    <t>60388</t>
  </si>
  <si>
    <t>60385</t>
  </si>
  <si>
    <t>60384</t>
  </si>
  <si>
    <t>60383</t>
  </si>
  <si>
    <t>60382</t>
  </si>
  <si>
    <t>60381</t>
  </si>
  <si>
    <t>60380</t>
  </si>
  <si>
    <t>60300</t>
  </si>
  <si>
    <t>京都市上京区</t>
  </si>
  <si>
    <t>60286</t>
  </si>
  <si>
    <t>60285</t>
  </si>
  <si>
    <t>60284</t>
  </si>
  <si>
    <t>60283</t>
  </si>
  <si>
    <t>60282</t>
  </si>
  <si>
    <t>60281</t>
  </si>
  <si>
    <t>60280</t>
  </si>
  <si>
    <t>60209</t>
  </si>
  <si>
    <t>60208</t>
  </si>
  <si>
    <t>60200</t>
  </si>
  <si>
    <t>京都市南区</t>
  </si>
  <si>
    <t>60186</t>
  </si>
  <si>
    <t>60185</t>
  </si>
  <si>
    <t>60184</t>
  </si>
  <si>
    <t>60183</t>
  </si>
  <si>
    <t>60182</t>
  </si>
  <si>
    <t>60181</t>
  </si>
  <si>
    <t>60180</t>
  </si>
  <si>
    <t>60114</t>
  </si>
  <si>
    <t>60113</t>
  </si>
  <si>
    <t>60112</t>
  </si>
  <si>
    <t>60111</t>
  </si>
  <si>
    <t>60107</t>
  </si>
  <si>
    <t>60105</t>
  </si>
  <si>
    <t>60104</t>
  </si>
  <si>
    <t>60103</t>
  </si>
  <si>
    <t>60102</t>
  </si>
  <si>
    <t>60101</t>
  </si>
  <si>
    <t>60100</t>
  </si>
  <si>
    <t>京都市下京区</t>
  </si>
  <si>
    <t>60088</t>
  </si>
  <si>
    <t>60087</t>
  </si>
  <si>
    <t>60086</t>
  </si>
  <si>
    <t>60085</t>
  </si>
  <si>
    <t>60084</t>
  </si>
  <si>
    <t>60083</t>
  </si>
  <si>
    <t>60082</t>
  </si>
  <si>
    <t>60081</t>
  </si>
  <si>
    <t>60080</t>
  </si>
  <si>
    <t>60000</t>
  </si>
  <si>
    <t>堺市中区</t>
  </si>
  <si>
    <t>59985</t>
  </si>
  <si>
    <t>59982</t>
  </si>
  <si>
    <t>堺市東区</t>
  </si>
  <si>
    <t>59981</t>
  </si>
  <si>
    <t>泉南郡岬町</t>
  </si>
  <si>
    <t>59903</t>
  </si>
  <si>
    <t>阪南市</t>
  </si>
  <si>
    <t>59902</t>
  </si>
  <si>
    <t>59900</t>
  </si>
  <si>
    <t>泉佐野市</t>
  </si>
  <si>
    <t>59885</t>
  </si>
  <si>
    <t>泉南郡田尻町</t>
  </si>
  <si>
    <t>59800</t>
  </si>
  <si>
    <t>貝塚市</t>
  </si>
  <si>
    <t>59786</t>
  </si>
  <si>
    <t>59785</t>
  </si>
  <si>
    <t>59701</t>
  </si>
  <si>
    <t>59700</t>
  </si>
  <si>
    <t>岸和田市</t>
  </si>
  <si>
    <t>59686</t>
  </si>
  <si>
    <t>59685</t>
  </si>
  <si>
    <t>59608</t>
  </si>
  <si>
    <t>59601</t>
  </si>
  <si>
    <t>59600</t>
  </si>
  <si>
    <t>泉大津市</t>
  </si>
  <si>
    <t>59586</t>
  </si>
  <si>
    <t>59585</t>
  </si>
  <si>
    <t>泉北郡忠岡町</t>
  </si>
  <si>
    <t>59508</t>
  </si>
  <si>
    <t>59500</t>
  </si>
  <si>
    <t>高石市</t>
  </si>
  <si>
    <t>和泉市</t>
  </si>
  <si>
    <t>59486</t>
  </si>
  <si>
    <t>59485</t>
  </si>
  <si>
    <t>59411</t>
  </si>
  <si>
    <t>59400</t>
  </si>
  <si>
    <t>堺市西区</t>
  </si>
  <si>
    <t>59385</t>
  </si>
  <si>
    <t>59383</t>
  </si>
  <si>
    <t>59300</t>
  </si>
  <si>
    <t>59285</t>
  </si>
  <si>
    <t>59283</t>
  </si>
  <si>
    <t>59200</t>
  </si>
  <si>
    <t>堺市北区</t>
  </si>
  <si>
    <t>59187</t>
  </si>
  <si>
    <t>59185</t>
  </si>
  <si>
    <t>59180</t>
  </si>
  <si>
    <t>59100</t>
  </si>
  <si>
    <t>堺市堺区</t>
  </si>
  <si>
    <t>59086</t>
  </si>
  <si>
    <t>59085</t>
  </si>
  <si>
    <t>59009</t>
  </si>
  <si>
    <t>59008</t>
  </si>
  <si>
    <t>泉南市</t>
  </si>
  <si>
    <t>59005</t>
  </si>
  <si>
    <t>泉南郡熊取町</t>
  </si>
  <si>
    <t>59004</t>
  </si>
  <si>
    <t>堺市南区</t>
  </si>
  <si>
    <t>59001</t>
  </si>
  <si>
    <t>59000</t>
  </si>
  <si>
    <t>大阪狭山市</t>
  </si>
  <si>
    <t>58985</t>
  </si>
  <si>
    <t>58900</t>
  </si>
  <si>
    <t>堺市美原区</t>
  </si>
  <si>
    <t>58785</t>
  </si>
  <si>
    <t>58700</t>
  </si>
  <si>
    <t>河内長野市</t>
  </si>
  <si>
    <t>58685</t>
  </si>
  <si>
    <t>58600</t>
  </si>
  <si>
    <t>南河内郡千早赤阪村</t>
  </si>
  <si>
    <t>58585</t>
  </si>
  <si>
    <t>南河内郡河南町</t>
  </si>
  <si>
    <t>58500</t>
  </si>
  <si>
    <t>富田林市</t>
  </si>
  <si>
    <t>58486</t>
  </si>
  <si>
    <t>58485</t>
  </si>
  <si>
    <t>58400</t>
  </si>
  <si>
    <t>南河内郡太子町</t>
  </si>
  <si>
    <t>58385</t>
  </si>
  <si>
    <t>藤井寺市</t>
  </si>
  <si>
    <t>羽曳野市</t>
  </si>
  <si>
    <t>58309</t>
  </si>
  <si>
    <t>58308</t>
  </si>
  <si>
    <t>58300</t>
  </si>
  <si>
    <t>柏原市</t>
  </si>
  <si>
    <t>58285</t>
  </si>
  <si>
    <t>58200</t>
  </si>
  <si>
    <t>八尾市</t>
  </si>
  <si>
    <t>58186</t>
  </si>
  <si>
    <t>58185</t>
  </si>
  <si>
    <t>58108</t>
  </si>
  <si>
    <t>58100</t>
  </si>
  <si>
    <t>松原市</t>
  </si>
  <si>
    <t>58086</t>
  </si>
  <si>
    <t>58085</t>
  </si>
  <si>
    <t>58000</t>
  </si>
  <si>
    <t>57985</t>
  </si>
  <si>
    <t>57980</t>
  </si>
  <si>
    <t>57885</t>
  </si>
  <si>
    <t>57809</t>
  </si>
  <si>
    <t>57785</t>
  </si>
  <si>
    <t>57708</t>
  </si>
  <si>
    <t>57700</t>
  </si>
  <si>
    <t>交野市</t>
  </si>
  <si>
    <t>57685</t>
  </si>
  <si>
    <t>57600</t>
  </si>
  <si>
    <t>四條畷市</t>
  </si>
  <si>
    <t>57585</t>
  </si>
  <si>
    <t>57500</t>
  </si>
  <si>
    <t>大東市</t>
  </si>
  <si>
    <t>57485</t>
  </si>
  <si>
    <t>57400</t>
  </si>
  <si>
    <t>枚方市</t>
  </si>
  <si>
    <t>57386</t>
  </si>
  <si>
    <t>57385</t>
  </si>
  <si>
    <t>57311</t>
  </si>
  <si>
    <t>57310</t>
  </si>
  <si>
    <t>57301</t>
  </si>
  <si>
    <t>57300</t>
  </si>
  <si>
    <t>寝屋川市</t>
  </si>
  <si>
    <t>57285</t>
  </si>
  <si>
    <t>57208</t>
  </si>
  <si>
    <t>57200</t>
  </si>
  <si>
    <t>門真市</t>
  </si>
  <si>
    <t>57186</t>
  </si>
  <si>
    <t>57185</t>
  </si>
  <si>
    <t>57100</t>
  </si>
  <si>
    <t>守口市</t>
  </si>
  <si>
    <t>57086</t>
  </si>
  <si>
    <t>57085</t>
  </si>
  <si>
    <t>57000</t>
  </si>
  <si>
    <t>高槻市</t>
  </si>
  <si>
    <t>56986</t>
  </si>
  <si>
    <t>56985</t>
  </si>
  <si>
    <t>56911</t>
  </si>
  <si>
    <t>56910</t>
  </si>
  <si>
    <t>56908</t>
  </si>
  <si>
    <t>56900</t>
  </si>
  <si>
    <t>茨木市</t>
  </si>
  <si>
    <t>56800</t>
  </si>
  <si>
    <t>56786</t>
  </si>
  <si>
    <t>56785</t>
  </si>
  <si>
    <t>56708</t>
  </si>
  <si>
    <t>56700</t>
  </si>
  <si>
    <t>摂津市</t>
  </si>
  <si>
    <t>56686</t>
  </si>
  <si>
    <t>56685</t>
  </si>
  <si>
    <t>56600</t>
  </si>
  <si>
    <t>吹田市</t>
  </si>
  <si>
    <t>56585</t>
  </si>
  <si>
    <t>56508</t>
  </si>
  <si>
    <t>56486</t>
  </si>
  <si>
    <t>56485</t>
  </si>
  <si>
    <t>56400</t>
  </si>
  <si>
    <t>池田市</t>
  </si>
  <si>
    <t>56385</t>
  </si>
  <si>
    <t>56308</t>
  </si>
  <si>
    <t>豊能郡能勢町</t>
  </si>
  <si>
    <t>56303</t>
  </si>
  <si>
    <t>箕面市</t>
  </si>
  <si>
    <t>56302</t>
  </si>
  <si>
    <t>豊能郡豊能町</t>
  </si>
  <si>
    <t>56301</t>
  </si>
  <si>
    <t>56300</t>
  </si>
  <si>
    <t>56286</t>
  </si>
  <si>
    <t>56285</t>
  </si>
  <si>
    <t>56200</t>
  </si>
  <si>
    <t>豊中市</t>
  </si>
  <si>
    <t>56185</t>
  </si>
  <si>
    <t>56108</t>
  </si>
  <si>
    <t>56085</t>
  </si>
  <si>
    <t>56000</t>
  </si>
  <si>
    <t>大阪市住之江区</t>
  </si>
  <si>
    <t>55987</t>
  </si>
  <si>
    <t>55986</t>
  </si>
  <si>
    <t>55985</t>
  </si>
  <si>
    <t>55900</t>
  </si>
  <si>
    <t>大阪市住吉区</t>
  </si>
  <si>
    <t>55885</t>
  </si>
  <si>
    <t>55800</t>
  </si>
  <si>
    <t>大阪市西成区</t>
  </si>
  <si>
    <t>55785</t>
  </si>
  <si>
    <t>55700</t>
  </si>
  <si>
    <t>大阪市浪速区</t>
  </si>
  <si>
    <t>55686</t>
  </si>
  <si>
    <t>55685</t>
  </si>
  <si>
    <t>55600</t>
  </si>
  <si>
    <t>大阪市西淀川区</t>
  </si>
  <si>
    <t>55585</t>
  </si>
  <si>
    <t>55500</t>
  </si>
  <si>
    <t>大阪市此花区</t>
  </si>
  <si>
    <t>55485</t>
  </si>
  <si>
    <t>55400</t>
  </si>
  <si>
    <t>大阪市福島区</t>
  </si>
  <si>
    <t>55387</t>
  </si>
  <si>
    <t>55385</t>
  </si>
  <si>
    <t>55300</t>
  </si>
  <si>
    <t>大阪市港区</t>
  </si>
  <si>
    <t>55285</t>
  </si>
  <si>
    <t>55200</t>
  </si>
  <si>
    <t>大阪市大正区</t>
  </si>
  <si>
    <t>55185</t>
  </si>
  <si>
    <t>55100</t>
  </si>
  <si>
    <t>大阪市西区</t>
  </si>
  <si>
    <t>55086</t>
  </si>
  <si>
    <t>55085</t>
  </si>
  <si>
    <t>55000</t>
  </si>
  <si>
    <t>54985</t>
  </si>
  <si>
    <t>54900</t>
  </si>
  <si>
    <t>大阪市平野区</t>
  </si>
  <si>
    <t>54785</t>
  </si>
  <si>
    <t>54700</t>
  </si>
  <si>
    <t>大阪市東住吉区</t>
  </si>
  <si>
    <t>54685</t>
  </si>
  <si>
    <t>54600</t>
  </si>
  <si>
    <t>大阪市阿倍野区</t>
  </si>
  <si>
    <t>54585</t>
  </si>
  <si>
    <t>54560</t>
  </si>
  <si>
    <t>54500</t>
  </si>
  <si>
    <t>大阪市生野区</t>
  </si>
  <si>
    <t>54486</t>
  </si>
  <si>
    <t>54485</t>
  </si>
  <si>
    <t>54400</t>
  </si>
  <si>
    <t>大阪市天王寺区</t>
  </si>
  <si>
    <t>54389</t>
  </si>
  <si>
    <t>54386</t>
  </si>
  <si>
    <t>54385</t>
  </si>
  <si>
    <t>54300</t>
  </si>
  <si>
    <t>大阪市中央区</t>
  </si>
  <si>
    <t>54287</t>
  </si>
  <si>
    <t>54286</t>
  </si>
  <si>
    <t>54285</t>
  </si>
  <si>
    <t>54200</t>
  </si>
  <si>
    <t>54187</t>
  </si>
  <si>
    <t>54185</t>
  </si>
  <si>
    <t>54166</t>
  </si>
  <si>
    <t>54100</t>
  </si>
  <si>
    <t>54087</t>
  </si>
  <si>
    <t>54086</t>
  </si>
  <si>
    <t>54085</t>
  </si>
  <si>
    <t>54063</t>
  </si>
  <si>
    <t>54062</t>
  </si>
  <si>
    <t>54061</t>
  </si>
  <si>
    <t>54060</t>
  </si>
  <si>
    <t>54000</t>
  </si>
  <si>
    <t>53987</t>
  </si>
  <si>
    <t>53900</t>
  </si>
  <si>
    <t>大阪市鶴見区</t>
  </si>
  <si>
    <t>53886</t>
  </si>
  <si>
    <t>53885</t>
  </si>
  <si>
    <t>53800</t>
  </si>
  <si>
    <t>大阪市東成区</t>
  </si>
  <si>
    <t>53789</t>
  </si>
  <si>
    <t>53786</t>
  </si>
  <si>
    <t>53785</t>
  </si>
  <si>
    <t>53700</t>
  </si>
  <si>
    <t>大阪市城東区</t>
  </si>
  <si>
    <t>53686</t>
  </si>
  <si>
    <t>53685</t>
  </si>
  <si>
    <t>53600</t>
  </si>
  <si>
    <t>大阪市旭区</t>
  </si>
  <si>
    <t>53585</t>
  </si>
  <si>
    <t>53500</t>
  </si>
  <si>
    <t>大阪市都島区</t>
  </si>
  <si>
    <t>53485</t>
  </si>
  <si>
    <t>53400</t>
  </si>
  <si>
    <t>大阪市東淀川区</t>
  </si>
  <si>
    <t>53386</t>
  </si>
  <si>
    <t>53385</t>
  </si>
  <si>
    <t>53300</t>
  </si>
  <si>
    <t>大阪市淀川区</t>
  </si>
  <si>
    <t>53286</t>
  </si>
  <si>
    <t>53285</t>
  </si>
  <si>
    <t>53200</t>
  </si>
  <si>
    <t>大阪市北区</t>
  </si>
  <si>
    <t>53187</t>
  </si>
  <si>
    <t>53185</t>
  </si>
  <si>
    <t>53161</t>
  </si>
  <si>
    <t>53160</t>
  </si>
  <si>
    <t>53100</t>
  </si>
  <si>
    <t>53087</t>
  </si>
  <si>
    <t>53086</t>
  </si>
  <si>
    <t>53085</t>
  </si>
  <si>
    <t>53084</t>
  </si>
  <si>
    <t>53083</t>
  </si>
  <si>
    <t>53082</t>
  </si>
  <si>
    <t>53061</t>
  </si>
  <si>
    <t>53060</t>
  </si>
  <si>
    <t>53000</t>
  </si>
  <si>
    <t>甲賀市</t>
  </si>
  <si>
    <t>52918</t>
  </si>
  <si>
    <t>蒲生郡日野町</t>
  </si>
  <si>
    <t>52916</t>
  </si>
  <si>
    <t>東近江市</t>
  </si>
  <si>
    <t>52915</t>
  </si>
  <si>
    <t>52914</t>
  </si>
  <si>
    <t>愛知郡愛荘町</t>
  </si>
  <si>
    <t>52913</t>
  </si>
  <si>
    <t>52912</t>
  </si>
  <si>
    <t>彦根市</t>
  </si>
  <si>
    <t>52911</t>
  </si>
  <si>
    <t>犬上郡豊郷町</t>
  </si>
  <si>
    <t>長浜市</t>
  </si>
  <si>
    <t>52907</t>
  </si>
  <si>
    <t>52905</t>
  </si>
  <si>
    <t>52904</t>
  </si>
  <si>
    <t>52903</t>
  </si>
  <si>
    <t>52902</t>
  </si>
  <si>
    <t>52901</t>
  </si>
  <si>
    <t>52886</t>
  </si>
  <si>
    <t>52885</t>
  </si>
  <si>
    <t>52802</t>
  </si>
  <si>
    <t>52800</t>
  </si>
  <si>
    <t>52786</t>
  </si>
  <si>
    <t>52785</t>
  </si>
  <si>
    <t>52702</t>
  </si>
  <si>
    <t>52701</t>
  </si>
  <si>
    <t>52700</t>
  </si>
  <si>
    <t>52686</t>
  </si>
  <si>
    <t>52685</t>
  </si>
  <si>
    <t>52608</t>
  </si>
  <si>
    <t>52602</t>
  </si>
  <si>
    <t>52601</t>
  </si>
  <si>
    <t>52600</t>
  </si>
  <si>
    <t>草津市</t>
  </si>
  <si>
    <t>52585</t>
  </si>
  <si>
    <t>52500</t>
  </si>
  <si>
    <t>守山市</t>
  </si>
  <si>
    <t>52485</t>
  </si>
  <si>
    <t>野洲市</t>
  </si>
  <si>
    <t>52402</t>
  </si>
  <si>
    <t>52401</t>
  </si>
  <si>
    <t>52400</t>
  </si>
  <si>
    <t>近江八幡市</t>
  </si>
  <si>
    <t>52386</t>
  </si>
  <si>
    <t>52385</t>
  </si>
  <si>
    <t>蒲生郡竜王町</t>
  </si>
  <si>
    <t>52308</t>
  </si>
  <si>
    <t>52300</t>
  </si>
  <si>
    <t>52286</t>
  </si>
  <si>
    <t>52285</t>
  </si>
  <si>
    <t>犬上郡多賀町</t>
  </si>
  <si>
    <t>52203</t>
  </si>
  <si>
    <t>52202</t>
  </si>
  <si>
    <t>犬上郡甲良町</t>
  </si>
  <si>
    <t>52200</t>
  </si>
  <si>
    <t>米原市</t>
  </si>
  <si>
    <t>52186</t>
  </si>
  <si>
    <t>52185</t>
  </si>
  <si>
    <t>52113</t>
  </si>
  <si>
    <t>52112</t>
  </si>
  <si>
    <t>52111</t>
  </si>
  <si>
    <t>52103</t>
  </si>
  <si>
    <t>52102</t>
  </si>
  <si>
    <t>52100</t>
  </si>
  <si>
    <t>大津市</t>
  </si>
  <si>
    <t>52086</t>
  </si>
  <si>
    <t>52085</t>
  </si>
  <si>
    <t>52034</t>
  </si>
  <si>
    <t>52033</t>
  </si>
  <si>
    <t>湖南市</t>
  </si>
  <si>
    <t>52032</t>
  </si>
  <si>
    <t>52031</t>
  </si>
  <si>
    <t>栗東市</t>
  </si>
  <si>
    <t>52030</t>
  </si>
  <si>
    <t>52025</t>
  </si>
  <si>
    <t>52024</t>
  </si>
  <si>
    <t>52023</t>
  </si>
  <si>
    <t>52022</t>
  </si>
  <si>
    <t>52021</t>
  </si>
  <si>
    <t>高島市</t>
  </si>
  <si>
    <t>52018</t>
  </si>
  <si>
    <t>52016</t>
  </si>
  <si>
    <t>52015</t>
  </si>
  <si>
    <t>52014</t>
  </si>
  <si>
    <t>52012</t>
  </si>
  <si>
    <t>52011</t>
  </si>
  <si>
    <t>52008</t>
  </si>
  <si>
    <t>52005</t>
  </si>
  <si>
    <t>52004</t>
  </si>
  <si>
    <t>52003</t>
  </si>
  <si>
    <t>52002</t>
  </si>
  <si>
    <t>52001</t>
  </si>
  <si>
    <t>52000</t>
  </si>
  <si>
    <t>南牟婁郡紀宝町</t>
  </si>
  <si>
    <t>51958</t>
  </si>
  <si>
    <t>51957</t>
  </si>
  <si>
    <t>51954</t>
  </si>
  <si>
    <t>南牟婁郡御浜町</t>
  </si>
  <si>
    <t>51953</t>
  </si>
  <si>
    <t>51952</t>
  </si>
  <si>
    <t>51946</t>
  </si>
  <si>
    <t>51945</t>
  </si>
  <si>
    <t>51944</t>
  </si>
  <si>
    <t>51943</t>
  </si>
  <si>
    <t>51942</t>
  </si>
  <si>
    <t>尾鷲市</t>
  </si>
  <si>
    <t>51939</t>
  </si>
  <si>
    <t>51938</t>
  </si>
  <si>
    <t>51937</t>
  </si>
  <si>
    <t>51936</t>
  </si>
  <si>
    <t>北牟婁郡紀北町</t>
  </si>
  <si>
    <t>51934</t>
  </si>
  <si>
    <t>51932</t>
  </si>
  <si>
    <t>度会郡大紀町</t>
  </si>
  <si>
    <t>51931</t>
  </si>
  <si>
    <t>51929</t>
  </si>
  <si>
    <t>51928</t>
  </si>
  <si>
    <t>51927</t>
  </si>
  <si>
    <t>多気郡大台町</t>
  </si>
  <si>
    <t>51926</t>
  </si>
  <si>
    <t>51925</t>
  </si>
  <si>
    <t>51924</t>
  </si>
  <si>
    <t>多気郡多気町</t>
  </si>
  <si>
    <t>51922</t>
  </si>
  <si>
    <t>51921</t>
  </si>
  <si>
    <t>松阪市</t>
  </si>
  <si>
    <t>伊賀市</t>
  </si>
  <si>
    <t>51917</t>
  </si>
  <si>
    <t>51914</t>
  </si>
  <si>
    <t>亀山市</t>
  </si>
  <si>
    <t>51911</t>
  </si>
  <si>
    <t>伊勢市</t>
  </si>
  <si>
    <t>51906</t>
  </si>
  <si>
    <t>51905</t>
  </si>
  <si>
    <t>度会郡玉城町</t>
  </si>
  <si>
    <t>51904</t>
  </si>
  <si>
    <t>鈴鹿市</t>
  </si>
  <si>
    <t>51903</t>
  </si>
  <si>
    <t>51902</t>
  </si>
  <si>
    <t>51901</t>
  </si>
  <si>
    <t>51885</t>
  </si>
  <si>
    <t>51814</t>
  </si>
  <si>
    <t>51813</t>
  </si>
  <si>
    <t>51811</t>
  </si>
  <si>
    <t>51808</t>
  </si>
  <si>
    <t>名張市</t>
  </si>
  <si>
    <t>51807</t>
  </si>
  <si>
    <t>51806</t>
  </si>
  <si>
    <t>51805</t>
  </si>
  <si>
    <t>51804</t>
  </si>
  <si>
    <t>51802</t>
  </si>
  <si>
    <t>51801</t>
  </si>
  <si>
    <t>51800</t>
  </si>
  <si>
    <t>鳥羽市</t>
  </si>
  <si>
    <t>51785</t>
  </si>
  <si>
    <t>志摩市</t>
  </si>
  <si>
    <t>51707</t>
  </si>
  <si>
    <t>51706</t>
  </si>
  <si>
    <t>51705</t>
  </si>
  <si>
    <t>51704</t>
  </si>
  <si>
    <t>51702</t>
  </si>
  <si>
    <t>51700</t>
  </si>
  <si>
    <t>51686</t>
  </si>
  <si>
    <t>51685</t>
  </si>
  <si>
    <t>度会郡度会町</t>
  </si>
  <si>
    <t>51621</t>
  </si>
  <si>
    <t>度会郡南伊勢町</t>
  </si>
  <si>
    <t>51615</t>
  </si>
  <si>
    <t>51614</t>
  </si>
  <si>
    <t>51613</t>
  </si>
  <si>
    <t>51612</t>
  </si>
  <si>
    <t>51611</t>
  </si>
  <si>
    <t>51608</t>
  </si>
  <si>
    <t>51602</t>
  </si>
  <si>
    <t>51601</t>
  </si>
  <si>
    <t>51600</t>
  </si>
  <si>
    <t>51586</t>
  </si>
  <si>
    <t>51585</t>
  </si>
  <si>
    <t>津市</t>
  </si>
  <si>
    <t>51535</t>
  </si>
  <si>
    <t>51534</t>
  </si>
  <si>
    <t>51533</t>
  </si>
  <si>
    <t>51532</t>
  </si>
  <si>
    <t>51531</t>
  </si>
  <si>
    <t>51526</t>
  </si>
  <si>
    <t>51525</t>
  </si>
  <si>
    <t>51524</t>
  </si>
  <si>
    <t>51523</t>
  </si>
  <si>
    <t>51521</t>
  </si>
  <si>
    <t>51517</t>
  </si>
  <si>
    <t>51516</t>
  </si>
  <si>
    <t>51515</t>
  </si>
  <si>
    <t>51514</t>
  </si>
  <si>
    <t>51513</t>
  </si>
  <si>
    <t>51512</t>
  </si>
  <si>
    <t>51511</t>
  </si>
  <si>
    <t>51508</t>
  </si>
  <si>
    <t>51505</t>
  </si>
  <si>
    <t>多気郡明和町</t>
  </si>
  <si>
    <t>51503</t>
  </si>
  <si>
    <t>51502</t>
  </si>
  <si>
    <t>51501</t>
  </si>
  <si>
    <t>51500</t>
  </si>
  <si>
    <t>51486</t>
  </si>
  <si>
    <t>51485</t>
  </si>
  <si>
    <t>51423</t>
  </si>
  <si>
    <t>51422</t>
  </si>
  <si>
    <t>51421</t>
  </si>
  <si>
    <t>51412</t>
  </si>
  <si>
    <t>51411</t>
  </si>
  <si>
    <t>51408</t>
  </si>
  <si>
    <t>51403</t>
  </si>
  <si>
    <t>51401</t>
  </si>
  <si>
    <t>51400</t>
  </si>
  <si>
    <t>51387</t>
  </si>
  <si>
    <t>51386</t>
  </si>
  <si>
    <t>51385</t>
  </si>
  <si>
    <t>51311</t>
  </si>
  <si>
    <t>51308</t>
  </si>
  <si>
    <t>51300</t>
  </si>
  <si>
    <t>四日市市</t>
  </si>
  <si>
    <t>51285</t>
  </si>
  <si>
    <t>51280</t>
  </si>
  <si>
    <t>51213</t>
  </si>
  <si>
    <t>51212</t>
  </si>
  <si>
    <t>51211</t>
  </si>
  <si>
    <t>51209</t>
  </si>
  <si>
    <t>51203</t>
  </si>
  <si>
    <t>桑名市</t>
  </si>
  <si>
    <t>51187</t>
  </si>
  <si>
    <t>51186</t>
  </si>
  <si>
    <t>51185</t>
  </si>
  <si>
    <t>51111</t>
  </si>
  <si>
    <t>51109</t>
  </si>
  <si>
    <t>51108</t>
  </si>
  <si>
    <t>いなべ市</t>
  </si>
  <si>
    <t>51105</t>
  </si>
  <si>
    <t>51104</t>
  </si>
  <si>
    <t>員弁郡東員町</t>
  </si>
  <si>
    <t>51102</t>
  </si>
  <si>
    <t>51101</t>
  </si>
  <si>
    <t>51100</t>
  </si>
  <si>
    <t>51086</t>
  </si>
  <si>
    <t>51085</t>
  </si>
  <si>
    <t>三重郡朝日町</t>
  </si>
  <si>
    <t>三重郡川越町</t>
  </si>
  <si>
    <t>51081</t>
  </si>
  <si>
    <t>51080</t>
  </si>
  <si>
    <t>三重郡菰野町</t>
  </si>
  <si>
    <t>51013</t>
  </si>
  <si>
    <t>51012</t>
  </si>
  <si>
    <t>51009</t>
  </si>
  <si>
    <t>51008</t>
  </si>
  <si>
    <t>51003</t>
  </si>
  <si>
    <t>51002</t>
  </si>
  <si>
    <t>51001</t>
  </si>
  <si>
    <t>51000</t>
  </si>
  <si>
    <t>中津川市</t>
  </si>
  <si>
    <t>50992</t>
  </si>
  <si>
    <t>50991</t>
  </si>
  <si>
    <t>50983</t>
  </si>
  <si>
    <t>恵那市</t>
  </si>
  <si>
    <t>50982</t>
  </si>
  <si>
    <t>50978</t>
  </si>
  <si>
    <t>50977</t>
  </si>
  <si>
    <t>50976</t>
  </si>
  <si>
    <t>50975</t>
  </si>
  <si>
    <t>50974</t>
  </si>
  <si>
    <t>50973</t>
  </si>
  <si>
    <t>50972</t>
  </si>
  <si>
    <t>50971</t>
  </si>
  <si>
    <t>瑞浪市</t>
  </si>
  <si>
    <t>50964</t>
  </si>
  <si>
    <t>50963</t>
  </si>
  <si>
    <t>50962</t>
  </si>
  <si>
    <t>50961</t>
  </si>
  <si>
    <t>土岐市</t>
  </si>
  <si>
    <t>50954</t>
  </si>
  <si>
    <t>50953</t>
  </si>
  <si>
    <t>50952</t>
  </si>
  <si>
    <t>50951</t>
  </si>
  <si>
    <t>飛騨市</t>
  </si>
  <si>
    <t>50945</t>
  </si>
  <si>
    <t>50944</t>
  </si>
  <si>
    <t>50943</t>
  </si>
  <si>
    <t>50942</t>
  </si>
  <si>
    <t>高山市</t>
  </si>
  <si>
    <t>50941</t>
  </si>
  <si>
    <t>50935</t>
  </si>
  <si>
    <t>50934</t>
  </si>
  <si>
    <t>50933</t>
  </si>
  <si>
    <t>50932</t>
  </si>
  <si>
    <t>下呂市</t>
  </si>
  <si>
    <t>50931</t>
  </si>
  <si>
    <t>50927</t>
  </si>
  <si>
    <t>50926</t>
  </si>
  <si>
    <t>50925</t>
  </si>
  <si>
    <t>50924</t>
  </si>
  <si>
    <t>50923</t>
  </si>
  <si>
    <t>50922</t>
  </si>
  <si>
    <t>50921</t>
  </si>
  <si>
    <t>50916</t>
  </si>
  <si>
    <t>加茂郡白川町</t>
  </si>
  <si>
    <t>50914</t>
  </si>
  <si>
    <t>加茂郡東白川村</t>
  </si>
  <si>
    <t>50913</t>
  </si>
  <si>
    <t>50912</t>
  </si>
  <si>
    <t>50911</t>
  </si>
  <si>
    <t>加茂郡七宗町</t>
  </si>
  <si>
    <t>50905</t>
  </si>
  <si>
    <t>50904</t>
  </si>
  <si>
    <t>加茂郡川辺町</t>
  </si>
  <si>
    <t>50903</t>
  </si>
  <si>
    <t>可児市</t>
  </si>
  <si>
    <t>50902</t>
  </si>
  <si>
    <t>各務原市</t>
  </si>
  <si>
    <t>50901</t>
  </si>
  <si>
    <t>50886</t>
  </si>
  <si>
    <t>50885</t>
  </si>
  <si>
    <t>50805</t>
  </si>
  <si>
    <t>50804</t>
  </si>
  <si>
    <t>50803</t>
  </si>
  <si>
    <t>50802</t>
  </si>
  <si>
    <t>50801</t>
  </si>
  <si>
    <t>50800</t>
  </si>
  <si>
    <t>多治見市</t>
  </si>
  <si>
    <t>50787</t>
  </si>
  <si>
    <t>50786</t>
  </si>
  <si>
    <t>50785</t>
  </si>
  <si>
    <t>50709</t>
  </si>
  <si>
    <t>50708</t>
  </si>
  <si>
    <t>50700</t>
  </si>
  <si>
    <t>50686</t>
  </si>
  <si>
    <t>50685</t>
  </si>
  <si>
    <t>50622</t>
  </si>
  <si>
    <t>50621</t>
  </si>
  <si>
    <t>50614</t>
  </si>
  <si>
    <t>50613</t>
  </si>
  <si>
    <t>50612</t>
  </si>
  <si>
    <t>50611</t>
  </si>
  <si>
    <t>50608</t>
  </si>
  <si>
    <t>50602</t>
  </si>
  <si>
    <t>50601</t>
  </si>
  <si>
    <t>50600</t>
  </si>
  <si>
    <t>美濃加茂市</t>
  </si>
  <si>
    <t>50586</t>
  </si>
  <si>
    <t>50585</t>
  </si>
  <si>
    <t>加茂郡坂祝町</t>
  </si>
  <si>
    <t>加茂郡八百津町</t>
  </si>
  <si>
    <t>50505</t>
  </si>
  <si>
    <t>50504</t>
  </si>
  <si>
    <t>50503</t>
  </si>
  <si>
    <t>50501</t>
  </si>
  <si>
    <t>可児郡御嵩町</t>
  </si>
  <si>
    <t>50500</t>
  </si>
  <si>
    <t>50487</t>
  </si>
  <si>
    <t>50486</t>
  </si>
  <si>
    <t>50485</t>
  </si>
  <si>
    <t>50409</t>
  </si>
  <si>
    <t>50408</t>
  </si>
  <si>
    <t>50400</t>
  </si>
  <si>
    <t>大垣市</t>
  </si>
  <si>
    <t>50386</t>
  </si>
  <si>
    <t>50385</t>
  </si>
  <si>
    <t>揖斐郡揖斐川町</t>
  </si>
  <si>
    <t>50325</t>
  </si>
  <si>
    <t>揖斐郡池田町</t>
  </si>
  <si>
    <t>50324</t>
  </si>
  <si>
    <t>安八郡神戸町</t>
  </si>
  <si>
    <t>50323</t>
  </si>
  <si>
    <t>50322</t>
  </si>
  <si>
    <t>不破郡垂井町</t>
  </si>
  <si>
    <t>50321</t>
  </si>
  <si>
    <t>50316</t>
  </si>
  <si>
    <t>不破郡関ケ原町</t>
  </si>
  <si>
    <t>50315</t>
  </si>
  <si>
    <t>養老郡養老町</t>
  </si>
  <si>
    <t>50313</t>
  </si>
  <si>
    <t>50312</t>
  </si>
  <si>
    <t>50309</t>
  </si>
  <si>
    <t>50308</t>
  </si>
  <si>
    <t>海津市</t>
  </si>
  <si>
    <t>50306</t>
  </si>
  <si>
    <t>50305</t>
  </si>
  <si>
    <t>50304</t>
  </si>
  <si>
    <t>50303</t>
  </si>
  <si>
    <t>安八郡輪之内町</t>
  </si>
  <si>
    <t>50302</t>
  </si>
  <si>
    <t>50301</t>
  </si>
  <si>
    <t>安八郡安八町</t>
  </si>
  <si>
    <t>50300</t>
  </si>
  <si>
    <t>岐阜市</t>
  </si>
  <si>
    <t>50287</t>
  </si>
  <si>
    <t>50285</t>
  </si>
  <si>
    <t>50209</t>
  </si>
  <si>
    <t>50208</t>
  </si>
  <si>
    <t>50200</t>
  </si>
  <si>
    <t>羽島市</t>
  </si>
  <si>
    <t>50163</t>
  </si>
  <si>
    <t>50162</t>
  </si>
  <si>
    <t>50161</t>
  </si>
  <si>
    <t>羽島郡岐南町</t>
  </si>
  <si>
    <t>羽島郡笠松町</t>
  </si>
  <si>
    <t>50160</t>
  </si>
  <si>
    <t>大野郡白川村</t>
  </si>
  <si>
    <t>50156</t>
  </si>
  <si>
    <t>50155</t>
  </si>
  <si>
    <t>50154</t>
  </si>
  <si>
    <t>郡上市</t>
  </si>
  <si>
    <t>50153</t>
  </si>
  <si>
    <t>50152</t>
  </si>
  <si>
    <t>50151</t>
  </si>
  <si>
    <t>50146</t>
  </si>
  <si>
    <t>50145</t>
  </si>
  <si>
    <t>50144</t>
  </si>
  <si>
    <t>50143</t>
  </si>
  <si>
    <t>50142</t>
  </si>
  <si>
    <t>50141</t>
  </si>
  <si>
    <t>関市</t>
  </si>
  <si>
    <t>50139</t>
  </si>
  <si>
    <t>50138</t>
  </si>
  <si>
    <t>美濃市</t>
  </si>
  <si>
    <t>50137</t>
  </si>
  <si>
    <t>50136</t>
  </si>
  <si>
    <t>50135</t>
  </si>
  <si>
    <t>加茂郡富加町</t>
  </si>
  <si>
    <t>50133</t>
  </si>
  <si>
    <t>50132</t>
  </si>
  <si>
    <t>50131</t>
  </si>
  <si>
    <t>50129</t>
  </si>
  <si>
    <t>50128</t>
  </si>
  <si>
    <t>50126</t>
  </si>
  <si>
    <t>50125</t>
  </si>
  <si>
    <t>山県市</t>
  </si>
  <si>
    <t>50123</t>
  </si>
  <si>
    <t>50122</t>
  </si>
  <si>
    <t>50121</t>
  </si>
  <si>
    <t>本巣市</t>
  </si>
  <si>
    <t>50115</t>
  </si>
  <si>
    <t>50113</t>
  </si>
  <si>
    <t>50112</t>
  </si>
  <si>
    <t>50111</t>
  </si>
  <si>
    <t>50109</t>
  </si>
  <si>
    <t>50108</t>
  </si>
  <si>
    <t>50107</t>
  </si>
  <si>
    <t>50106</t>
  </si>
  <si>
    <t>揖斐郡大野町</t>
  </si>
  <si>
    <t>50105</t>
  </si>
  <si>
    <t>50104</t>
  </si>
  <si>
    <t>本巣郡北方町</t>
  </si>
  <si>
    <t>瑞穂市</t>
  </si>
  <si>
    <t>50103</t>
  </si>
  <si>
    <t>50102</t>
  </si>
  <si>
    <t>50101</t>
  </si>
  <si>
    <t>50088</t>
  </si>
  <si>
    <t>50087</t>
  </si>
  <si>
    <t>50086</t>
  </si>
  <si>
    <t>50085</t>
  </si>
  <si>
    <t>50084</t>
  </si>
  <si>
    <t>50083</t>
  </si>
  <si>
    <t>50082</t>
  </si>
  <si>
    <t>50081</t>
  </si>
  <si>
    <t>50080</t>
  </si>
  <si>
    <t>50000</t>
  </si>
  <si>
    <t>桑名郡木曽岬町</t>
  </si>
  <si>
    <t>49885</t>
  </si>
  <si>
    <t>弥富市</t>
  </si>
  <si>
    <t>49808</t>
  </si>
  <si>
    <t>49800</t>
  </si>
  <si>
    <t>海部郡蟹江町</t>
  </si>
  <si>
    <t>49786</t>
  </si>
  <si>
    <t>49785</t>
  </si>
  <si>
    <t>あま市</t>
  </si>
  <si>
    <t>49700</t>
  </si>
  <si>
    <t>津島市</t>
  </si>
  <si>
    <t>49687</t>
  </si>
  <si>
    <t>49686</t>
  </si>
  <si>
    <t>愛西市</t>
  </si>
  <si>
    <t>49685</t>
  </si>
  <si>
    <t>49680</t>
  </si>
  <si>
    <t>49609</t>
  </si>
  <si>
    <t>49608</t>
  </si>
  <si>
    <t>49600</t>
  </si>
  <si>
    <t>稲沢市</t>
  </si>
  <si>
    <t>49586</t>
  </si>
  <si>
    <t>49585</t>
  </si>
  <si>
    <t>49500</t>
  </si>
  <si>
    <t>一宮市</t>
  </si>
  <si>
    <t>49486</t>
  </si>
  <si>
    <t>49485</t>
  </si>
  <si>
    <t>49400</t>
  </si>
  <si>
    <t>49380</t>
  </si>
  <si>
    <t>49300</t>
  </si>
  <si>
    <t>49286</t>
  </si>
  <si>
    <t>49285</t>
  </si>
  <si>
    <t>49284</t>
  </si>
  <si>
    <t>49283</t>
  </si>
  <si>
    <t>49282</t>
  </si>
  <si>
    <t>49281</t>
  </si>
  <si>
    <t>49280</t>
  </si>
  <si>
    <t>49200</t>
  </si>
  <si>
    <t>49186</t>
  </si>
  <si>
    <t>49185</t>
  </si>
  <si>
    <t>49109</t>
  </si>
  <si>
    <t>49108</t>
  </si>
  <si>
    <t>49103</t>
  </si>
  <si>
    <t>49102</t>
  </si>
  <si>
    <t>49101</t>
  </si>
  <si>
    <t>49100</t>
  </si>
  <si>
    <t>49014</t>
  </si>
  <si>
    <t>海部郡飛島村</t>
  </si>
  <si>
    <t>49013</t>
  </si>
  <si>
    <t>49012</t>
  </si>
  <si>
    <t>海部郡大治町</t>
  </si>
  <si>
    <t>49011</t>
  </si>
  <si>
    <t>瀬戸市</t>
  </si>
  <si>
    <t>48987</t>
  </si>
  <si>
    <t>48986</t>
  </si>
  <si>
    <t>48985</t>
  </si>
  <si>
    <t>48984</t>
  </si>
  <si>
    <t>48909</t>
  </si>
  <si>
    <t>48908</t>
  </si>
  <si>
    <t>48900</t>
  </si>
  <si>
    <t>尾張旭市</t>
  </si>
  <si>
    <t>48886</t>
  </si>
  <si>
    <t>48885</t>
  </si>
  <si>
    <t>48808</t>
  </si>
  <si>
    <t>48800</t>
  </si>
  <si>
    <t>春日井市</t>
  </si>
  <si>
    <t>48786</t>
  </si>
  <si>
    <t>48785</t>
  </si>
  <si>
    <t>48700</t>
  </si>
  <si>
    <t>48686</t>
  </si>
  <si>
    <t>48685</t>
  </si>
  <si>
    <t>48609</t>
  </si>
  <si>
    <t>48608</t>
  </si>
  <si>
    <t>48600</t>
  </si>
  <si>
    <t>小牧市</t>
  </si>
  <si>
    <t>48587</t>
  </si>
  <si>
    <t>48586</t>
  </si>
  <si>
    <t>48585</t>
  </si>
  <si>
    <t>48508</t>
  </si>
  <si>
    <t>48500</t>
  </si>
  <si>
    <t>犬山市</t>
  </si>
  <si>
    <t>48486</t>
  </si>
  <si>
    <t>48485</t>
  </si>
  <si>
    <t>48409</t>
  </si>
  <si>
    <t>48408</t>
  </si>
  <si>
    <t>48400</t>
  </si>
  <si>
    <t>江南市</t>
  </si>
  <si>
    <t>48387</t>
  </si>
  <si>
    <t>48385</t>
  </si>
  <si>
    <t>48384</t>
  </si>
  <si>
    <t>48383</t>
  </si>
  <si>
    <t>48382</t>
  </si>
  <si>
    <t>48381</t>
  </si>
  <si>
    <t>48380</t>
  </si>
  <si>
    <t>48300</t>
  </si>
  <si>
    <t>岩倉市</t>
  </si>
  <si>
    <t>48286</t>
  </si>
  <si>
    <t>48285</t>
  </si>
  <si>
    <t>48200</t>
  </si>
  <si>
    <t>北名古屋市</t>
  </si>
  <si>
    <t>48186</t>
  </si>
  <si>
    <t>48185</t>
  </si>
  <si>
    <t>48100</t>
  </si>
  <si>
    <t>長久手市</t>
  </si>
  <si>
    <t>48013</t>
  </si>
  <si>
    <t>48012</t>
  </si>
  <si>
    <t>48011</t>
  </si>
  <si>
    <t>48003</t>
  </si>
  <si>
    <t>西春日井郡豊山町</t>
  </si>
  <si>
    <t>48002</t>
  </si>
  <si>
    <t>丹羽郡扶桑町</t>
  </si>
  <si>
    <t>48001</t>
  </si>
  <si>
    <t>丹羽郡大口町</t>
  </si>
  <si>
    <t>常滑市</t>
  </si>
  <si>
    <t>47987</t>
  </si>
  <si>
    <t>47986</t>
  </si>
  <si>
    <t>47985</t>
  </si>
  <si>
    <t>47908</t>
  </si>
  <si>
    <t>47900</t>
  </si>
  <si>
    <t>知多市</t>
  </si>
  <si>
    <t>47886</t>
  </si>
  <si>
    <t>47885</t>
  </si>
  <si>
    <t>47800</t>
  </si>
  <si>
    <t>東海市</t>
  </si>
  <si>
    <t>47785</t>
  </si>
  <si>
    <t>47700</t>
  </si>
  <si>
    <t>47686</t>
  </si>
  <si>
    <t>47685</t>
  </si>
  <si>
    <t>47600</t>
  </si>
  <si>
    <t>半田市</t>
  </si>
  <si>
    <t>47586</t>
  </si>
  <si>
    <t>47585</t>
  </si>
  <si>
    <t>47509</t>
  </si>
  <si>
    <t>47508</t>
  </si>
  <si>
    <t>47500</t>
  </si>
  <si>
    <t>大府市</t>
  </si>
  <si>
    <t>47487</t>
  </si>
  <si>
    <t>47486</t>
  </si>
  <si>
    <t>47485</t>
  </si>
  <si>
    <t>47400</t>
  </si>
  <si>
    <t>豊田市</t>
  </si>
  <si>
    <t>47385</t>
  </si>
  <si>
    <t>47309</t>
  </si>
  <si>
    <t>知立市</t>
  </si>
  <si>
    <t>47286</t>
  </si>
  <si>
    <t>47285</t>
  </si>
  <si>
    <t>47200</t>
  </si>
  <si>
    <t>47186</t>
  </si>
  <si>
    <t>47185</t>
  </si>
  <si>
    <t>47108</t>
  </si>
  <si>
    <t>47100</t>
  </si>
  <si>
    <t>知多郡南知多町</t>
  </si>
  <si>
    <t>47035</t>
  </si>
  <si>
    <t>47034</t>
  </si>
  <si>
    <t>47033</t>
  </si>
  <si>
    <t>知多郡美浜町</t>
  </si>
  <si>
    <t>47032</t>
  </si>
  <si>
    <t>知多郡武豊町</t>
  </si>
  <si>
    <t>47025</t>
  </si>
  <si>
    <t>47024</t>
  </si>
  <si>
    <t>47023</t>
  </si>
  <si>
    <t>知多郡阿久比町</t>
  </si>
  <si>
    <t>47022</t>
  </si>
  <si>
    <t>知多郡東浦町</t>
  </si>
  <si>
    <t>47021</t>
  </si>
  <si>
    <t>47012</t>
  </si>
  <si>
    <t>豊明市</t>
  </si>
  <si>
    <t>47011</t>
  </si>
  <si>
    <t>47005</t>
  </si>
  <si>
    <t>47004</t>
  </si>
  <si>
    <t>47003</t>
  </si>
  <si>
    <t>みよし市</t>
  </si>
  <si>
    <t>47002</t>
  </si>
  <si>
    <t>日進市</t>
  </si>
  <si>
    <t>47001</t>
  </si>
  <si>
    <t>愛知郡東郷町</t>
  </si>
  <si>
    <t>名古屋市中村区</t>
  </si>
  <si>
    <t>46987</t>
  </si>
  <si>
    <t>名古屋市中区</t>
  </si>
  <si>
    <t>名古屋市天白区</t>
  </si>
  <si>
    <t>46886</t>
  </si>
  <si>
    <t>46885</t>
  </si>
  <si>
    <t>46808</t>
  </si>
  <si>
    <t>46800</t>
  </si>
  <si>
    <t>名古屋市瑞穂区</t>
  </si>
  <si>
    <t>46786</t>
  </si>
  <si>
    <t>46785</t>
  </si>
  <si>
    <t>46708</t>
  </si>
  <si>
    <t>46700</t>
  </si>
  <si>
    <t>名古屋市昭和区</t>
  </si>
  <si>
    <t>46687</t>
  </si>
  <si>
    <t>46686</t>
  </si>
  <si>
    <t>46685</t>
  </si>
  <si>
    <t>46608</t>
  </si>
  <si>
    <t>46600</t>
  </si>
  <si>
    <t>名古屋市名東区</t>
  </si>
  <si>
    <t>46586</t>
  </si>
  <si>
    <t>46585</t>
  </si>
  <si>
    <t>46500</t>
  </si>
  <si>
    <t>名古屋市千種区</t>
  </si>
  <si>
    <t>46487</t>
  </si>
  <si>
    <t>46486</t>
  </si>
  <si>
    <t>46485</t>
  </si>
  <si>
    <t>46408</t>
  </si>
  <si>
    <t>46400</t>
  </si>
  <si>
    <t>名古屋市守山区</t>
  </si>
  <si>
    <t>46385</t>
  </si>
  <si>
    <t>46308</t>
  </si>
  <si>
    <t>46300</t>
  </si>
  <si>
    <t>名古屋市北区</t>
  </si>
  <si>
    <t>46287</t>
  </si>
  <si>
    <t>46286</t>
  </si>
  <si>
    <t>46285</t>
  </si>
  <si>
    <t>46208</t>
  </si>
  <si>
    <t>46200</t>
  </si>
  <si>
    <t>名古屋市東区</t>
  </si>
  <si>
    <t>46187</t>
  </si>
  <si>
    <t>46186</t>
  </si>
  <si>
    <t>46185</t>
  </si>
  <si>
    <t>46100</t>
  </si>
  <si>
    <t>46087</t>
  </si>
  <si>
    <t>46086</t>
  </si>
  <si>
    <t>46085</t>
  </si>
  <si>
    <t>46084</t>
  </si>
  <si>
    <t>46083</t>
  </si>
  <si>
    <t>46082</t>
  </si>
  <si>
    <t>46000</t>
  </si>
  <si>
    <t>名古屋市緑区</t>
  </si>
  <si>
    <t>45985</t>
  </si>
  <si>
    <t>45980</t>
  </si>
  <si>
    <t>45885</t>
  </si>
  <si>
    <t>45809</t>
  </si>
  <si>
    <t>45808</t>
  </si>
  <si>
    <t>45800</t>
  </si>
  <si>
    <t>名古屋市南区</t>
  </si>
  <si>
    <t>45787</t>
  </si>
  <si>
    <t>45785</t>
  </si>
  <si>
    <t>45708</t>
  </si>
  <si>
    <t>45700</t>
  </si>
  <si>
    <t>名古屋市熱田区</t>
  </si>
  <si>
    <t>45687</t>
  </si>
  <si>
    <t>45686</t>
  </si>
  <si>
    <t>45685</t>
  </si>
  <si>
    <t>45600</t>
  </si>
  <si>
    <t>名古屋市港区</t>
  </si>
  <si>
    <t>45587</t>
  </si>
  <si>
    <t>45586</t>
  </si>
  <si>
    <t>45585</t>
  </si>
  <si>
    <t>45508</t>
  </si>
  <si>
    <t>45500</t>
  </si>
  <si>
    <t>名古屋市中川区</t>
  </si>
  <si>
    <t>45486</t>
  </si>
  <si>
    <t>45485</t>
  </si>
  <si>
    <t>45409</t>
  </si>
  <si>
    <t>45408</t>
  </si>
  <si>
    <t>45400</t>
  </si>
  <si>
    <t>45387</t>
  </si>
  <si>
    <t>45386</t>
  </si>
  <si>
    <t>45385</t>
  </si>
  <si>
    <t>45361</t>
  </si>
  <si>
    <t>45308</t>
  </si>
  <si>
    <t>45300</t>
  </si>
  <si>
    <t>清須市</t>
  </si>
  <si>
    <t>45286</t>
  </si>
  <si>
    <t>名古屋市西区</t>
  </si>
  <si>
    <t>45285</t>
  </si>
  <si>
    <t>45209</t>
  </si>
  <si>
    <t>45208</t>
  </si>
  <si>
    <t>45200</t>
  </si>
  <si>
    <t>45187</t>
  </si>
  <si>
    <t>45186</t>
  </si>
  <si>
    <t>45185</t>
  </si>
  <si>
    <t>45160</t>
  </si>
  <si>
    <t>45100</t>
  </si>
  <si>
    <t>45089</t>
  </si>
  <si>
    <t>45087</t>
  </si>
  <si>
    <t>45086</t>
  </si>
  <si>
    <t>45085</t>
  </si>
  <si>
    <t>45066</t>
  </si>
  <si>
    <t>45064</t>
  </si>
  <si>
    <t>45063</t>
  </si>
  <si>
    <t>45062</t>
  </si>
  <si>
    <t>45061</t>
  </si>
  <si>
    <t>45060</t>
  </si>
  <si>
    <t>45000</t>
  </si>
  <si>
    <t>北設楽郡豊根村</t>
  </si>
  <si>
    <t>44904</t>
  </si>
  <si>
    <t>北設楽郡東栄町</t>
  </si>
  <si>
    <t>44902</t>
  </si>
  <si>
    <t>刈谷市</t>
  </si>
  <si>
    <t>44887</t>
  </si>
  <si>
    <t>44886</t>
  </si>
  <si>
    <t>44885</t>
  </si>
  <si>
    <t>44808</t>
  </si>
  <si>
    <t>44800</t>
  </si>
  <si>
    <t>碧南市</t>
  </si>
  <si>
    <t>44786</t>
  </si>
  <si>
    <t>44785</t>
  </si>
  <si>
    <t>44708</t>
  </si>
  <si>
    <t>44700</t>
  </si>
  <si>
    <t>安城市</t>
  </si>
  <si>
    <t>44686</t>
  </si>
  <si>
    <t>44685</t>
  </si>
  <si>
    <t>44600</t>
  </si>
  <si>
    <t>西尾市</t>
  </si>
  <si>
    <t>44586</t>
  </si>
  <si>
    <t>44585</t>
  </si>
  <si>
    <t>44508</t>
  </si>
  <si>
    <t>44500</t>
  </si>
  <si>
    <t>岡崎市</t>
  </si>
  <si>
    <t>44487</t>
  </si>
  <si>
    <t>44486</t>
  </si>
  <si>
    <t>44485</t>
  </si>
  <si>
    <t>44436</t>
  </si>
  <si>
    <t>44435</t>
  </si>
  <si>
    <t>44434</t>
  </si>
  <si>
    <t>44433</t>
  </si>
  <si>
    <t>44432</t>
  </si>
  <si>
    <t>44431</t>
  </si>
  <si>
    <t>44428</t>
  </si>
  <si>
    <t>44426</t>
  </si>
  <si>
    <t>44425</t>
  </si>
  <si>
    <t>44424</t>
  </si>
  <si>
    <t>44423</t>
  </si>
  <si>
    <t>44422</t>
  </si>
  <si>
    <t>44421</t>
  </si>
  <si>
    <t>高浜市</t>
  </si>
  <si>
    <t>44413</t>
  </si>
  <si>
    <t>44412</t>
  </si>
  <si>
    <t>44411</t>
  </si>
  <si>
    <t>44409</t>
  </si>
  <si>
    <t>44408</t>
  </si>
  <si>
    <t>44407</t>
  </si>
  <si>
    <t>44405</t>
  </si>
  <si>
    <t>44404</t>
  </si>
  <si>
    <t>44403</t>
  </si>
  <si>
    <t>44402</t>
  </si>
  <si>
    <t>額田郡幸田町</t>
  </si>
  <si>
    <t>44401</t>
  </si>
  <si>
    <t>44400</t>
  </si>
  <si>
    <t>蒲郡市</t>
  </si>
  <si>
    <t>44386</t>
  </si>
  <si>
    <t>44385</t>
  </si>
  <si>
    <t>44301</t>
  </si>
  <si>
    <t>44300</t>
  </si>
  <si>
    <t>豊川市</t>
  </si>
  <si>
    <t>44286</t>
  </si>
  <si>
    <t>44285</t>
  </si>
  <si>
    <t>44208</t>
  </si>
  <si>
    <t>44200</t>
  </si>
  <si>
    <t>豊橋市</t>
  </si>
  <si>
    <t>44186</t>
  </si>
  <si>
    <t>44185</t>
  </si>
  <si>
    <t>44181</t>
  </si>
  <si>
    <t>44180</t>
  </si>
  <si>
    <t>田原市</t>
  </si>
  <si>
    <t>44136</t>
  </si>
  <si>
    <t>44135</t>
  </si>
  <si>
    <t>44134</t>
  </si>
  <si>
    <t>44133</t>
  </si>
  <si>
    <t>44132</t>
  </si>
  <si>
    <t>44131</t>
  </si>
  <si>
    <t>北設楽郡設楽町</t>
  </si>
  <si>
    <t>44126</t>
  </si>
  <si>
    <t>44125</t>
  </si>
  <si>
    <t>44124</t>
  </si>
  <si>
    <t>44123</t>
  </si>
  <si>
    <t>44122</t>
  </si>
  <si>
    <t>新城市</t>
  </si>
  <si>
    <t>44119</t>
  </si>
  <si>
    <t>44116</t>
  </si>
  <si>
    <t>44115</t>
  </si>
  <si>
    <t>44114</t>
  </si>
  <si>
    <t>44113</t>
  </si>
  <si>
    <t>44112</t>
  </si>
  <si>
    <t>44111</t>
  </si>
  <si>
    <t>44103</t>
  </si>
  <si>
    <t>44102</t>
  </si>
  <si>
    <t>44101</t>
  </si>
  <si>
    <t>44100</t>
  </si>
  <si>
    <t>44086</t>
  </si>
  <si>
    <t>44085</t>
  </si>
  <si>
    <t>44008</t>
  </si>
  <si>
    <t>44000</t>
  </si>
  <si>
    <t>菊川市</t>
  </si>
  <si>
    <t>43986</t>
  </si>
  <si>
    <t>43900</t>
  </si>
  <si>
    <t>磐田市</t>
  </si>
  <si>
    <t>43887</t>
  </si>
  <si>
    <t>43886</t>
  </si>
  <si>
    <t>43885</t>
  </si>
  <si>
    <t>43808</t>
  </si>
  <si>
    <t>43802</t>
  </si>
  <si>
    <t>43801</t>
  </si>
  <si>
    <t>43800</t>
  </si>
  <si>
    <t>袋井市</t>
  </si>
  <si>
    <t>43786</t>
  </si>
  <si>
    <t>43785</t>
  </si>
  <si>
    <t>御前崎市</t>
  </si>
  <si>
    <t>43716</t>
  </si>
  <si>
    <t>43715</t>
  </si>
  <si>
    <t>掛川市</t>
  </si>
  <si>
    <t>43714</t>
  </si>
  <si>
    <t>43713</t>
  </si>
  <si>
    <t>43712</t>
  </si>
  <si>
    <t>43711</t>
  </si>
  <si>
    <t>浜松市天竜区</t>
  </si>
  <si>
    <t>43706</t>
  </si>
  <si>
    <t>周智郡森町</t>
  </si>
  <si>
    <t>43702</t>
  </si>
  <si>
    <t>43701</t>
  </si>
  <si>
    <t>43700</t>
  </si>
  <si>
    <t>43686</t>
  </si>
  <si>
    <t>43685</t>
  </si>
  <si>
    <t>43603</t>
  </si>
  <si>
    <t>43602</t>
  </si>
  <si>
    <t>43601</t>
  </si>
  <si>
    <t>43600</t>
  </si>
  <si>
    <t>浜松市東区</t>
  </si>
  <si>
    <t>43586</t>
  </si>
  <si>
    <t>浜松市中区</t>
  </si>
  <si>
    <t>浜松市南区</t>
  </si>
  <si>
    <t>43585</t>
  </si>
  <si>
    <t>43500</t>
  </si>
  <si>
    <t>浜松市浜北区</t>
  </si>
  <si>
    <t>43486</t>
  </si>
  <si>
    <t>43485</t>
  </si>
  <si>
    <t>43400</t>
  </si>
  <si>
    <t>43386</t>
  </si>
  <si>
    <t>浜松市北区</t>
  </si>
  <si>
    <t>43385</t>
  </si>
  <si>
    <t>43381</t>
  </si>
  <si>
    <t>43287</t>
  </si>
  <si>
    <t>43286</t>
  </si>
  <si>
    <t>浜松市西区</t>
  </si>
  <si>
    <t>43285</t>
  </si>
  <si>
    <t>43280</t>
  </si>
  <si>
    <t>43200</t>
  </si>
  <si>
    <t>43141</t>
  </si>
  <si>
    <t>43139</t>
  </si>
  <si>
    <t>43138</t>
  </si>
  <si>
    <t>43137</t>
  </si>
  <si>
    <t>43136</t>
  </si>
  <si>
    <t>43135</t>
  </si>
  <si>
    <t>43134</t>
  </si>
  <si>
    <t>43133</t>
  </si>
  <si>
    <t>43131</t>
  </si>
  <si>
    <t>43125</t>
  </si>
  <si>
    <t>43122</t>
  </si>
  <si>
    <t>43121</t>
  </si>
  <si>
    <t>43114</t>
  </si>
  <si>
    <t>43113</t>
  </si>
  <si>
    <t>43112</t>
  </si>
  <si>
    <t>43111</t>
  </si>
  <si>
    <t>湖西市</t>
  </si>
  <si>
    <t>43104</t>
  </si>
  <si>
    <t>43103</t>
  </si>
  <si>
    <t>43102</t>
  </si>
  <si>
    <t>43101</t>
  </si>
  <si>
    <t>43086</t>
  </si>
  <si>
    <t>43085</t>
  </si>
  <si>
    <t>43077</t>
  </si>
  <si>
    <t>43009</t>
  </si>
  <si>
    <t>43008</t>
  </si>
  <si>
    <t>島田市</t>
  </si>
  <si>
    <t>42886</t>
  </si>
  <si>
    <t>42885</t>
  </si>
  <si>
    <t>静岡市葵区</t>
  </si>
  <si>
    <t>42805</t>
  </si>
  <si>
    <t>榛原郡川根本町</t>
  </si>
  <si>
    <t>42804</t>
  </si>
  <si>
    <t>42803</t>
  </si>
  <si>
    <t>42802</t>
  </si>
  <si>
    <t>42801</t>
  </si>
  <si>
    <t>42800</t>
  </si>
  <si>
    <t>42786</t>
  </si>
  <si>
    <t>42785</t>
  </si>
  <si>
    <t>42702</t>
  </si>
  <si>
    <t>42701</t>
  </si>
  <si>
    <t>42700</t>
  </si>
  <si>
    <t>藤枝市</t>
  </si>
  <si>
    <t>42687</t>
  </si>
  <si>
    <t>42686</t>
  </si>
  <si>
    <t>42685</t>
  </si>
  <si>
    <t>42602</t>
  </si>
  <si>
    <t>42601</t>
  </si>
  <si>
    <t>42600</t>
  </si>
  <si>
    <t>焼津市</t>
  </si>
  <si>
    <t>42587</t>
  </si>
  <si>
    <t>42586</t>
  </si>
  <si>
    <t>42585</t>
  </si>
  <si>
    <t>42500</t>
  </si>
  <si>
    <t>静岡市清水区</t>
  </si>
  <si>
    <t>42487</t>
  </si>
  <si>
    <t>42486</t>
  </si>
  <si>
    <t>42485</t>
  </si>
  <si>
    <t>42409</t>
  </si>
  <si>
    <t>42408</t>
  </si>
  <si>
    <t>42404</t>
  </si>
  <si>
    <t>42403</t>
  </si>
  <si>
    <t>42402</t>
  </si>
  <si>
    <t>42401</t>
  </si>
  <si>
    <t>42400</t>
  </si>
  <si>
    <t>静岡市駿河区</t>
  </si>
  <si>
    <t>42287</t>
  </si>
  <si>
    <t>42286</t>
  </si>
  <si>
    <t>42285</t>
  </si>
  <si>
    <t>42280</t>
  </si>
  <si>
    <t>42200</t>
  </si>
  <si>
    <t>富士市</t>
  </si>
  <si>
    <t>42133</t>
  </si>
  <si>
    <t>42132</t>
  </si>
  <si>
    <t>42131</t>
  </si>
  <si>
    <t>42123</t>
  </si>
  <si>
    <t>42122</t>
  </si>
  <si>
    <t>42121</t>
  </si>
  <si>
    <t>42114</t>
  </si>
  <si>
    <t>42113</t>
  </si>
  <si>
    <t>42112</t>
  </si>
  <si>
    <t>42111</t>
  </si>
  <si>
    <t>牧之原市</t>
  </si>
  <si>
    <t>42105</t>
  </si>
  <si>
    <t>42104</t>
  </si>
  <si>
    <t>榛原郡吉田町</t>
  </si>
  <si>
    <t>42103</t>
  </si>
  <si>
    <t>42102</t>
  </si>
  <si>
    <t>42101</t>
  </si>
  <si>
    <t>42087</t>
  </si>
  <si>
    <t>42086</t>
  </si>
  <si>
    <t>42085</t>
  </si>
  <si>
    <t>42009</t>
  </si>
  <si>
    <t>42008</t>
  </si>
  <si>
    <t>42000</t>
  </si>
  <si>
    <t>富士宮市</t>
  </si>
  <si>
    <t>41903</t>
  </si>
  <si>
    <t>41902</t>
  </si>
  <si>
    <t>田方郡函南町</t>
  </si>
  <si>
    <t>41901</t>
  </si>
  <si>
    <t>41886</t>
  </si>
  <si>
    <t>41801</t>
  </si>
  <si>
    <t>41800</t>
  </si>
  <si>
    <t>41786</t>
  </si>
  <si>
    <t>41785</t>
  </si>
  <si>
    <t>41708</t>
  </si>
  <si>
    <t>41700</t>
  </si>
  <si>
    <t>41686</t>
  </si>
  <si>
    <t>41685</t>
  </si>
  <si>
    <t>41609</t>
  </si>
  <si>
    <t>下田市</t>
  </si>
  <si>
    <t>41586</t>
  </si>
  <si>
    <t>41585</t>
  </si>
  <si>
    <t>賀茂郡南伊豆町</t>
  </si>
  <si>
    <t>41505</t>
  </si>
  <si>
    <t>41503</t>
  </si>
  <si>
    <t>41501</t>
  </si>
  <si>
    <t>41500</t>
  </si>
  <si>
    <t>伊東市</t>
  </si>
  <si>
    <t>41485</t>
  </si>
  <si>
    <t>41400</t>
  </si>
  <si>
    <t>熱海市</t>
  </si>
  <si>
    <t>41386</t>
  </si>
  <si>
    <t>41385</t>
  </si>
  <si>
    <t>41307</t>
  </si>
  <si>
    <t>賀茂郡河津町</t>
  </si>
  <si>
    <t>41305</t>
  </si>
  <si>
    <t>賀茂郡東伊豆町</t>
  </si>
  <si>
    <t>41304</t>
  </si>
  <si>
    <t>41303</t>
  </si>
  <si>
    <t>41302</t>
  </si>
  <si>
    <t>41301</t>
  </si>
  <si>
    <t>41300</t>
  </si>
  <si>
    <t>御殿場市</t>
  </si>
  <si>
    <t>41287</t>
  </si>
  <si>
    <t>41286</t>
  </si>
  <si>
    <t>41285</t>
  </si>
  <si>
    <t>41200</t>
  </si>
  <si>
    <t>駿東郡長泉町</t>
  </si>
  <si>
    <t>41187</t>
  </si>
  <si>
    <t>三島市</t>
  </si>
  <si>
    <t>41186</t>
  </si>
  <si>
    <t>駿東郡清水町</t>
  </si>
  <si>
    <t>41185</t>
  </si>
  <si>
    <t>41109</t>
  </si>
  <si>
    <t>41108</t>
  </si>
  <si>
    <t>41100</t>
  </si>
  <si>
    <t>沼津市</t>
  </si>
  <si>
    <t>41087</t>
  </si>
  <si>
    <t>41086</t>
  </si>
  <si>
    <t>41085</t>
  </si>
  <si>
    <t>賀茂郡松崎町</t>
  </si>
  <si>
    <t>41036</t>
  </si>
  <si>
    <t>賀茂郡西伊豆町</t>
  </si>
  <si>
    <t>41035</t>
  </si>
  <si>
    <t>41034</t>
  </si>
  <si>
    <t>伊豆市</t>
  </si>
  <si>
    <t>41033</t>
  </si>
  <si>
    <t>41032</t>
  </si>
  <si>
    <t>41025</t>
  </si>
  <si>
    <t>41024</t>
  </si>
  <si>
    <t>伊豆の国市</t>
  </si>
  <si>
    <t>41023</t>
  </si>
  <si>
    <t>41022</t>
  </si>
  <si>
    <t>41021</t>
  </si>
  <si>
    <t>駿東郡小山町</t>
  </si>
  <si>
    <t>41014</t>
  </si>
  <si>
    <t>41013</t>
  </si>
  <si>
    <t>裾野市</t>
  </si>
  <si>
    <t>41012</t>
  </si>
  <si>
    <t>41011</t>
  </si>
  <si>
    <t>41008</t>
  </si>
  <si>
    <t>41003</t>
  </si>
  <si>
    <t>41002</t>
  </si>
  <si>
    <t>41001</t>
  </si>
  <si>
    <t>41000</t>
  </si>
  <si>
    <t>中巨摩郡昭和町</t>
  </si>
  <si>
    <t>40938</t>
  </si>
  <si>
    <t>中央市</t>
  </si>
  <si>
    <t>笛吹市</t>
  </si>
  <si>
    <t>40937</t>
  </si>
  <si>
    <t>甲府市</t>
  </si>
  <si>
    <t>西八代郡市川三郷町</t>
  </si>
  <si>
    <t>40936</t>
  </si>
  <si>
    <t>南巨摩郡身延町</t>
  </si>
  <si>
    <t>40934</t>
  </si>
  <si>
    <t>40933</t>
  </si>
  <si>
    <t>40932</t>
  </si>
  <si>
    <t>40931</t>
  </si>
  <si>
    <t>40929</t>
  </si>
  <si>
    <t>南巨摩郡早川町</t>
  </si>
  <si>
    <t>40927</t>
  </si>
  <si>
    <t>40925</t>
  </si>
  <si>
    <t>40924</t>
  </si>
  <si>
    <t>南巨摩郡南部町</t>
  </si>
  <si>
    <t>40923</t>
  </si>
  <si>
    <t>40922</t>
  </si>
  <si>
    <t>40921</t>
  </si>
  <si>
    <t>北杜市</t>
  </si>
  <si>
    <t>40915</t>
  </si>
  <si>
    <t>甲州市</t>
  </si>
  <si>
    <t>40913</t>
  </si>
  <si>
    <t>40912</t>
  </si>
  <si>
    <t>大月市</t>
  </si>
  <si>
    <t>40906</t>
  </si>
  <si>
    <t>40905</t>
  </si>
  <si>
    <t>北都留郡丹波山村</t>
  </si>
  <si>
    <t>40903</t>
  </si>
  <si>
    <t>北都留郡小菅村</t>
  </si>
  <si>
    <t>40902</t>
  </si>
  <si>
    <t>40901</t>
  </si>
  <si>
    <t>上野原市</t>
  </si>
  <si>
    <t>40885</t>
  </si>
  <si>
    <t>40803</t>
  </si>
  <si>
    <t>40802</t>
  </si>
  <si>
    <t>40801</t>
  </si>
  <si>
    <t>40800</t>
  </si>
  <si>
    <t>韮崎市</t>
  </si>
  <si>
    <t>40785</t>
  </si>
  <si>
    <t>40703</t>
  </si>
  <si>
    <t>40702</t>
  </si>
  <si>
    <t>40701</t>
  </si>
  <si>
    <t>40700</t>
  </si>
  <si>
    <t>40686</t>
  </si>
  <si>
    <t>40685</t>
  </si>
  <si>
    <t>40608</t>
  </si>
  <si>
    <t>40600</t>
  </si>
  <si>
    <t>40585</t>
  </si>
  <si>
    <t>山梨市</t>
  </si>
  <si>
    <t>40500</t>
  </si>
  <si>
    <t>40486</t>
  </si>
  <si>
    <t>40485</t>
  </si>
  <si>
    <t>40402</t>
  </si>
  <si>
    <t>40400</t>
  </si>
  <si>
    <t>富士吉田市</t>
  </si>
  <si>
    <t>40386</t>
  </si>
  <si>
    <t>40385</t>
  </si>
  <si>
    <t>40300</t>
  </si>
  <si>
    <t>南都留郡西桂町</t>
  </si>
  <si>
    <t>都留市</t>
  </si>
  <si>
    <t>40285</t>
  </si>
  <si>
    <t>南都留郡道志村</t>
  </si>
  <si>
    <t>40202</t>
  </si>
  <si>
    <t>40200</t>
  </si>
  <si>
    <t>40186</t>
  </si>
  <si>
    <t>40185</t>
  </si>
  <si>
    <t>南都留郡忍野村</t>
  </si>
  <si>
    <t>40105</t>
  </si>
  <si>
    <t>南都留郡山中湖村</t>
  </si>
  <si>
    <t>南都留郡鳴沢村</t>
  </si>
  <si>
    <t>40103</t>
  </si>
  <si>
    <t>南都留郡富士河口湖町</t>
  </si>
  <si>
    <t>40102</t>
  </si>
  <si>
    <t>40100</t>
  </si>
  <si>
    <t>40087</t>
  </si>
  <si>
    <t>40086</t>
  </si>
  <si>
    <t>40085</t>
  </si>
  <si>
    <t>40015</t>
  </si>
  <si>
    <t>40012</t>
  </si>
  <si>
    <t>甲斐市</t>
  </si>
  <si>
    <t>40011</t>
  </si>
  <si>
    <t>40008</t>
  </si>
  <si>
    <t>南巨摩郡富士川町</t>
  </si>
  <si>
    <t>40006</t>
  </si>
  <si>
    <t>40005</t>
  </si>
  <si>
    <t>南アルプス市</t>
  </si>
  <si>
    <t>40004</t>
  </si>
  <si>
    <t>40003</t>
  </si>
  <si>
    <t>40002</t>
  </si>
  <si>
    <t>40001</t>
  </si>
  <si>
    <t>40000</t>
  </si>
  <si>
    <t>北安曇郡小谷村</t>
  </si>
  <si>
    <t>39996</t>
  </si>
  <si>
    <t>39995</t>
  </si>
  <si>
    <t>39994</t>
  </si>
  <si>
    <t>北安曇郡白馬村</t>
  </si>
  <si>
    <t>39993</t>
  </si>
  <si>
    <t>39992</t>
  </si>
  <si>
    <t>大町市</t>
  </si>
  <si>
    <t>39991</t>
  </si>
  <si>
    <t>松本市</t>
  </si>
  <si>
    <t>39987</t>
  </si>
  <si>
    <t>北安曇郡池田町</t>
  </si>
  <si>
    <t>39986</t>
  </si>
  <si>
    <t>北安曇郡松川村</t>
  </si>
  <si>
    <t>39985</t>
  </si>
  <si>
    <t>安曇野市</t>
  </si>
  <si>
    <t>39983</t>
  </si>
  <si>
    <t>39982</t>
  </si>
  <si>
    <t>39981</t>
  </si>
  <si>
    <t>東筑摩郡麻績村</t>
  </si>
  <si>
    <t>39977</t>
  </si>
  <si>
    <t>東筑摩郡筑北村</t>
  </si>
  <si>
    <t>39976</t>
  </si>
  <si>
    <t>39975</t>
  </si>
  <si>
    <t>39974</t>
  </si>
  <si>
    <t>東筑摩郡生坂村</t>
  </si>
  <si>
    <t>39973</t>
  </si>
  <si>
    <t>39972</t>
  </si>
  <si>
    <t>39971</t>
  </si>
  <si>
    <t>塩尻市</t>
  </si>
  <si>
    <t>39964</t>
  </si>
  <si>
    <t>39963</t>
  </si>
  <si>
    <t>木曽郡木祖村</t>
  </si>
  <si>
    <t>39962</t>
  </si>
  <si>
    <t>木曽郡木曽町</t>
  </si>
  <si>
    <t>39961</t>
  </si>
  <si>
    <t>木曽郡上松町</t>
  </si>
  <si>
    <t>39956</t>
  </si>
  <si>
    <t>木曽郡大桑村</t>
  </si>
  <si>
    <t>39955</t>
  </si>
  <si>
    <t>木曽郡南木曽町</t>
  </si>
  <si>
    <t>39953</t>
  </si>
  <si>
    <t>上伊那郡箕輪町</t>
  </si>
  <si>
    <t>39946</t>
  </si>
  <si>
    <t>上伊那郡南箕輪村</t>
  </si>
  <si>
    <t>39945</t>
  </si>
  <si>
    <t>伊那市</t>
  </si>
  <si>
    <t>39944</t>
  </si>
  <si>
    <t>上伊那郡宮田村</t>
  </si>
  <si>
    <t>39943</t>
  </si>
  <si>
    <t>駒ヶ根市</t>
  </si>
  <si>
    <t>39942</t>
  </si>
  <si>
    <t>39941</t>
  </si>
  <si>
    <t>上伊那郡中川村</t>
  </si>
  <si>
    <t>39938</t>
  </si>
  <si>
    <t>上伊那郡飯島町</t>
  </si>
  <si>
    <t>39937</t>
  </si>
  <si>
    <t>下伊那郡大鹿村</t>
  </si>
  <si>
    <t>39935</t>
  </si>
  <si>
    <t>下伊那郡豊丘村</t>
  </si>
  <si>
    <t>39933</t>
  </si>
  <si>
    <t>下伊那郡松川町</t>
  </si>
  <si>
    <t>39932</t>
  </si>
  <si>
    <t>下伊那郡高森町</t>
  </si>
  <si>
    <t>39931</t>
  </si>
  <si>
    <t>飯田市</t>
  </si>
  <si>
    <t>39926</t>
  </si>
  <si>
    <t>39925</t>
  </si>
  <si>
    <t>39924</t>
  </si>
  <si>
    <t>39922</t>
  </si>
  <si>
    <t>下伊那郡下條村</t>
  </si>
  <si>
    <t>39921</t>
  </si>
  <si>
    <t>下伊那郡泰阜村</t>
  </si>
  <si>
    <t>39918</t>
  </si>
  <si>
    <t>下伊那郡売木村</t>
  </si>
  <si>
    <t>39916</t>
  </si>
  <si>
    <t>下伊那郡阿南町</t>
  </si>
  <si>
    <t>39915</t>
  </si>
  <si>
    <t>39914</t>
  </si>
  <si>
    <t>39913</t>
  </si>
  <si>
    <t>39912</t>
  </si>
  <si>
    <t>下伊那郡天龍村</t>
  </si>
  <si>
    <t>39907</t>
  </si>
  <si>
    <t>上伊那郡辰野町</t>
  </si>
  <si>
    <t>39906</t>
  </si>
  <si>
    <t>39905</t>
  </si>
  <si>
    <t>39904</t>
  </si>
  <si>
    <t>諏訪郡富士見町</t>
  </si>
  <si>
    <t>39902</t>
  </si>
  <si>
    <t>39901</t>
  </si>
  <si>
    <t>39900</t>
  </si>
  <si>
    <t>39886</t>
  </si>
  <si>
    <t>39885</t>
  </si>
  <si>
    <t>39800</t>
  </si>
  <si>
    <t>39786</t>
  </si>
  <si>
    <t>39785</t>
  </si>
  <si>
    <t>39703</t>
  </si>
  <si>
    <t>木曽郡王滝村</t>
  </si>
  <si>
    <t>39702</t>
  </si>
  <si>
    <t>39701</t>
  </si>
  <si>
    <t>39700</t>
  </si>
  <si>
    <t>39686</t>
  </si>
  <si>
    <t>39685</t>
  </si>
  <si>
    <t>39606</t>
  </si>
  <si>
    <t>39604</t>
  </si>
  <si>
    <t>39603</t>
  </si>
  <si>
    <t>39602</t>
  </si>
  <si>
    <t>39601</t>
  </si>
  <si>
    <t>39600</t>
  </si>
  <si>
    <t>39586</t>
  </si>
  <si>
    <t>39585</t>
  </si>
  <si>
    <t>下伊那郡喬木村</t>
  </si>
  <si>
    <t>39511</t>
  </si>
  <si>
    <t>39508</t>
  </si>
  <si>
    <t>下伊那郡根羽村</t>
  </si>
  <si>
    <t>39507</t>
  </si>
  <si>
    <t>下伊那郡平谷村</t>
  </si>
  <si>
    <t>39506</t>
  </si>
  <si>
    <t>下伊那郡阿智村</t>
  </si>
  <si>
    <t>39505</t>
  </si>
  <si>
    <t>39504</t>
  </si>
  <si>
    <t>39503</t>
  </si>
  <si>
    <t>39502</t>
  </si>
  <si>
    <t>39501</t>
  </si>
  <si>
    <t>39500</t>
  </si>
  <si>
    <t>岡谷市</t>
  </si>
  <si>
    <t>39486</t>
  </si>
  <si>
    <t>39485</t>
  </si>
  <si>
    <t>39400</t>
  </si>
  <si>
    <t>諏訪郡下諏訪町</t>
  </si>
  <si>
    <t>39386</t>
  </si>
  <si>
    <t>39385</t>
  </si>
  <si>
    <t>39300</t>
  </si>
  <si>
    <t>諏訪市</t>
  </si>
  <si>
    <t>39286</t>
  </si>
  <si>
    <t>39285</t>
  </si>
  <si>
    <t>39201</t>
  </si>
  <si>
    <t>39200</t>
  </si>
  <si>
    <t>茅野市</t>
  </si>
  <si>
    <t>39185</t>
  </si>
  <si>
    <t>北佐久郡立科町</t>
  </si>
  <si>
    <t>39103</t>
  </si>
  <si>
    <t>39102</t>
  </si>
  <si>
    <t>諏訪郡原村</t>
  </si>
  <si>
    <t>39101</t>
  </si>
  <si>
    <t>39100</t>
  </si>
  <si>
    <t>39087</t>
  </si>
  <si>
    <t>39086</t>
  </si>
  <si>
    <t>39085</t>
  </si>
  <si>
    <t>39017</t>
  </si>
  <si>
    <t>39016</t>
  </si>
  <si>
    <t>39015</t>
  </si>
  <si>
    <t>39014</t>
  </si>
  <si>
    <t>東筑摩郡山形村</t>
  </si>
  <si>
    <t>39013</t>
  </si>
  <si>
    <t>39012</t>
  </si>
  <si>
    <t>東筑摩郡朝日村</t>
  </si>
  <si>
    <t>39011</t>
  </si>
  <si>
    <t>39008</t>
  </si>
  <si>
    <t>39003</t>
  </si>
  <si>
    <t>39002</t>
  </si>
  <si>
    <t>38927</t>
  </si>
  <si>
    <t>飯山市</t>
  </si>
  <si>
    <t>38926</t>
  </si>
  <si>
    <t>下高井郡野沢温泉村</t>
  </si>
  <si>
    <t>38925</t>
  </si>
  <si>
    <t>38924</t>
  </si>
  <si>
    <t>38923</t>
  </si>
  <si>
    <t>中野市</t>
  </si>
  <si>
    <t>下高井郡木島平村</t>
  </si>
  <si>
    <t>38922</t>
  </si>
  <si>
    <t>38921</t>
  </si>
  <si>
    <t>上水内郡信濃町</t>
  </si>
  <si>
    <t>38913</t>
  </si>
  <si>
    <t>上水内郡飯綱町</t>
  </si>
  <si>
    <t>38912</t>
  </si>
  <si>
    <t>長野市</t>
  </si>
  <si>
    <t>38911</t>
  </si>
  <si>
    <t>千曲市</t>
  </si>
  <si>
    <t>38908</t>
  </si>
  <si>
    <t>埴科郡坂城町</t>
  </si>
  <si>
    <t>38906</t>
  </si>
  <si>
    <t>東御市</t>
  </si>
  <si>
    <t>38905</t>
  </si>
  <si>
    <t>38904</t>
  </si>
  <si>
    <t>北佐久郡御代田町</t>
  </si>
  <si>
    <t>38902</t>
  </si>
  <si>
    <t>北佐久郡軽井沢町</t>
  </si>
  <si>
    <t>38901</t>
  </si>
  <si>
    <t>安中市</t>
  </si>
  <si>
    <t>38885</t>
  </si>
  <si>
    <t>38880</t>
  </si>
  <si>
    <t>38786</t>
  </si>
  <si>
    <t>38785</t>
  </si>
  <si>
    <t>38700</t>
  </si>
  <si>
    <t>上田市</t>
  </si>
  <si>
    <t>38687</t>
  </si>
  <si>
    <t>38686</t>
  </si>
  <si>
    <t>38685</t>
  </si>
  <si>
    <t>須坂市</t>
  </si>
  <si>
    <t>38622</t>
  </si>
  <si>
    <t>小県郡青木村</t>
  </si>
  <si>
    <t>38616</t>
  </si>
  <si>
    <t>38615</t>
  </si>
  <si>
    <t>38614</t>
  </si>
  <si>
    <t>38613</t>
  </si>
  <si>
    <t>38612</t>
  </si>
  <si>
    <t>38611</t>
  </si>
  <si>
    <t>小県郡長和町</t>
  </si>
  <si>
    <t>38607</t>
  </si>
  <si>
    <t>38606</t>
  </si>
  <si>
    <t>38605</t>
  </si>
  <si>
    <t>38604</t>
  </si>
  <si>
    <t>38603</t>
  </si>
  <si>
    <t>38601</t>
  </si>
  <si>
    <t>38600</t>
  </si>
  <si>
    <t>佐久市</t>
  </si>
  <si>
    <t>38586</t>
  </si>
  <si>
    <t>38585</t>
  </si>
  <si>
    <t>38500</t>
  </si>
  <si>
    <t>小諸市</t>
  </si>
  <si>
    <t>38486</t>
  </si>
  <si>
    <t>38485</t>
  </si>
  <si>
    <t>38423</t>
  </si>
  <si>
    <t>38422</t>
  </si>
  <si>
    <t>38421</t>
  </si>
  <si>
    <t>南佐久郡川上村</t>
  </si>
  <si>
    <t>38414</t>
  </si>
  <si>
    <t>南佐久郡南牧村</t>
  </si>
  <si>
    <t>38413</t>
  </si>
  <si>
    <t>南佐久郡北相木村</t>
  </si>
  <si>
    <t>38412</t>
  </si>
  <si>
    <t>南佐久郡南相木村</t>
  </si>
  <si>
    <t>南佐久郡小海町</t>
  </si>
  <si>
    <t>38411</t>
  </si>
  <si>
    <t>38408</t>
  </si>
  <si>
    <t>南佐久郡佐久穂町</t>
  </si>
  <si>
    <t>38407</t>
  </si>
  <si>
    <t>38406</t>
  </si>
  <si>
    <t>38405</t>
  </si>
  <si>
    <t>38404</t>
  </si>
  <si>
    <t>38403</t>
  </si>
  <si>
    <t>38400</t>
  </si>
  <si>
    <t>吾妻郡嬬恋村</t>
  </si>
  <si>
    <t>38386</t>
  </si>
  <si>
    <t>38385</t>
  </si>
  <si>
    <t>38300</t>
  </si>
  <si>
    <t>38286</t>
  </si>
  <si>
    <t>38285</t>
  </si>
  <si>
    <t>上高井郡高山村</t>
  </si>
  <si>
    <t>38208</t>
  </si>
  <si>
    <t>38200</t>
  </si>
  <si>
    <t>38187</t>
  </si>
  <si>
    <t>38186</t>
  </si>
  <si>
    <t>38185</t>
  </si>
  <si>
    <t>38143</t>
  </si>
  <si>
    <t>38141</t>
  </si>
  <si>
    <t>上水内郡小川村</t>
  </si>
  <si>
    <t>38133</t>
  </si>
  <si>
    <t>38132</t>
  </si>
  <si>
    <t>38131</t>
  </si>
  <si>
    <t>38127</t>
  </si>
  <si>
    <t>38124</t>
  </si>
  <si>
    <t>38123</t>
  </si>
  <si>
    <t>38122</t>
  </si>
  <si>
    <t>38112</t>
  </si>
  <si>
    <t>下高井郡山ノ内町</t>
  </si>
  <si>
    <t>38104</t>
  </si>
  <si>
    <t>上高井郡小布施町</t>
  </si>
  <si>
    <t>38102</t>
  </si>
  <si>
    <t>38101</t>
  </si>
  <si>
    <t>38100</t>
  </si>
  <si>
    <t>38087</t>
  </si>
  <si>
    <t>38086</t>
  </si>
  <si>
    <t>38085</t>
  </si>
  <si>
    <t>38009</t>
  </si>
  <si>
    <t>38008</t>
  </si>
  <si>
    <t>太田市</t>
  </si>
  <si>
    <t>37923</t>
  </si>
  <si>
    <t>みどり市</t>
  </si>
  <si>
    <t>伊勢崎市</t>
  </si>
  <si>
    <t>37922</t>
  </si>
  <si>
    <t>前橋市</t>
  </si>
  <si>
    <t>37921</t>
  </si>
  <si>
    <t>利根郡みなかみ町</t>
  </si>
  <si>
    <t>37917</t>
  </si>
  <si>
    <t>37916</t>
  </si>
  <si>
    <t>37914</t>
  </si>
  <si>
    <t>37913</t>
  </si>
  <si>
    <t>利根郡昭和村</t>
  </si>
  <si>
    <t>37912</t>
  </si>
  <si>
    <t>渋川市</t>
  </si>
  <si>
    <t>37911</t>
  </si>
  <si>
    <t>37903</t>
  </si>
  <si>
    <t>富岡市</t>
  </si>
  <si>
    <t>37902</t>
  </si>
  <si>
    <t>37901</t>
  </si>
  <si>
    <t>沼田市</t>
  </si>
  <si>
    <t>37885</t>
  </si>
  <si>
    <t>利根郡片品村</t>
  </si>
  <si>
    <t>37804</t>
  </si>
  <si>
    <t>37803</t>
  </si>
  <si>
    <t>利根郡川場村</t>
  </si>
  <si>
    <t>37801</t>
  </si>
  <si>
    <t>37800</t>
  </si>
  <si>
    <t>37786</t>
  </si>
  <si>
    <t>37785</t>
  </si>
  <si>
    <t>吾妻郡中之条町</t>
  </si>
  <si>
    <t>37717</t>
  </si>
  <si>
    <t>吾妻郡草津町</t>
  </si>
  <si>
    <t>37716</t>
  </si>
  <si>
    <t>37715</t>
  </si>
  <si>
    <t>37714</t>
  </si>
  <si>
    <t>吾妻郡長野原町</t>
  </si>
  <si>
    <t>37713</t>
  </si>
  <si>
    <t>吾妻郡東吾妻町</t>
  </si>
  <si>
    <t>37709</t>
  </si>
  <si>
    <t>37708</t>
  </si>
  <si>
    <t>吾妻郡高山村</t>
  </si>
  <si>
    <t>37707</t>
  </si>
  <si>
    <t>37706</t>
  </si>
  <si>
    <t>37705</t>
  </si>
  <si>
    <t>37704</t>
  </si>
  <si>
    <t>37703</t>
  </si>
  <si>
    <t>37702</t>
  </si>
  <si>
    <t>37701</t>
  </si>
  <si>
    <t>37700</t>
  </si>
  <si>
    <t>桐生市</t>
  </si>
  <si>
    <t>37686</t>
  </si>
  <si>
    <t>37685</t>
  </si>
  <si>
    <t>37606</t>
  </si>
  <si>
    <t>37603</t>
  </si>
  <si>
    <t>37601</t>
  </si>
  <si>
    <t>37600</t>
  </si>
  <si>
    <t>藤岡市</t>
  </si>
  <si>
    <t>37586</t>
  </si>
  <si>
    <t>37585</t>
  </si>
  <si>
    <t>37500</t>
  </si>
  <si>
    <t>館林市</t>
  </si>
  <si>
    <t>37486</t>
  </si>
  <si>
    <t>37485</t>
  </si>
  <si>
    <t>邑楽郡板倉町</t>
  </si>
  <si>
    <t>37401</t>
  </si>
  <si>
    <t>37400</t>
  </si>
  <si>
    <t>37387</t>
  </si>
  <si>
    <t>37386</t>
  </si>
  <si>
    <t>37385</t>
  </si>
  <si>
    <t>37308</t>
  </si>
  <si>
    <t>37300</t>
  </si>
  <si>
    <t>37286</t>
  </si>
  <si>
    <t>37285</t>
  </si>
  <si>
    <t>37208</t>
  </si>
  <si>
    <t>37200</t>
  </si>
  <si>
    <t>37186</t>
  </si>
  <si>
    <t>37185</t>
  </si>
  <si>
    <t>37108</t>
  </si>
  <si>
    <t>37102</t>
  </si>
  <si>
    <t>37101</t>
  </si>
  <si>
    <t>37100</t>
  </si>
  <si>
    <t>多摩市</t>
  </si>
  <si>
    <t>37086</t>
  </si>
  <si>
    <t>高崎市</t>
  </si>
  <si>
    <t>37085</t>
  </si>
  <si>
    <t>北群馬郡吉岡町</t>
  </si>
  <si>
    <t>37036</t>
  </si>
  <si>
    <t>北群馬郡榛東村</t>
  </si>
  <si>
    <t>37035</t>
  </si>
  <si>
    <t>37034</t>
  </si>
  <si>
    <t>37033</t>
  </si>
  <si>
    <t>37031</t>
  </si>
  <si>
    <t>甘楽郡南牧村</t>
  </si>
  <si>
    <t>37028</t>
  </si>
  <si>
    <t>甘楽郡下仁田町</t>
  </si>
  <si>
    <t>37026</t>
  </si>
  <si>
    <t>37024</t>
  </si>
  <si>
    <t>37023</t>
  </si>
  <si>
    <t>甘楽郡甘楽町</t>
  </si>
  <si>
    <t>37022</t>
  </si>
  <si>
    <t>37021</t>
  </si>
  <si>
    <t>多野郡神流町</t>
  </si>
  <si>
    <t>37016</t>
  </si>
  <si>
    <t>多野郡上野村</t>
  </si>
  <si>
    <t>秩父市</t>
  </si>
  <si>
    <t>37015</t>
  </si>
  <si>
    <t>37014</t>
  </si>
  <si>
    <t>37013</t>
  </si>
  <si>
    <t>37012</t>
  </si>
  <si>
    <t>佐波郡玉村町</t>
  </si>
  <si>
    <t>37011</t>
  </si>
  <si>
    <t>37008</t>
  </si>
  <si>
    <t>邑楽郡明和町</t>
  </si>
  <si>
    <t>37007</t>
  </si>
  <si>
    <t>邑楽郡千代田町</t>
  </si>
  <si>
    <t>邑楽郡邑楽町</t>
  </si>
  <si>
    <t>37006</t>
  </si>
  <si>
    <t>邑楽郡大泉町</t>
  </si>
  <si>
    <t>37005</t>
  </si>
  <si>
    <t>37004</t>
  </si>
  <si>
    <t>37003</t>
  </si>
  <si>
    <t>37001</t>
  </si>
  <si>
    <t>37000</t>
  </si>
  <si>
    <t>36919</t>
  </si>
  <si>
    <t>36918</t>
  </si>
  <si>
    <t>秩父郡皆野町</t>
  </si>
  <si>
    <t>36916</t>
  </si>
  <si>
    <t>36915</t>
  </si>
  <si>
    <t>36914</t>
  </si>
  <si>
    <t>秩父郡長瀞町</t>
  </si>
  <si>
    <t>36913</t>
  </si>
  <si>
    <t>大里郡寄居町</t>
  </si>
  <si>
    <t>36912</t>
  </si>
  <si>
    <t>深谷市</t>
  </si>
  <si>
    <t>36911</t>
  </si>
  <si>
    <t>児玉郡上里町</t>
  </si>
  <si>
    <t>36903</t>
  </si>
  <si>
    <t>36902</t>
  </si>
  <si>
    <t>鴻巣市</t>
  </si>
  <si>
    <t>36901</t>
  </si>
  <si>
    <t>熊谷市</t>
  </si>
  <si>
    <t>36886</t>
  </si>
  <si>
    <t>秩父郡横瀬町</t>
  </si>
  <si>
    <t>36885</t>
  </si>
  <si>
    <t>秩父郡小鹿野町</t>
  </si>
  <si>
    <t>36802</t>
  </si>
  <si>
    <t>36801</t>
  </si>
  <si>
    <t>36800</t>
  </si>
  <si>
    <t>本庄市</t>
  </si>
  <si>
    <t>36786</t>
  </si>
  <si>
    <t>36785</t>
  </si>
  <si>
    <t>児玉郡神川町</t>
  </si>
  <si>
    <t>36703</t>
  </si>
  <si>
    <t>36702</t>
  </si>
  <si>
    <t>児玉郡美里町</t>
  </si>
  <si>
    <t>36701</t>
  </si>
  <si>
    <t>36700</t>
  </si>
  <si>
    <t>36685</t>
  </si>
  <si>
    <t>36608</t>
  </si>
  <si>
    <t>36600</t>
  </si>
  <si>
    <t>36586</t>
  </si>
  <si>
    <t>36585</t>
  </si>
  <si>
    <t>36500</t>
  </si>
  <si>
    <t>北本市</t>
  </si>
  <si>
    <t>36486</t>
  </si>
  <si>
    <t>36485</t>
  </si>
  <si>
    <t>36400</t>
  </si>
  <si>
    <t>桶川市</t>
  </si>
  <si>
    <t>36386</t>
  </si>
  <si>
    <t>36385</t>
  </si>
  <si>
    <t>36300</t>
  </si>
  <si>
    <t>上尾市</t>
  </si>
  <si>
    <t>36286</t>
  </si>
  <si>
    <t>北足立郡伊奈町</t>
  </si>
  <si>
    <t>36285</t>
  </si>
  <si>
    <t>36208</t>
  </si>
  <si>
    <t>36200</t>
  </si>
  <si>
    <t>行田市</t>
  </si>
  <si>
    <t>36186</t>
  </si>
  <si>
    <t>36185</t>
  </si>
  <si>
    <t>36100</t>
  </si>
  <si>
    <t>36086</t>
  </si>
  <si>
    <t>36085</t>
  </si>
  <si>
    <t>36008</t>
  </si>
  <si>
    <t>36002</t>
  </si>
  <si>
    <t>36001</t>
  </si>
  <si>
    <t>36000</t>
  </si>
  <si>
    <t>所沢市</t>
  </si>
  <si>
    <t>35986</t>
  </si>
  <si>
    <t>35985</t>
  </si>
  <si>
    <t>35911</t>
  </si>
  <si>
    <t>35900</t>
  </si>
  <si>
    <t>入間市</t>
  </si>
  <si>
    <t>35885</t>
  </si>
  <si>
    <t>35800</t>
  </si>
  <si>
    <t>飯能市</t>
  </si>
  <si>
    <t>35785</t>
  </si>
  <si>
    <t>35702</t>
  </si>
  <si>
    <t>35701</t>
  </si>
  <si>
    <t>35700</t>
  </si>
  <si>
    <t>ふじみ野市</t>
  </si>
  <si>
    <t>35685</t>
  </si>
  <si>
    <t>35600</t>
  </si>
  <si>
    <t>東松山市</t>
  </si>
  <si>
    <t>35586</t>
  </si>
  <si>
    <t>比企郡滑川町</t>
  </si>
  <si>
    <t>35585</t>
  </si>
  <si>
    <t>35508</t>
  </si>
  <si>
    <t>比企郡小川町</t>
  </si>
  <si>
    <t>35503</t>
  </si>
  <si>
    <t>比企郡ときがわ町</t>
  </si>
  <si>
    <t>秩父郡東秩父村</t>
  </si>
  <si>
    <t>比企郡嵐山町</t>
  </si>
  <si>
    <t>35502</t>
  </si>
  <si>
    <t>比企郡吉見町</t>
  </si>
  <si>
    <t>35501</t>
  </si>
  <si>
    <t>35500</t>
  </si>
  <si>
    <t>富士見市</t>
  </si>
  <si>
    <t>35485</t>
  </si>
  <si>
    <t>入間郡三芳町</t>
  </si>
  <si>
    <t>35400</t>
  </si>
  <si>
    <t>志木市</t>
  </si>
  <si>
    <t>35385</t>
  </si>
  <si>
    <t>35300</t>
  </si>
  <si>
    <t>新座市</t>
  </si>
  <si>
    <t>35286</t>
  </si>
  <si>
    <t>35285</t>
  </si>
  <si>
    <t>35200</t>
  </si>
  <si>
    <t>朝霞市</t>
  </si>
  <si>
    <t>35186</t>
  </si>
  <si>
    <t>35185</t>
  </si>
  <si>
    <t>和光市</t>
  </si>
  <si>
    <t>35101</t>
  </si>
  <si>
    <t>35100</t>
  </si>
  <si>
    <t>川越市</t>
  </si>
  <si>
    <t>35086</t>
  </si>
  <si>
    <t>35085</t>
  </si>
  <si>
    <t>鶴ヶ島市</t>
  </si>
  <si>
    <t>35022</t>
  </si>
  <si>
    <t>狭山市</t>
  </si>
  <si>
    <t>35013</t>
  </si>
  <si>
    <t>日高市</t>
  </si>
  <si>
    <t>35012</t>
  </si>
  <si>
    <t>比企郡川島町</t>
  </si>
  <si>
    <t>35011</t>
  </si>
  <si>
    <t>35008</t>
  </si>
  <si>
    <t>入間郡毛呂山町</t>
  </si>
  <si>
    <t>35004</t>
  </si>
  <si>
    <t>入間郡越生町</t>
  </si>
  <si>
    <t>比企郡鳩山町</t>
  </si>
  <si>
    <t>35003</t>
  </si>
  <si>
    <t>坂戸市</t>
  </si>
  <si>
    <t>35002</t>
  </si>
  <si>
    <t>35001</t>
  </si>
  <si>
    <t>35000</t>
  </si>
  <si>
    <t>栃木市</t>
  </si>
  <si>
    <t>34912</t>
  </si>
  <si>
    <t>加須市</t>
  </si>
  <si>
    <t>久喜市</t>
  </si>
  <si>
    <t>34911</t>
  </si>
  <si>
    <t>白岡市</t>
  </si>
  <si>
    <t>34902</t>
  </si>
  <si>
    <t>蓮田市</t>
  </si>
  <si>
    <t>34901</t>
  </si>
  <si>
    <t>羽生市</t>
  </si>
  <si>
    <t>34886</t>
  </si>
  <si>
    <t>34885</t>
  </si>
  <si>
    <t>34800</t>
  </si>
  <si>
    <t>34785</t>
  </si>
  <si>
    <t>34701</t>
  </si>
  <si>
    <t>34700</t>
  </si>
  <si>
    <t>34686</t>
  </si>
  <si>
    <t>34685</t>
  </si>
  <si>
    <t>34601</t>
  </si>
  <si>
    <t>34600</t>
  </si>
  <si>
    <t>北葛飾郡杉戸町</t>
  </si>
  <si>
    <t>34585</t>
  </si>
  <si>
    <t>南埼玉郡宮代町</t>
  </si>
  <si>
    <t>34508</t>
  </si>
  <si>
    <t>34500</t>
  </si>
  <si>
    <t>春日部市</t>
  </si>
  <si>
    <t>34486</t>
  </si>
  <si>
    <t>34485</t>
  </si>
  <si>
    <t>34401</t>
  </si>
  <si>
    <t>34400</t>
  </si>
  <si>
    <t>越谷市</t>
  </si>
  <si>
    <t>34386</t>
  </si>
  <si>
    <t>34385</t>
  </si>
  <si>
    <t>34308</t>
  </si>
  <si>
    <t>北葛飾郡松伏町</t>
  </si>
  <si>
    <t>34301</t>
  </si>
  <si>
    <t>34300</t>
  </si>
  <si>
    <t>吉川市</t>
  </si>
  <si>
    <t>34286</t>
  </si>
  <si>
    <t>34285</t>
  </si>
  <si>
    <t>34200</t>
  </si>
  <si>
    <t>三郷市</t>
  </si>
  <si>
    <t>34185</t>
  </si>
  <si>
    <t>34100</t>
  </si>
  <si>
    <t>草加市</t>
  </si>
  <si>
    <t>34086</t>
  </si>
  <si>
    <t>八潮市</t>
  </si>
  <si>
    <t>34085</t>
  </si>
  <si>
    <t>34008</t>
  </si>
  <si>
    <t>34002</t>
  </si>
  <si>
    <t>幸手市</t>
  </si>
  <si>
    <t>34001</t>
  </si>
  <si>
    <t>34000</t>
  </si>
  <si>
    <t>さいたま市岩槻区</t>
  </si>
  <si>
    <t>33986</t>
  </si>
  <si>
    <t>33985</t>
  </si>
  <si>
    <t>33900</t>
  </si>
  <si>
    <t>さいたま市中央区</t>
  </si>
  <si>
    <t>33886</t>
  </si>
  <si>
    <t>33885</t>
  </si>
  <si>
    <t>さいたま市桜区</t>
  </si>
  <si>
    <t>33808</t>
  </si>
  <si>
    <t>33800</t>
  </si>
  <si>
    <t>さいたま市見沼区</t>
  </si>
  <si>
    <t>33785</t>
  </si>
  <si>
    <t>33700</t>
  </si>
  <si>
    <t>さいたま市緑区</t>
  </si>
  <si>
    <t>33687</t>
  </si>
  <si>
    <t>33686</t>
  </si>
  <si>
    <t>さいたま市南区</t>
  </si>
  <si>
    <t>33685</t>
  </si>
  <si>
    <t>33609</t>
  </si>
  <si>
    <t>33600</t>
  </si>
  <si>
    <t>蕨市</t>
  </si>
  <si>
    <t>33586</t>
  </si>
  <si>
    <t>戸田市</t>
  </si>
  <si>
    <t>33585</t>
  </si>
  <si>
    <t>33500</t>
  </si>
  <si>
    <t>川口市</t>
  </si>
  <si>
    <t>33485</t>
  </si>
  <si>
    <t>33400</t>
  </si>
  <si>
    <t>33386</t>
  </si>
  <si>
    <t>33308</t>
  </si>
  <si>
    <t>33286</t>
  </si>
  <si>
    <t>33285</t>
  </si>
  <si>
    <t>33200</t>
  </si>
  <si>
    <t>さいたま市北区</t>
  </si>
  <si>
    <t>33196</t>
  </si>
  <si>
    <t>33195</t>
  </si>
  <si>
    <t>33187</t>
  </si>
  <si>
    <t>33186</t>
  </si>
  <si>
    <t>33185</t>
  </si>
  <si>
    <t>さいたま市西区</t>
  </si>
  <si>
    <t>33108</t>
  </si>
  <si>
    <t>33100</t>
  </si>
  <si>
    <t>さいたま市浦和区</t>
  </si>
  <si>
    <t>33098</t>
  </si>
  <si>
    <t>33097</t>
  </si>
  <si>
    <t>さいたま市大宮区</t>
  </si>
  <si>
    <t>33096</t>
  </si>
  <si>
    <t>33095</t>
  </si>
  <si>
    <t>33093</t>
  </si>
  <si>
    <t>33091</t>
  </si>
  <si>
    <t>33090</t>
  </si>
  <si>
    <t>33087</t>
  </si>
  <si>
    <t>33086</t>
  </si>
  <si>
    <t>33085</t>
  </si>
  <si>
    <t>33060</t>
  </si>
  <si>
    <t>33008</t>
  </si>
  <si>
    <t>33000</t>
  </si>
  <si>
    <t>32944</t>
  </si>
  <si>
    <t>32943</t>
  </si>
  <si>
    <t>足利市</t>
  </si>
  <si>
    <t>32942</t>
  </si>
  <si>
    <t>那須郡那須町</t>
  </si>
  <si>
    <t>32934</t>
  </si>
  <si>
    <t>32932</t>
  </si>
  <si>
    <t>那須塩原市</t>
  </si>
  <si>
    <t>32931</t>
  </si>
  <si>
    <t>32929</t>
  </si>
  <si>
    <t>32928</t>
  </si>
  <si>
    <t>32927</t>
  </si>
  <si>
    <t>矢板市</t>
  </si>
  <si>
    <t>32925</t>
  </si>
  <si>
    <t>塩谷郡塩谷町</t>
  </si>
  <si>
    <t>32924</t>
  </si>
  <si>
    <t>32923</t>
  </si>
  <si>
    <t>32922</t>
  </si>
  <si>
    <t>32921</t>
  </si>
  <si>
    <t>32915</t>
  </si>
  <si>
    <t>さくら市</t>
  </si>
  <si>
    <t>32914</t>
  </si>
  <si>
    <t>32913</t>
  </si>
  <si>
    <t>塩谷郡高根沢町</t>
  </si>
  <si>
    <t>32912</t>
  </si>
  <si>
    <t>宇都宮市</t>
  </si>
  <si>
    <t>32911</t>
  </si>
  <si>
    <t>河内郡上三川町</t>
  </si>
  <si>
    <t>32906</t>
  </si>
  <si>
    <t>32905</t>
  </si>
  <si>
    <t>下野市</t>
  </si>
  <si>
    <t>32904</t>
  </si>
  <si>
    <t>32903</t>
  </si>
  <si>
    <t>小山市</t>
  </si>
  <si>
    <t>32902</t>
  </si>
  <si>
    <t>下都賀郡野木町</t>
  </si>
  <si>
    <t>32901</t>
  </si>
  <si>
    <t>32886</t>
  </si>
  <si>
    <t>32885</t>
  </si>
  <si>
    <t>32802</t>
  </si>
  <si>
    <t>鹿沼市</t>
  </si>
  <si>
    <t>佐野市</t>
  </si>
  <si>
    <t>32801</t>
  </si>
  <si>
    <t>32800</t>
  </si>
  <si>
    <t>32786</t>
  </si>
  <si>
    <t>32785</t>
  </si>
  <si>
    <t>32708</t>
  </si>
  <si>
    <t>32705</t>
  </si>
  <si>
    <t>32703</t>
  </si>
  <si>
    <t>32702</t>
  </si>
  <si>
    <t>32701</t>
  </si>
  <si>
    <t>32700</t>
  </si>
  <si>
    <t>32686</t>
  </si>
  <si>
    <t>32685</t>
  </si>
  <si>
    <t>32608</t>
  </si>
  <si>
    <t>32603</t>
  </si>
  <si>
    <t>32601</t>
  </si>
  <si>
    <t>32600</t>
  </si>
  <si>
    <t>32503</t>
  </si>
  <si>
    <t>32501</t>
  </si>
  <si>
    <t>32500</t>
  </si>
  <si>
    <t>大田原市</t>
  </si>
  <si>
    <t>32486</t>
  </si>
  <si>
    <t>32485</t>
  </si>
  <si>
    <t>那須郡那珂川町</t>
  </si>
  <si>
    <t>32406</t>
  </si>
  <si>
    <t>32405</t>
  </si>
  <si>
    <t>32404</t>
  </si>
  <si>
    <t>32402</t>
  </si>
  <si>
    <t>32400</t>
  </si>
  <si>
    <t>32387</t>
  </si>
  <si>
    <t>32386</t>
  </si>
  <si>
    <t>32385</t>
  </si>
  <si>
    <t>32311</t>
  </si>
  <si>
    <t>32308</t>
  </si>
  <si>
    <t>32301</t>
  </si>
  <si>
    <t>32300</t>
  </si>
  <si>
    <t>32286</t>
  </si>
  <si>
    <t>32285</t>
  </si>
  <si>
    <t>32206</t>
  </si>
  <si>
    <t>32205</t>
  </si>
  <si>
    <t>32204</t>
  </si>
  <si>
    <t>32203</t>
  </si>
  <si>
    <t>32202</t>
  </si>
  <si>
    <t>32201</t>
  </si>
  <si>
    <t>32200</t>
  </si>
  <si>
    <t>32185</t>
  </si>
  <si>
    <t>真岡市</t>
  </si>
  <si>
    <t>32145</t>
  </si>
  <si>
    <t>32144</t>
  </si>
  <si>
    <t>32143</t>
  </si>
  <si>
    <t>芳賀郡益子町</t>
  </si>
  <si>
    <t>32142</t>
  </si>
  <si>
    <t>32141</t>
  </si>
  <si>
    <t>芳賀郡茂木町</t>
  </si>
  <si>
    <t>32137</t>
  </si>
  <si>
    <t>32136</t>
  </si>
  <si>
    <t>32135</t>
  </si>
  <si>
    <t>芳賀郡市貝町</t>
  </si>
  <si>
    <t>32134</t>
  </si>
  <si>
    <t>芳賀郡芳賀町</t>
  </si>
  <si>
    <t>32133</t>
  </si>
  <si>
    <t>32132</t>
  </si>
  <si>
    <t>日光市</t>
  </si>
  <si>
    <t>32128</t>
  </si>
  <si>
    <t>32127</t>
  </si>
  <si>
    <t>32126</t>
  </si>
  <si>
    <t>32125</t>
  </si>
  <si>
    <t>32124</t>
  </si>
  <si>
    <t>32123</t>
  </si>
  <si>
    <t>32121</t>
  </si>
  <si>
    <t>32116</t>
  </si>
  <si>
    <t>32115</t>
  </si>
  <si>
    <t>32114</t>
  </si>
  <si>
    <t>32113</t>
  </si>
  <si>
    <t>32112</t>
  </si>
  <si>
    <t>32111</t>
  </si>
  <si>
    <t>32109</t>
  </si>
  <si>
    <t>那須烏山市</t>
  </si>
  <si>
    <t>32106</t>
  </si>
  <si>
    <t>32105</t>
  </si>
  <si>
    <t>32104</t>
  </si>
  <si>
    <t>32103</t>
  </si>
  <si>
    <t>下都賀郡壬生町</t>
  </si>
  <si>
    <t>32102</t>
  </si>
  <si>
    <t>32101</t>
  </si>
  <si>
    <t>32100</t>
  </si>
  <si>
    <t>32086</t>
  </si>
  <si>
    <t>32085</t>
  </si>
  <si>
    <t>32008</t>
  </si>
  <si>
    <t>32000</t>
  </si>
  <si>
    <t>久慈郡大子町</t>
  </si>
  <si>
    <t>31937</t>
  </si>
  <si>
    <t>31935</t>
  </si>
  <si>
    <t>31933</t>
  </si>
  <si>
    <t>常陸大宮市</t>
  </si>
  <si>
    <t>31931</t>
  </si>
  <si>
    <t>31926</t>
  </si>
  <si>
    <t>31925</t>
  </si>
  <si>
    <t>31924</t>
  </si>
  <si>
    <t>31922</t>
  </si>
  <si>
    <t>那珂市</t>
  </si>
  <si>
    <t>31921</t>
  </si>
  <si>
    <t>北茨城市</t>
  </si>
  <si>
    <t>31917</t>
  </si>
  <si>
    <t>31915</t>
  </si>
  <si>
    <t>日立市</t>
  </si>
  <si>
    <t>31914</t>
  </si>
  <si>
    <t>31913</t>
  </si>
  <si>
    <t>31912</t>
  </si>
  <si>
    <t>那珂郡東海村</t>
  </si>
  <si>
    <t>31911</t>
  </si>
  <si>
    <t>水戸市</t>
  </si>
  <si>
    <t>31903</t>
  </si>
  <si>
    <t>笠間市</t>
  </si>
  <si>
    <t>31902</t>
  </si>
  <si>
    <t>小美玉市</t>
  </si>
  <si>
    <t>31901</t>
  </si>
  <si>
    <t>高萩市</t>
  </si>
  <si>
    <t>31885</t>
  </si>
  <si>
    <t>31801</t>
  </si>
  <si>
    <t>31800</t>
  </si>
  <si>
    <t>31786</t>
  </si>
  <si>
    <t>31785</t>
  </si>
  <si>
    <t>31700</t>
  </si>
  <si>
    <t>31685</t>
  </si>
  <si>
    <t>31600</t>
  </si>
  <si>
    <t>石岡市</t>
  </si>
  <si>
    <t>31586</t>
  </si>
  <si>
    <t>31585</t>
  </si>
  <si>
    <t>かすみがうら市</t>
  </si>
  <si>
    <t>31501</t>
  </si>
  <si>
    <t>31500</t>
  </si>
  <si>
    <t>鹿嶋市</t>
  </si>
  <si>
    <t>31486</t>
  </si>
  <si>
    <t>31485</t>
  </si>
  <si>
    <t>神栖市</t>
  </si>
  <si>
    <t>31404</t>
  </si>
  <si>
    <t>31403</t>
  </si>
  <si>
    <t>31402</t>
  </si>
  <si>
    <t>31401</t>
  </si>
  <si>
    <t>31400</t>
  </si>
  <si>
    <t>常陸太田市</t>
  </si>
  <si>
    <t>31386</t>
  </si>
  <si>
    <t>31385</t>
  </si>
  <si>
    <t>31303</t>
  </si>
  <si>
    <t>31302</t>
  </si>
  <si>
    <t>31301</t>
  </si>
  <si>
    <t>31300</t>
  </si>
  <si>
    <t>ひたちなか市</t>
  </si>
  <si>
    <t>31285</t>
  </si>
  <si>
    <t>31200</t>
  </si>
  <si>
    <t>31146</t>
  </si>
  <si>
    <t>東茨城郡城里町</t>
  </si>
  <si>
    <t>31145</t>
  </si>
  <si>
    <t>31144</t>
  </si>
  <si>
    <t>31143</t>
  </si>
  <si>
    <t>31142</t>
  </si>
  <si>
    <t>31141</t>
  </si>
  <si>
    <t>行方市</t>
  </si>
  <si>
    <t>31138</t>
  </si>
  <si>
    <t>31135</t>
  </si>
  <si>
    <t>31134</t>
  </si>
  <si>
    <t>東茨城郡茨城町</t>
  </si>
  <si>
    <t>31131</t>
  </si>
  <si>
    <t>潮来市</t>
  </si>
  <si>
    <t>31124</t>
  </si>
  <si>
    <t>31122</t>
  </si>
  <si>
    <t>鉾田市</t>
  </si>
  <si>
    <t>31121</t>
  </si>
  <si>
    <t>31117</t>
  </si>
  <si>
    <t>31115</t>
  </si>
  <si>
    <t>31114</t>
  </si>
  <si>
    <t>東茨城郡大洗町</t>
  </si>
  <si>
    <t>31113</t>
  </si>
  <si>
    <t>31112</t>
  </si>
  <si>
    <t>31111</t>
  </si>
  <si>
    <t>31105</t>
  </si>
  <si>
    <t>31104</t>
  </si>
  <si>
    <t>31103</t>
  </si>
  <si>
    <t>31101</t>
  </si>
  <si>
    <t>31086</t>
  </si>
  <si>
    <t>31085</t>
  </si>
  <si>
    <t>31082</t>
  </si>
  <si>
    <t>31009</t>
  </si>
  <si>
    <t>31008</t>
  </si>
  <si>
    <t>31000</t>
  </si>
  <si>
    <t>30917</t>
  </si>
  <si>
    <t>30916</t>
  </si>
  <si>
    <t>桜川市</t>
  </si>
  <si>
    <t>30914</t>
  </si>
  <si>
    <t>30913</t>
  </si>
  <si>
    <t>30912</t>
  </si>
  <si>
    <t>筑西市</t>
  </si>
  <si>
    <t>30911</t>
  </si>
  <si>
    <t>30886</t>
  </si>
  <si>
    <t>30885</t>
  </si>
  <si>
    <t>30808</t>
  </si>
  <si>
    <t>30801</t>
  </si>
  <si>
    <t>30800</t>
  </si>
  <si>
    <t>結城市</t>
  </si>
  <si>
    <t>30786</t>
  </si>
  <si>
    <t>30785</t>
  </si>
  <si>
    <t>30700</t>
  </si>
  <si>
    <t>古河市</t>
  </si>
  <si>
    <t>30686</t>
  </si>
  <si>
    <t>坂東市</t>
  </si>
  <si>
    <t>30606</t>
  </si>
  <si>
    <t>30605</t>
  </si>
  <si>
    <t>猿島郡境町</t>
  </si>
  <si>
    <t>30604</t>
  </si>
  <si>
    <t>猿島郡五霞町</t>
  </si>
  <si>
    <t>30603</t>
  </si>
  <si>
    <t>30602</t>
  </si>
  <si>
    <t>30601</t>
  </si>
  <si>
    <t>30600</t>
  </si>
  <si>
    <t>つくば市</t>
  </si>
  <si>
    <t>30587</t>
  </si>
  <si>
    <t>30586</t>
  </si>
  <si>
    <t>30585</t>
  </si>
  <si>
    <t>30509</t>
  </si>
  <si>
    <t>30508</t>
  </si>
  <si>
    <t>30500</t>
  </si>
  <si>
    <t>下妻市</t>
  </si>
  <si>
    <t>30486</t>
  </si>
  <si>
    <t>30485</t>
  </si>
  <si>
    <t>30408</t>
  </si>
  <si>
    <t>30400</t>
  </si>
  <si>
    <t>常総市</t>
  </si>
  <si>
    <t>30385</t>
  </si>
  <si>
    <t>30300</t>
  </si>
  <si>
    <t>取手市</t>
  </si>
  <si>
    <t>30285</t>
  </si>
  <si>
    <t>守谷市</t>
  </si>
  <si>
    <t>30201</t>
  </si>
  <si>
    <t>30200</t>
  </si>
  <si>
    <t>龍ケ崎市</t>
  </si>
  <si>
    <t>30186</t>
  </si>
  <si>
    <t>30185</t>
  </si>
  <si>
    <t>稲敷市</t>
  </si>
  <si>
    <t>30109</t>
  </si>
  <si>
    <t>30108</t>
  </si>
  <si>
    <t>30100</t>
  </si>
  <si>
    <t>土浦市</t>
  </si>
  <si>
    <t>30086</t>
  </si>
  <si>
    <t>30085</t>
  </si>
  <si>
    <t>30045</t>
  </si>
  <si>
    <t>30044</t>
  </si>
  <si>
    <t>30043</t>
  </si>
  <si>
    <t>30042</t>
  </si>
  <si>
    <t>30041</t>
  </si>
  <si>
    <t>結城郡八千代町</t>
  </si>
  <si>
    <t>30035</t>
  </si>
  <si>
    <t>30032</t>
  </si>
  <si>
    <t>30027</t>
  </si>
  <si>
    <t>30026</t>
  </si>
  <si>
    <t>30025</t>
  </si>
  <si>
    <t>つくばみらい市</t>
  </si>
  <si>
    <t>30024</t>
  </si>
  <si>
    <t>30023</t>
  </si>
  <si>
    <t>北相馬郡利根町</t>
  </si>
  <si>
    <t>30016</t>
  </si>
  <si>
    <t>30015</t>
  </si>
  <si>
    <t>30014</t>
  </si>
  <si>
    <t>稲敷郡河内町</t>
  </si>
  <si>
    <t>30013</t>
  </si>
  <si>
    <t>牛久市</t>
  </si>
  <si>
    <t>30012</t>
  </si>
  <si>
    <t>30011</t>
  </si>
  <si>
    <t>稲敷郡阿見町</t>
  </si>
  <si>
    <t>30008</t>
  </si>
  <si>
    <t>30007</t>
  </si>
  <si>
    <t>30006</t>
  </si>
  <si>
    <t>30005</t>
  </si>
  <si>
    <t>稲敷郡美浦村</t>
  </si>
  <si>
    <t>30004</t>
  </si>
  <si>
    <t>30003</t>
  </si>
  <si>
    <t>30002</t>
  </si>
  <si>
    <t>30001</t>
  </si>
  <si>
    <t>30000</t>
  </si>
  <si>
    <t>鴨川市</t>
  </si>
  <si>
    <t>29955</t>
  </si>
  <si>
    <t>勝浦市</t>
  </si>
  <si>
    <t>29952</t>
  </si>
  <si>
    <t>夷隅郡御宿町</t>
  </si>
  <si>
    <t>29951</t>
  </si>
  <si>
    <t>いすみ市</t>
  </si>
  <si>
    <t>29946</t>
  </si>
  <si>
    <t>29945</t>
  </si>
  <si>
    <t>長生郡睦沢町</t>
  </si>
  <si>
    <t>29944</t>
  </si>
  <si>
    <t>長生郡長生村</t>
  </si>
  <si>
    <t>29943</t>
  </si>
  <si>
    <t>長生郡一宮町</t>
  </si>
  <si>
    <t>長生郡白子町</t>
  </si>
  <si>
    <t>29942</t>
  </si>
  <si>
    <t>茂原市</t>
  </si>
  <si>
    <t>29941</t>
  </si>
  <si>
    <t>大網白里市</t>
  </si>
  <si>
    <t>29932</t>
  </si>
  <si>
    <t>29928</t>
  </si>
  <si>
    <t>南房総市</t>
  </si>
  <si>
    <t>29927</t>
  </si>
  <si>
    <t>29925</t>
  </si>
  <si>
    <t>29924</t>
  </si>
  <si>
    <t>29922</t>
  </si>
  <si>
    <t>安房郡鋸南町</t>
  </si>
  <si>
    <t>29921</t>
  </si>
  <si>
    <t>29919</t>
  </si>
  <si>
    <t>富津市</t>
  </si>
  <si>
    <t>29918</t>
  </si>
  <si>
    <t>29917</t>
  </si>
  <si>
    <t>29916</t>
  </si>
  <si>
    <t>君津市</t>
  </si>
  <si>
    <t>29911</t>
  </si>
  <si>
    <t>木更津市</t>
  </si>
  <si>
    <t>29902</t>
  </si>
  <si>
    <t>袖ケ浦市</t>
  </si>
  <si>
    <t>市原市</t>
  </si>
  <si>
    <t>29901</t>
  </si>
  <si>
    <t>29885</t>
  </si>
  <si>
    <t>夷隅郡大多喜町</t>
  </si>
  <si>
    <t>29802</t>
  </si>
  <si>
    <t>29801</t>
  </si>
  <si>
    <t>29800</t>
  </si>
  <si>
    <t>29786</t>
  </si>
  <si>
    <t>29785</t>
  </si>
  <si>
    <t>長生郡長柄町</t>
  </si>
  <si>
    <t>29702</t>
  </si>
  <si>
    <t>長生郡長南町</t>
  </si>
  <si>
    <t>29701</t>
  </si>
  <si>
    <t>29700</t>
  </si>
  <si>
    <t>29686</t>
  </si>
  <si>
    <t>29602</t>
  </si>
  <si>
    <t>29601</t>
  </si>
  <si>
    <t>29600</t>
  </si>
  <si>
    <t>29586</t>
  </si>
  <si>
    <t>29501</t>
  </si>
  <si>
    <t>29500</t>
  </si>
  <si>
    <t>29487</t>
  </si>
  <si>
    <t>館山市</t>
  </si>
  <si>
    <t>29486</t>
  </si>
  <si>
    <t>29485</t>
  </si>
  <si>
    <t>29408</t>
  </si>
  <si>
    <t>29403</t>
  </si>
  <si>
    <t>29402</t>
  </si>
  <si>
    <t>29400</t>
  </si>
  <si>
    <t>29385</t>
  </si>
  <si>
    <t>29300</t>
  </si>
  <si>
    <t>29286</t>
  </si>
  <si>
    <t>29285</t>
  </si>
  <si>
    <t>29211</t>
  </si>
  <si>
    <t>29208</t>
  </si>
  <si>
    <t>29205</t>
  </si>
  <si>
    <t>29204</t>
  </si>
  <si>
    <t>29202</t>
  </si>
  <si>
    <t>29200</t>
  </si>
  <si>
    <t>29086</t>
  </si>
  <si>
    <t>29085</t>
  </si>
  <si>
    <t>29005</t>
  </si>
  <si>
    <t>29002</t>
  </si>
  <si>
    <t>29001</t>
  </si>
  <si>
    <t>29000</t>
  </si>
  <si>
    <t>匝瑳市</t>
  </si>
  <si>
    <t>28931</t>
  </si>
  <si>
    <t>旭市</t>
  </si>
  <si>
    <t>28927</t>
  </si>
  <si>
    <t>28926</t>
  </si>
  <si>
    <t>28925</t>
  </si>
  <si>
    <t>香取郡多古町</t>
  </si>
  <si>
    <t>28923</t>
  </si>
  <si>
    <t>28922</t>
  </si>
  <si>
    <t>28921</t>
  </si>
  <si>
    <t>山武市</t>
  </si>
  <si>
    <t>28918</t>
  </si>
  <si>
    <t>山武郡横芝光町</t>
  </si>
  <si>
    <t>28917</t>
  </si>
  <si>
    <t>山武郡芝山町</t>
  </si>
  <si>
    <t>28916</t>
  </si>
  <si>
    <t>28915</t>
  </si>
  <si>
    <t>28913</t>
  </si>
  <si>
    <t>28912</t>
  </si>
  <si>
    <t>八街市</t>
  </si>
  <si>
    <t>28911</t>
  </si>
  <si>
    <t>香取郡東庄町</t>
  </si>
  <si>
    <t>28906</t>
  </si>
  <si>
    <t>28905</t>
  </si>
  <si>
    <t>香取市</t>
  </si>
  <si>
    <t>28904</t>
  </si>
  <si>
    <t>28903</t>
  </si>
  <si>
    <t>香取郡神崎町</t>
  </si>
  <si>
    <t>28902</t>
  </si>
  <si>
    <t>成田市</t>
  </si>
  <si>
    <t>28901</t>
  </si>
  <si>
    <t>銚子市</t>
  </si>
  <si>
    <t>28886</t>
  </si>
  <si>
    <t>28808</t>
  </si>
  <si>
    <t>28800</t>
  </si>
  <si>
    <t>28786</t>
  </si>
  <si>
    <t>28785</t>
  </si>
  <si>
    <t>28708</t>
  </si>
  <si>
    <t>28702</t>
  </si>
  <si>
    <t>28701</t>
  </si>
  <si>
    <t>28700</t>
  </si>
  <si>
    <t>28686</t>
  </si>
  <si>
    <t>28685</t>
  </si>
  <si>
    <t>28608</t>
  </si>
  <si>
    <t>富里市</t>
  </si>
  <si>
    <t>28602</t>
  </si>
  <si>
    <t>28601</t>
  </si>
  <si>
    <t>28600</t>
  </si>
  <si>
    <t>佐倉市</t>
  </si>
  <si>
    <t>28587</t>
  </si>
  <si>
    <t>28586</t>
  </si>
  <si>
    <t>28585</t>
  </si>
  <si>
    <t>印旛郡酒々井町</t>
  </si>
  <si>
    <t>28509</t>
  </si>
  <si>
    <t>28508</t>
  </si>
  <si>
    <t>28500</t>
  </si>
  <si>
    <t>四街道市</t>
  </si>
  <si>
    <t>28485</t>
  </si>
  <si>
    <t>28400</t>
  </si>
  <si>
    <t>東金市</t>
  </si>
  <si>
    <t>28387</t>
  </si>
  <si>
    <t>28386</t>
  </si>
  <si>
    <t>28385</t>
  </si>
  <si>
    <t>28308</t>
  </si>
  <si>
    <t>山武郡九十九里町</t>
  </si>
  <si>
    <t>28301</t>
  </si>
  <si>
    <t>28300</t>
  </si>
  <si>
    <t>28286</t>
  </si>
  <si>
    <t>28200</t>
  </si>
  <si>
    <t>浦安市</t>
  </si>
  <si>
    <t>27986</t>
  </si>
  <si>
    <t>27985</t>
  </si>
  <si>
    <t>27900</t>
  </si>
  <si>
    <t>野田市</t>
  </si>
  <si>
    <t>27886</t>
  </si>
  <si>
    <t>27885</t>
  </si>
  <si>
    <t>27800</t>
  </si>
  <si>
    <t>柏市</t>
  </si>
  <si>
    <t>27786</t>
  </si>
  <si>
    <t>27785</t>
  </si>
  <si>
    <t>27709</t>
  </si>
  <si>
    <t>27708</t>
  </si>
  <si>
    <t>27700</t>
  </si>
  <si>
    <t>八千代市</t>
  </si>
  <si>
    <t>27685</t>
  </si>
  <si>
    <t>27600</t>
  </si>
  <si>
    <t>習志野市</t>
  </si>
  <si>
    <t>27586</t>
  </si>
  <si>
    <t>27585</t>
  </si>
  <si>
    <t>27500</t>
  </si>
  <si>
    <t>船橋市</t>
  </si>
  <si>
    <t>27486</t>
  </si>
  <si>
    <t>27485</t>
  </si>
  <si>
    <t>27408</t>
  </si>
  <si>
    <t>27400</t>
  </si>
  <si>
    <t>27387</t>
  </si>
  <si>
    <t>27386</t>
  </si>
  <si>
    <t>27385</t>
  </si>
  <si>
    <t>27308</t>
  </si>
  <si>
    <t>鎌ケ谷市</t>
  </si>
  <si>
    <t>27301</t>
  </si>
  <si>
    <t>27300</t>
  </si>
  <si>
    <t>市川市</t>
  </si>
  <si>
    <t>27285</t>
  </si>
  <si>
    <t>27208</t>
  </si>
  <si>
    <t>27201</t>
  </si>
  <si>
    <t>27200</t>
  </si>
  <si>
    <t>松戸市</t>
  </si>
  <si>
    <t>27186</t>
  </si>
  <si>
    <t>27185</t>
  </si>
  <si>
    <t>27100</t>
  </si>
  <si>
    <t>27085</t>
  </si>
  <si>
    <t>印西市</t>
  </si>
  <si>
    <t>27023</t>
  </si>
  <si>
    <t>27022</t>
  </si>
  <si>
    <t>27016</t>
  </si>
  <si>
    <t>印旛郡栄町</t>
  </si>
  <si>
    <t>27015</t>
  </si>
  <si>
    <t>白井市</t>
  </si>
  <si>
    <t>27014</t>
  </si>
  <si>
    <t>27013</t>
  </si>
  <si>
    <t>我孫子市</t>
  </si>
  <si>
    <t>27011</t>
  </si>
  <si>
    <t>27002</t>
  </si>
  <si>
    <t>流山市</t>
  </si>
  <si>
    <t>27001</t>
  </si>
  <si>
    <t>27000</t>
  </si>
  <si>
    <t>千葉市緑区</t>
  </si>
  <si>
    <t>26700</t>
  </si>
  <si>
    <t>26687</t>
  </si>
  <si>
    <t>26685</t>
  </si>
  <si>
    <t>26600</t>
  </si>
  <si>
    <t>千葉市若葉区</t>
  </si>
  <si>
    <t>26585</t>
  </si>
  <si>
    <t>26500</t>
  </si>
  <si>
    <t>26487</t>
  </si>
  <si>
    <t>千葉市中央区</t>
  </si>
  <si>
    <t>26486</t>
  </si>
  <si>
    <t>26485</t>
  </si>
  <si>
    <t>26400</t>
  </si>
  <si>
    <t>千葉市稲毛区</t>
  </si>
  <si>
    <t>26387</t>
  </si>
  <si>
    <t>26385</t>
  </si>
  <si>
    <t>26300</t>
  </si>
  <si>
    <t>千葉市花見川区</t>
  </si>
  <si>
    <t>26287</t>
  </si>
  <si>
    <t>26285</t>
  </si>
  <si>
    <t>26200</t>
  </si>
  <si>
    <t>千葉市美浜区</t>
  </si>
  <si>
    <t>26187</t>
  </si>
  <si>
    <t>26186</t>
  </si>
  <si>
    <t>26185</t>
  </si>
  <si>
    <t>26171</t>
  </si>
  <si>
    <t>26100</t>
  </si>
  <si>
    <t>26087</t>
  </si>
  <si>
    <t>26086</t>
  </si>
  <si>
    <t>26085</t>
  </si>
  <si>
    <t>26008</t>
  </si>
  <si>
    <t>26000</t>
  </si>
  <si>
    <t>秦野市</t>
  </si>
  <si>
    <t>25913</t>
  </si>
  <si>
    <t>平塚市</t>
  </si>
  <si>
    <t>25912</t>
  </si>
  <si>
    <t>伊勢原市</t>
  </si>
  <si>
    <t>25911</t>
  </si>
  <si>
    <t>足柄下郡湯河原町</t>
  </si>
  <si>
    <t>25903</t>
  </si>
  <si>
    <t>足柄下郡真鶴町</t>
  </si>
  <si>
    <t>25902</t>
  </si>
  <si>
    <t>中郡二宮町</t>
  </si>
  <si>
    <t>25901</t>
  </si>
  <si>
    <t>中郡大磯町</t>
  </si>
  <si>
    <t>足柄上郡中井町</t>
  </si>
  <si>
    <t>足柄上郡大井町</t>
  </si>
  <si>
    <t>25885</t>
  </si>
  <si>
    <t>足柄上郡松田町</t>
  </si>
  <si>
    <t>足柄上郡開成町</t>
  </si>
  <si>
    <t>足柄上郡山北町</t>
  </si>
  <si>
    <t>25802</t>
  </si>
  <si>
    <t>25801</t>
  </si>
  <si>
    <t>25800</t>
  </si>
  <si>
    <t>25785</t>
  </si>
  <si>
    <t>25700</t>
  </si>
  <si>
    <t>愛甲郡清川村</t>
  </si>
  <si>
    <t>小田原市</t>
  </si>
  <si>
    <t>25685</t>
  </si>
  <si>
    <t>25608</t>
  </si>
  <si>
    <t>25585</t>
  </si>
  <si>
    <t>25500</t>
  </si>
  <si>
    <t>25486</t>
  </si>
  <si>
    <t>25485</t>
  </si>
  <si>
    <t>25409</t>
  </si>
  <si>
    <t>25408</t>
  </si>
  <si>
    <t>25400</t>
  </si>
  <si>
    <t>茅ヶ崎市</t>
  </si>
  <si>
    <t>25386</t>
  </si>
  <si>
    <t>25385</t>
  </si>
  <si>
    <t>高座郡寒川町</t>
  </si>
  <si>
    <t>25301</t>
  </si>
  <si>
    <t>25300</t>
  </si>
  <si>
    <t>相模原市南区</t>
  </si>
  <si>
    <t>25285</t>
  </si>
  <si>
    <t>座間市</t>
  </si>
  <si>
    <t>相模原市中央区</t>
  </si>
  <si>
    <t>25252</t>
  </si>
  <si>
    <t>相模原市緑区</t>
  </si>
  <si>
    <t>25251</t>
  </si>
  <si>
    <t>綾瀬市</t>
  </si>
  <si>
    <t>25211</t>
  </si>
  <si>
    <t>藤沢市</t>
  </si>
  <si>
    <t>25208</t>
  </si>
  <si>
    <t>25203</t>
  </si>
  <si>
    <t>25202</t>
  </si>
  <si>
    <t>25201</t>
  </si>
  <si>
    <t>25200</t>
  </si>
  <si>
    <t>25186</t>
  </si>
  <si>
    <t>25185</t>
  </si>
  <si>
    <t>25108</t>
  </si>
  <si>
    <t>25100</t>
  </si>
  <si>
    <t>25085</t>
  </si>
  <si>
    <t>25008</t>
  </si>
  <si>
    <t>足柄下郡箱根町</t>
  </si>
  <si>
    <t>25006</t>
  </si>
  <si>
    <t>25005</t>
  </si>
  <si>
    <t>25004</t>
  </si>
  <si>
    <t>25003</t>
  </si>
  <si>
    <t>25002</t>
  </si>
  <si>
    <t>南足柄市</t>
  </si>
  <si>
    <t>25001</t>
  </si>
  <si>
    <t>25000</t>
  </si>
  <si>
    <t>逗子市</t>
  </si>
  <si>
    <t>24986</t>
  </si>
  <si>
    <t>24985</t>
  </si>
  <si>
    <t>24900</t>
  </si>
  <si>
    <t>鎌倉市</t>
  </si>
  <si>
    <t>24886</t>
  </si>
  <si>
    <t>24885</t>
  </si>
  <si>
    <t>24800</t>
  </si>
  <si>
    <t>横浜市栄区</t>
  </si>
  <si>
    <t>24787</t>
  </si>
  <si>
    <t>24786</t>
  </si>
  <si>
    <t>24785</t>
  </si>
  <si>
    <t>24700</t>
  </si>
  <si>
    <t>横浜市瀬谷区</t>
  </si>
  <si>
    <t>24685</t>
  </si>
  <si>
    <t>24600</t>
  </si>
  <si>
    <t>横浜市泉区</t>
  </si>
  <si>
    <t>24585</t>
  </si>
  <si>
    <t>横浜市戸塚区</t>
  </si>
  <si>
    <t>24500</t>
  </si>
  <si>
    <t>24486</t>
  </si>
  <si>
    <t>24485</t>
  </si>
  <si>
    <t>24408</t>
  </si>
  <si>
    <t>24400</t>
  </si>
  <si>
    <t>厚木市</t>
  </si>
  <si>
    <t>24386</t>
  </si>
  <si>
    <t>24385</t>
  </si>
  <si>
    <t>24308</t>
  </si>
  <si>
    <t>海老名市</t>
  </si>
  <si>
    <t>24304</t>
  </si>
  <si>
    <t>愛甲郡愛川町</t>
  </si>
  <si>
    <t>24303</t>
  </si>
  <si>
    <t>24302</t>
  </si>
  <si>
    <t>24301</t>
  </si>
  <si>
    <t>24300</t>
  </si>
  <si>
    <t>大和市</t>
  </si>
  <si>
    <t>24286</t>
  </si>
  <si>
    <t>24285</t>
  </si>
  <si>
    <t>24200</t>
  </si>
  <si>
    <t>横浜市旭区</t>
  </si>
  <si>
    <t>24186</t>
  </si>
  <si>
    <t>24185</t>
  </si>
  <si>
    <t>24108</t>
  </si>
  <si>
    <t>24100</t>
  </si>
  <si>
    <t>横浜市保土ケ谷区</t>
  </si>
  <si>
    <t>24086</t>
  </si>
  <si>
    <t>24085</t>
  </si>
  <si>
    <t>三浦郡葉山町</t>
  </si>
  <si>
    <t>24001</t>
  </si>
  <si>
    <t>横須賀市</t>
  </si>
  <si>
    <t>24000</t>
  </si>
  <si>
    <t>23986</t>
  </si>
  <si>
    <t>23985</t>
  </si>
  <si>
    <t>23908</t>
  </si>
  <si>
    <t>23886</t>
  </si>
  <si>
    <t>23885</t>
  </si>
  <si>
    <t>23803</t>
  </si>
  <si>
    <t>三浦市</t>
  </si>
  <si>
    <t>23802</t>
  </si>
  <si>
    <t>23801</t>
  </si>
  <si>
    <t>23800</t>
  </si>
  <si>
    <t>23785</t>
  </si>
  <si>
    <t>23700</t>
  </si>
  <si>
    <t>横浜市金沢区</t>
  </si>
  <si>
    <t>23686</t>
  </si>
  <si>
    <t>23685</t>
  </si>
  <si>
    <t>23600</t>
  </si>
  <si>
    <t>横浜市磯子区</t>
  </si>
  <si>
    <t>23585</t>
  </si>
  <si>
    <t>23500</t>
  </si>
  <si>
    <t>横浜市港南区</t>
  </si>
  <si>
    <t>23400</t>
  </si>
  <si>
    <t>23385</t>
  </si>
  <si>
    <t>23300</t>
  </si>
  <si>
    <t>横浜市南区</t>
  </si>
  <si>
    <t>23286</t>
  </si>
  <si>
    <t>23285</t>
  </si>
  <si>
    <t>23200</t>
  </si>
  <si>
    <t>横浜市中区</t>
  </si>
  <si>
    <t>23189</t>
  </si>
  <si>
    <t>23188</t>
  </si>
  <si>
    <t>23187</t>
  </si>
  <si>
    <t>23186</t>
  </si>
  <si>
    <t>23185</t>
  </si>
  <si>
    <t>23184</t>
  </si>
  <si>
    <t>23183</t>
  </si>
  <si>
    <t>23180</t>
  </si>
  <si>
    <t>23108</t>
  </si>
  <si>
    <t>23100</t>
  </si>
  <si>
    <t>横浜市鶴見区</t>
  </si>
  <si>
    <t>23087</t>
  </si>
  <si>
    <t>23086</t>
  </si>
  <si>
    <t>23085</t>
  </si>
  <si>
    <t>23000</t>
  </si>
  <si>
    <t>横浜市青葉区</t>
  </si>
  <si>
    <t>22785</t>
  </si>
  <si>
    <t>22700</t>
  </si>
  <si>
    <t>横浜市緑区</t>
  </si>
  <si>
    <t>22685</t>
  </si>
  <si>
    <t>22600</t>
  </si>
  <si>
    <t>22585</t>
  </si>
  <si>
    <t>22500</t>
  </si>
  <si>
    <t>横浜市都筑区</t>
  </si>
  <si>
    <t>22486</t>
  </si>
  <si>
    <t>22485</t>
  </si>
  <si>
    <t>22400</t>
  </si>
  <si>
    <t>横浜市港北区</t>
  </si>
  <si>
    <t>22385</t>
  </si>
  <si>
    <t>22300</t>
  </si>
  <si>
    <t>22286</t>
  </si>
  <si>
    <t>22285</t>
  </si>
  <si>
    <t>22200</t>
  </si>
  <si>
    <t>横浜市神奈川区</t>
  </si>
  <si>
    <t>22187</t>
  </si>
  <si>
    <t>22186</t>
  </si>
  <si>
    <t>22185</t>
  </si>
  <si>
    <t>22108</t>
  </si>
  <si>
    <t>22100</t>
  </si>
  <si>
    <t>横浜市西区</t>
  </si>
  <si>
    <t>22087</t>
  </si>
  <si>
    <t>中央区</t>
  </si>
  <si>
    <t>22086</t>
  </si>
  <si>
    <t>22085</t>
  </si>
  <si>
    <t>22084</t>
  </si>
  <si>
    <t>22081</t>
  </si>
  <si>
    <t>22080</t>
  </si>
  <si>
    <t>22062</t>
  </si>
  <si>
    <t>22061</t>
  </si>
  <si>
    <t>22060</t>
  </si>
  <si>
    <t>22000</t>
  </si>
  <si>
    <t>川崎市宮前区</t>
  </si>
  <si>
    <t>21686</t>
  </si>
  <si>
    <t>21685</t>
  </si>
  <si>
    <t>21600</t>
  </si>
  <si>
    <t>川崎市麻生区</t>
  </si>
  <si>
    <t>21585</t>
  </si>
  <si>
    <t>21500</t>
  </si>
  <si>
    <t>川崎市多摩区</t>
  </si>
  <si>
    <t>21485</t>
  </si>
  <si>
    <t>21400</t>
  </si>
  <si>
    <t>川崎市高津区</t>
  </si>
  <si>
    <t>21385</t>
  </si>
  <si>
    <t>21300</t>
  </si>
  <si>
    <t>川崎市幸区</t>
  </si>
  <si>
    <t>21286</t>
  </si>
  <si>
    <t>21285</t>
  </si>
  <si>
    <t>21200</t>
  </si>
  <si>
    <t>川崎市中原区</t>
  </si>
  <si>
    <t>21186</t>
  </si>
  <si>
    <t>21185</t>
  </si>
  <si>
    <t>21100</t>
  </si>
  <si>
    <t>川崎市川崎区</t>
  </si>
  <si>
    <t>21096</t>
  </si>
  <si>
    <t>21095</t>
  </si>
  <si>
    <t>21087</t>
  </si>
  <si>
    <t>21086</t>
  </si>
  <si>
    <t>21085</t>
  </si>
  <si>
    <t>21008</t>
  </si>
  <si>
    <t>21000</t>
  </si>
  <si>
    <t>武蔵村山市</t>
  </si>
  <si>
    <t>20885</t>
  </si>
  <si>
    <t>20800</t>
  </si>
  <si>
    <t>東大和市</t>
  </si>
  <si>
    <t>20785</t>
  </si>
  <si>
    <t>20700</t>
  </si>
  <si>
    <t>20686</t>
  </si>
  <si>
    <t>稲城市</t>
  </si>
  <si>
    <t>20685</t>
  </si>
  <si>
    <t>20608</t>
  </si>
  <si>
    <t>20600</t>
  </si>
  <si>
    <t>羽村市</t>
  </si>
  <si>
    <t>20586</t>
  </si>
  <si>
    <t>20585</t>
  </si>
  <si>
    <t>20500</t>
  </si>
  <si>
    <t>清瀬市</t>
  </si>
  <si>
    <t>20485</t>
  </si>
  <si>
    <t>20400</t>
  </si>
  <si>
    <t>東久留米市</t>
  </si>
  <si>
    <t>20387</t>
  </si>
  <si>
    <t>20386</t>
  </si>
  <si>
    <t>20385</t>
  </si>
  <si>
    <t>20300</t>
  </si>
  <si>
    <t>西東京市</t>
  </si>
  <si>
    <t>20285</t>
  </si>
  <si>
    <t>20200</t>
  </si>
  <si>
    <t>狛江市</t>
  </si>
  <si>
    <t>20186</t>
  </si>
  <si>
    <t>20185</t>
  </si>
  <si>
    <t>20100</t>
  </si>
  <si>
    <t>青梅市</t>
  </si>
  <si>
    <t>19887</t>
  </si>
  <si>
    <t>19886</t>
  </si>
  <si>
    <t>19885</t>
  </si>
  <si>
    <t>西多摩郡奥多摩町</t>
  </si>
  <si>
    <t>19802</t>
  </si>
  <si>
    <t>19801</t>
  </si>
  <si>
    <t>19800</t>
  </si>
  <si>
    <t>福生市</t>
  </si>
  <si>
    <t>19786</t>
  </si>
  <si>
    <t>19785</t>
  </si>
  <si>
    <t>あきる野市</t>
  </si>
  <si>
    <t>19708</t>
  </si>
  <si>
    <t>19700</t>
  </si>
  <si>
    <t>昭島市</t>
  </si>
  <si>
    <t>19686</t>
  </si>
  <si>
    <t>19685</t>
  </si>
  <si>
    <t>19600</t>
  </si>
  <si>
    <t>町田市</t>
  </si>
  <si>
    <t>19585</t>
  </si>
  <si>
    <t>19500</t>
  </si>
  <si>
    <t>19486</t>
  </si>
  <si>
    <t>19485</t>
  </si>
  <si>
    <t>19402</t>
  </si>
  <si>
    <t>19400</t>
  </si>
  <si>
    <t>八王子市</t>
  </si>
  <si>
    <t>19386</t>
  </si>
  <si>
    <t>19385</t>
  </si>
  <si>
    <t>19309</t>
  </si>
  <si>
    <t>19308</t>
  </si>
  <si>
    <t>19287</t>
  </si>
  <si>
    <t>19286</t>
  </si>
  <si>
    <t>19285</t>
  </si>
  <si>
    <t>19209</t>
  </si>
  <si>
    <t>19203</t>
  </si>
  <si>
    <t>19201</t>
  </si>
  <si>
    <t>19200</t>
  </si>
  <si>
    <t>日野市</t>
  </si>
  <si>
    <t>19186</t>
  </si>
  <si>
    <t>19185</t>
  </si>
  <si>
    <t>19100</t>
  </si>
  <si>
    <t>立川市</t>
  </si>
  <si>
    <t>19086</t>
  </si>
  <si>
    <t>19085</t>
  </si>
  <si>
    <t>西多摩郡瑞穂町</t>
  </si>
  <si>
    <t>19012</t>
  </si>
  <si>
    <t>西多摩郡檜原村</t>
  </si>
  <si>
    <t>19002</t>
  </si>
  <si>
    <t>西多摩郡日の出町</t>
  </si>
  <si>
    <t>19001</t>
  </si>
  <si>
    <t>19000</t>
  </si>
  <si>
    <t>東村山市</t>
  </si>
  <si>
    <t>18985</t>
  </si>
  <si>
    <t>18900</t>
  </si>
  <si>
    <t>18887</t>
  </si>
  <si>
    <t>18886</t>
  </si>
  <si>
    <t>18885</t>
  </si>
  <si>
    <t>18800</t>
  </si>
  <si>
    <t>小平市</t>
  </si>
  <si>
    <t>18787</t>
  </si>
  <si>
    <t>18786</t>
  </si>
  <si>
    <t>18785</t>
  </si>
  <si>
    <t>18700</t>
  </si>
  <si>
    <t>国立市</t>
  </si>
  <si>
    <t>18687</t>
  </si>
  <si>
    <t>18686</t>
  </si>
  <si>
    <t>18685</t>
  </si>
  <si>
    <t>18680</t>
  </si>
  <si>
    <t>18600</t>
  </si>
  <si>
    <t>国分寺市</t>
  </si>
  <si>
    <t>18587</t>
  </si>
  <si>
    <t>18586</t>
  </si>
  <si>
    <t>18585</t>
  </si>
  <si>
    <t>18500</t>
  </si>
  <si>
    <t>小金井市</t>
  </si>
  <si>
    <t>18487</t>
  </si>
  <si>
    <t>18485</t>
  </si>
  <si>
    <t>18400</t>
  </si>
  <si>
    <t>18387</t>
  </si>
  <si>
    <t>18385</t>
  </si>
  <si>
    <t>18300</t>
  </si>
  <si>
    <t>調布市</t>
  </si>
  <si>
    <t>18286</t>
  </si>
  <si>
    <t>18285</t>
  </si>
  <si>
    <t>18280</t>
  </si>
  <si>
    <t>18200</t>
  </si>
  <si>
    <t>三鷹市</t>
  </si>
  <si>
    <t>18186</t>
  </si>
  <si>
    <t>18185</t>
  </si>
  <si>
    <t>18180</t>
  </si>
  <si>
    <t>18100</t>
  </si>
  <si>
    <t>武蔵野市</t>
  </si>
  <si>
    <t>18087</t>
  </si>
  <si>
    <t>18086</t>
  </si>
  <si>
    <t>18085</t>
  </si>
  <si>
    <t>18000</t>
  </si>
  <si>
    <t>練馬区</t>
  </si>
  <si>
    <t>17989</t>
  </si>
  <si>
    <t>17985</t>
  </si>
  <si>
    <t>17900</t>
  </si>
  <si>
    <t>17886</t>
  </si>
  <si>
    <t>17885</t>
  </si>
  <si>
    <t>17800</t>
  </si>
  <si>
    <t>17785</t>
  </si>
  <si>
    <t>17700</t>
  </si>
  <si>
    <t>17685</t>
  </si>
  <si>
    <t>17600</t>
  </si>
  <si>
    <t>板橋区</t>
  </si>
  <si>
    <t>17585</t>
  </si>
  <si>
    <t>17500</t>
  </si>
  <si>
    <t>17489</t>
  </si>
  <si>
    <t>17488</t>
  </si>
  <si>
    <t>17487</t>
  </si>
  <si>
    <t>千代田区</t>
  </si>
  <si>
    <t>17486</t>
  </si>
  <si>
    <t>17485</t>
  </si>
  <si>
    <t>17400</t>
  </si>
  <si>
    <t>17387</t>
  </si>
  <si>
    <t>17386</t>
  </si>
  <si>
    <t>17385</t>
  </si>
  <si>
    <t>17300</t>
  </si>
  <si>
    <t>豊島区</t>
  </si>
  <si>
    <t>17185</t>
  </si>
  <si>
    <t>17184</t>
  </si>
  <si>
    <t>17100</t>
  </si>
  <si>
    <t>17086</t>
  </si>
  <si>
    <t>17085</t>
  </si>
  <si>
    <t>17084</t>
  </si>
  <si>
    <t>17080</t>
  </si>
  <si>
    <t>17060</t>
  </si>
  <si>
    <t>17000</t>
  </si>
  <si>
    <t>新宿区</t>
  </si>
  <si>
    <t>16989</t>
  </si>
  <si>
    <t>16988</t>
  </si>
  <si>
    <t>16987</t>
  </si>
  <si>
    <t>16986</t>
  </si>
  <si>
    <t>16985</t>
  </si>
  <si>
    <t>16982</t>
  </si>
  <si>
    <t>16980</t>
  </si>
  <si>
    <t>16900</t>
  </si>
  <si>
    <t>杉並区</t>
  </si>
  <si>
    <t>16886</t>
  </si>
  <si>
    <t>16885</t>
  </si>
  <si>
    <t>16880</t>
  </si>
  <si>
    <t>16800</t>
  </si>
  <si>
    <t>16786</t>
  </si>
  <si>
    <t>16785</t>
  </si>
  <si>
    <t>16780</t>
  </si>
  <si>
    <t>16700</t>
  </si>
  <si>
    <t>16685</t>
  </si>
  <si>
    <t>16600</t>
  </si>
  <si>
    <t>中野区</t>
  </si>
  <si>
    <t>16587</t>
  </si>
  <si>
    <t>16586</t>
  </si>
  <si>
    <t>16585</t>
  </si>
  <si>
    <t>16500</t>
  </si>
  <si>
    <t>16487</t>
  </si>
  <si>
    <t>16486</t>
  </si>
  <si>
    <t>16485</t>
  </si>
  <si>
    <t>16400</t>
  </si>
  <si>
    <t>世田谷区</t>
  </si>
  <si>
    <t>16386</t>
  </si>
  <si>
    <t>16385</t>
  </si>
  <si>
    <t>16383</t>
  </si>
  <si>
    <t>16380</t>
  </si>
  <si>
    <t>16360</t>
  </si>
  <si>
    <t>16315</t>
  </si>
  <si>
    <t>16314</t>
  </si>
  <si>
    <t>16313</t>
  </si>
  <si>
    <t>16311</t>
  </si>
  <si>
    <t>16310</t>
  </si>
  <si>
    <t>16309</t>
  </si>
  <si>
    <t>16308</t>
  </si>
  <si>
    <t>16307</t>
  </si>
  <si>
    <t>16306</t>
  </si>
  <si>
    <t>16305</t>
  </si>
  <si>
    <t>16304</t>
  </si>
  <si>
    <t>16302</t>
  </si>
  <si>
    <t>16289</t>
  </si>
  <si>
    <t>16288</t>
  </si>
  <si>
    <t>16287</t>
  </si>
  <si>
    <t>16286</t>
  </si>
  <si>
    <t>16285</t>
  </si>
  <si>
    <t>16284</t>
  </si>
  <si>
    <t>16280</t>
  </si>
  <si>
    <t>16208</t>
  </si>
  <si>
    <t>16200</t>
  </si>
  <si>
    <t>文京区</t>
  </si>
  <si>
    <t>16187</t>
  </si>
  <si>
    <t>16185</t>
  </si>
  <si>
    <t>16100</t>
  </si>
  <si>
    <t>16089</t>
  </si>
  <si>
    <t>16088</t>
  </si>
  <si>
    <t>16086</t>
  </si>
  <si>
    <t>16085</t>
  </si>
  <si>
    <t>16084</t>
  </si>
  <si>
    <t>16083</t>
  </si>
  <si>
    <t>16080</t>
  </si>
  <si>
    <t>16061</t>
  </si>
  <si>
    <t>16000</t>
  </si>
  <si>
    <t>15887</t>
  </si>
  <si>
    <t>15886</t>
  </si>
  <si>
    <t>15885</t>
  </si>
  <si>
    <t>15800</t>
  </si>
  <si>
    <t>15785</t>
  </si>
  <si>
    <t>15700</t>
  </si>
  <si>
    <t>15686</t>
  </si>
  <si>
    <t>15685</t>
  </si>
  <si>
    <t>15600</t>
  </si>
  <si>
    <t>15586</t>
  </si>
  <si>
    <t>15500</t>
  </si>
  <si>
    <t>目黒区</t>
  </si>
  <si>
    <t>15487</t>
  </si>
  <si>
    <t>15485</t>
  </si>
  <si>
    <t>15400</t>
  </si>
  <si>
    <t>15389</t>
  </si>
  <si>
    <t>15386</t>
  </si>
  <si>
    <t>15385</t>
  </si>
  <si>
    <t>15300</t>
  </si>
  <si>
    <t>15289</t>
  </si>
  <si>
    <t>15286</t>
  </si>
  <si>
    <t>15285</t>
  </si>
  <si>
    <t>15200</t>
  </si>
  <si>
    <t>渋谷区</t>
  </si>
  <si>
    <t>15186</t>
  </si>
  <si>
    <t>15185</t>
  </si>
  <si>
    <t>15184</t>
  </si>
  <si>
    <t>15180</t>
  </si>
  <si>
    <t>15100</t>
  </si>
  <si>
    <t>15089</t>
  </si>
  <si>
    <t>15086</t>
  </si>
  <si>
    <t>15085</t>
  </si>
  <si>
    <t>15084</t>
  </si>
  <si>
    <t>15083</t>
  </si>
  <si>
    <t>15080</t>
  </si>
  <si>
    <t>15061</t>
  </si>
  <si>
    <t>15060</t>
  </si>
  <si>
    <t>15000</t>
  </si>
  <si>
    <t>大田区</t>
  </si>
  <si>
    <t>14686</t>
  </si>
  <si>
    <t>14685</t>
  </si>
  <si>
    <t>14600</t>
  </si>
  <si>
    <t>14585</t>
  </si>
  <si>
    <t>14500</t>
  </si>
  <si>
    <t>14486</t>
  </si>
  <si>
    <t>14485</t>
  </si>
  <si>
    <t>14400</t>
  </si>
  <si>
    <t>14385</t>
  </si>
  <si>
    <t>14300</t>
  </si>
  <si>
    <t>品川区</t>
  </si>
  <si>
    <t>14286</t>
  </si>
  <si>
    <t>14285</t>
  </si>
  <si>
    <t>14200</t>
  </si>
  <si>
    <t>14189</t>
  </si>
  <si>
    <t>14187</t>
  </si>
  <si>
    <t>14186</t>
  </si>
  <si>
    <t>14185</t>
  </si>
  <si>
    <t>14184</t>
  </si>
  <si>
    <t>14182</t>
  </si>
  <si>
    <t>14180</t>
  </si>
  <si>
    <t>14160</t>
  </si>
  <si>
    <t>14100</t>
  </si>
  <si>
    <t>14088</t>
  </si>
  <si>
    <t>14087</t>
  </si>
  <si>
    <t>14086</t>
  </si>
  <si>
    <t>14085</t>
  </si>
  <si>
    <t>14000</t>
  </si>
  <si>
    <t>港区</t>
  </si>
  <si>
    <t>13786</t>
  </si>
  <si>
    <t>江東区</t>
  </si>
  <si>
    <t>13785</t>
  </si>
  <si>
    <t>13780</t>
  </si>
  <si>
    <t>13689</t>
  </si>
  <si>
    <t>13688</t>
  </si>
  <si>
    <t>13687</t>
  </si>
  <si>
    <t>13686</t>
  </si>
  <si>
    <t>13685</t>
  </si>
  <si>
    <t>13684</t>
  </si>
  <si>
    <t>13600</t>
  </si>
  <si>
    <t>13587</t>
  </si>
  <si>
    <t>13586</t>
  </si>
  <si>
    <t>13585</t>
  </si>
  <si>
    <t>13584</t>
  </si>
  <si>
    <t>13583</t>
  </si>
  <si>
    <t>13582</t>
  </si>
  <si>
    <t>13581</t>
  </si>
  <si>
    <t>13580</t>
  </si>
  <si>
    <t>13560</t>
  </si>
  <si>
    <t>13500</t>
  </si>
  <si>
    <t>江戸川区</t>
  </si>
  <si>
    <t>13487</t>
  </si>
  <si>
    <t>13486</t>
  </si>
  <si>
    <t>13485</t>
  </si>
  <si>
    <t>13400</t>
  </si>
  <si>
    <t>13387</t>
  </si>
  <si>
    <t>13385</t>
  </si>
  <si>
    <t>13300</t>
  </si>
  <si>
    <t>13287</t>
  </si>
  <si>
    <t>13286</t>
  </si>
  <si>
    <t>13285</t>
  </si>
  <si>
    <t>13200</t>
  </si>
  <si>
    <t>墨田区</t>
  </si>
  <si>
    <t>13187</t>
  </si>
  <si>
    <t>13186</t>
  </si>
  <si>
    <t>13185</t>
  </si>
  <si>
    <t>13181</t>
  </si>
  <si>
    <t>13100</t>
  </si>
  <si>
    <t>13087</t>
  </si>
  <si>
    <t>13086</t>
  </si>
  <si>
    <t>13085</t>
  </si>
  <si>
    <t>13000</t>
  </si>
  <si>
    <t>葛飾区</t>
  </si>
  <si>
    <t>12586</t>
  </si>
  <si>
    <t>12585</t>
  </si>
  <si>
    <t>12500</t>
  </si>
  <si>
    <t>12485</t>
  </si>
  <si>
    <t>12400</t>
  </si>
  <si>
    <t>足立区</t>
  </si>
  <si>
    <t>12385</t>
  </si>
  <si>
    <t>12308</t>
  </si>
  <si>
    <t>12187</t>
  </si>
  <si>
    <t>12186</t>
  </si>
  <si>
    <t>12185</t>
  </si>
  <si>
    <t>12180</t>
  </si>
  <si>
    <t>12108</t>
  </si>
  <si>
    <t>12100</t>
  </si>
  <si>
    <t>12086</t>
  </si>
  <si>
    <t>12085</t>
  </si>
  <si>
    <t>12000</t>
  </si>
  <si>
    <t>荒川区</t>
  </si>
  <si>
    <t>11686</t>
  </si>
  <si>
    <t>11685</t>
  </si>
  <si>
    <t>11600</t>
  </si>
  <si>
    <t>北区</t>
  </si>
  <si>
    <t>11587</t>
  </si>
  <si>
    <t>11586</t>
  </si>
  <si>
    <t>11585</t>
  </si>
  <si>
    <t>11580</t>
  </si>
  <si>
    <t>11500</t>
  </si>
  <si>
    <t>11486</t>
  </si>
  <si>
    <t>11485</t>
  </si>
  <si>
    <t>11400</t>
  </si>
  <si>
    <t>11387</t>
  </si>
  <si>
    <t>11386</t>
  </si>
  <si>
    <t>11385</t>
  </si>
  <si>
    <t>11384</t>
  </si>
  <si>
    <t>11383</t>
  </si>
  <si>
    <t>11381</t>
  </si>
  <si>
    <t>11300</t>
  </si>
  <si>
    <t>11287</t>
  </si>
  <si>
    <t>11286</t>
  </si>
  <si>
    <t>11285</t>
  </si>
  <si>
    <t>11281</t>
  </si>
  <si>
    <t>11280</t>
  </si>
  <si>
    <t>11200</t>
  </si>
  <si>
    <t>台東区</t>
  </si>
  <si>
    <t>11187</t>
  </si>
  <si>
    <t>11186</t>
  </si>
  <si>
    <t>11185</t>
  </si>
  <si>
    <t>11180</t>
  </si>
  <si>
    <t>11100</t>
  </si>
  <si>
    <t>11088</t>
  </si>
  <si>
    <t>11087</t>
  </si>
  <si>
    <t>11086</t>
  </si>
  <si>
    <t>11085</t>
  </si>
  <si>
    <t>11084</t>
  </si>
  <si>
    <t>11000</t>
  </si>
  <si>
    <t>10987</t>
  </si>
  <si>
    <t>10887</t>
  </si>
  <si>
    <t>10886</t>
  </si>
  <si>
    <t>10885</t>
  </si>
  <si>
    <t>10884</t>
  </si>
  <si>
    <t>10883</t>
  </si>
  <si>
    <t>10882</t>
  </si>
  <si>
    <t>10881</t>
  </si>
  <si>
    <t>10880</t>
  </si>
  <si>
    <t>10863</t>
  </si>
  <si>
    <t>10862</t>
  </si>
  <si>
    <t>10861</t>
  </si>
  <si>
    <t>10860</t>
  </si>
  <si>
    <t>10800</t>
  </si>
  <si>
    <t>10786</t>
  </si>
  <si>
    <t>10785</t>
  </si>
  <si>
    <t>10784</t>
  </si>
  <si>
    <t>10783</t>
  </si>
  <si>
    <t>10780</t>
  </si>
  <si>
    <t>10763</t>
  </si>
  <si>
    <t>10762</t>
  </si>
  <si>
    <t>10761</t>
  </si>
  <si>
    <t>10760</t>
  </si>
  <si>
    <t>10700</t>
  </si>
  <si>
    <t>10687</t>
  </si>
  <si>
    <t>10686</t>
  </si>
  <si>
    <t>10685</t>
  </si>
  <si>
    <t>10684</t>
  </si>
  <si>
    <t>10681</t>
  </si>
  <si>
    <t>10680</t>
  </si>
  <si>
    <t>10662</t>
  </si>
  <si>
    <t>10661</t>
  </si>
  <si>
    <t>10660</t>
  </si>
  <si>
    <t>10600</t>
  </si>
  <si>
    <t>10587</t>
  </si>
  <si>
    <t>10586</t>
  </si>
  <si>
    <t>10585</t>
  </si>
  <si>
    <t>10584</t>
  </si>
  <si>
    <t>10583</t>
  </si>
  <si>
    <t>10580</t>
  </si>
  <si>
    <t>10575</t>
  </si>
  <si>
    <t>10574</t>
  </si>
  <si>
    <t>10573</t>
  </si>
  <si>
    <t>10572</t>
  </si>
  <si>
    <t>10571</t>
  </si>
  <si>
    <t>10570</t>
  </si>
  <si>
    <t>10569</t>
  </si>
  <si>
    <t>10564</t>
  </si>
  <si>
    <t>10563</t>
  </si>
  <si>
    <t>10562</t>
  </si>
  <si>
    <t>10561</t>
  </si>
  <si>
    <t>10560</t>
  </si>
  <si>
    <t>10500</t>
  </si>
  <si>
    <t>10486</t>
  </si>
  <si>
    <t>10485</t>
  </si>
  <si>
    <t>10484</t>
  </si>
  <si>
    <t>10483</t>
  </si>
  <si>
    <t>10482</t>
  </si>
  <si>
    <t>10481</t>
  </si>
  <si>
    <t>10480</t>
  </si>
  <si>
    <t>10462</t>
  </si>
  <si>
    <t>10461</t>
  </si>
  <si>
    <t>10460</t>
  </si>
  <si>
    <t>10400</t>
  </si>
  <si>
    <t>10386</t>
  </si>
  <si>
    <t>10385</t>
  </si>
  <si>
    <t>10384</t>
  </si>
  <si>
    <t>10383</t>
  </si>
  <si>
    <t>10382</t>
  </si>
  <si>
    <t>10380</t>
  </si>
  <si>
    <t>10361</t>
  </si>
  <si>
    <t>10360</t>
  </si>
  <si>
    <t>10300</t>
  </si>
  <si>
    <t>10287</t>
  </si>
  <si>
    <t>10286</t>
  </si>
  <si>
    <t>10285</t>
  </si>
  <si>
    <t>10284</t>
  </si>
  <si>
    <t>10283</t>
  </si>
  <si>
    <t>10282</t>
  </si>
  <si>
    <t>10281</t>
  </si>
  <si>
    <t>10280</t>
  </si>
  <si>
    <t>10200</t>
  </si>
  <si>
    <t>10189</t>
  </si>
  <si>
    <t>10187</t>
  </si>
  <si>
    <t>10186</t>
  </si>
  <si>
    <t>10185</t>
  </si>
  <si>
    <t>10184</t>
  </si>
  <si>
    <t>10183</t>
  </si>
  <si>
    <t>10182</t>
  </si>
  <si>
    <t>10181</t>
  </si>
  <si>
    <t>10180</t>
  </si>
  <si>
    <t>10100</t>
  </si>
  <si>
    <t>10089</t>
  </si>
  <si>
    <t>10087</t>
  </si>
  <si>
    <t>10086</t>
  </si>
  <si>
    <t>10085</t>
  </si>
  <si>
    <t>10084</t>
  </si>
  <si>
    <t>10083</t>
  </si>
  <si>
    <t>10082</t>
  </si>
  <si>
    <t>10081</t>
  </si>
  <si>
    <t>10080</t>
  </si>
  <si>
    <t>10070</t>
  </si>
  <si>
    <t>10069</t>
  </si>
  <si>
    <t>10068</t>
  </si>
  <si>
    <t>10067</t>
  </si>
  <si>
    <t>10066</t>
  </si>
  <si>
    <t>10065</t>
  </si>
  <si>
    <t>10064</t>
  </si>
  <si>
    <t>10063</t>
  </si>
  <si>
    <t>10062</t>
  </si>
  <si>
    <t>10061</t>
  </si>
  <si>
    <t>10060</t>
  </si>
  <si>
    <t>小笠原村</t>
  </si>
  <si>
    <t>10022</t>
  </si>
  <si>
    <t>10021</t>
  </si>
  <si>
    <t>青ヶ島村</t>
  </si>
  <si>
    <t>10017</t>
  </si>
  <si>
    <t>八丈島八丈町</t>
  </si>
  <si>
    <t>10016</t>
  </si>
  <si>
    <t>10015</t>
  </si>
  <si>
    <t>10014</t>
  </si>
  <si>
    <t>御蔵島村</t>
  </si>
  <si>
    <t>10013</t>
  </si>
  <si>
    <t>三宅島三宅村</t>
  </si>
  <si>
    <t>10012</t>
  </si>
  <si>
    <t>10011</t>
  </si>
  <si>
    <t>神津島村</t>
  </si>
  <si>
    <t>10006</t>
  </si>
  <si>
    <t>新島村</t>
  </si>
  <si>
    <t>10005</t>
  </si>
  <si>
    <t>10004</t>
  </si>
  <si>
    <t>利島村</t>
  </si>
  <si>
    <t>10003</t>
  </si>
  <si>
    <t>大島町</t>
  </si>
  <si>
    <t>10002</t>
  </si>
  <si>
    <t>10001</t>
  </si>
  <si>
    <t>10000</t>
  </si>
  <si>
    <t>紋別郡湧別町</t>
  </si>
  <si>
    <t>09965</t>
  </si>
  <si>
    <t>09964</t>
  </si>
  <si>
    <t>09963</t>
  </si>
  <si>
    <t>紋別市</t>
  </si>
  <si>
    <t>09962</t>
  </si>
  <si>
    <t>09961</t>
  </si>
  <si>
    <t>紋別郡滝上町</t>
  </si>
  <si>
    <t>09956</t>
  </si>
  <si>
    <t>09955</t>
  </si>
  <si>
    <t>09953</t>
  </si>
  <si>
    <t>09951</t>
  </si>
  <si>
    <t>斜里郡清里町</t>
  </si>
  <si>
    <t>09945</t>
  </si>
  <si>
    <t>09944</t>
  </si>
  <si>
    <t>斜里郡斜里町</t>
  </si>
  <si>
    <t>09943</t>
  </si>
  <si>
    <t>09941</t>
  </si>
  <si>
    <t>斜里郡小清水町</t>
  </si>
  <si>
    <t>09936</t>
  </si>
  <si>
    <t>網走市</t>
  </si>
  <si>
    <t>09935</t>
  </si>
  <si>
    <t>09934</t>
  </si>
  <si>
    <t>網走郡大空町</t>
  </si>
  <si>
    <t>09932</t>
  </si>
  <si>
    <t>09931</t>
  </si>
  <si>
    <t>09924</t>
  </si>
  <si>
    <t>09923</t>
  </si>
  <si>
    <t>北見市</t>
  </si>
  <si>
    <t>09922</t>
  </si>
  <si>
    <t>09921</t>
  </si>
  <si>
    <t>09915</t>
  </si>
  <si>
    <t>常呂郡訓子府町</t>
  </si>
  <si>
    <t>09914</t>
  </si>
  <si>
    <t>常呂郡置戸町</t>
  </si>
  <si>
    <t>09913</t>
  </si>
  <si>
    <t>09912</t>
  </si>
  <si>
    <t>09911</t>
  </si>
  <si>
    <t>09908</t>
  </si>
  <si>
    <t>紋別郡遠軽町</t>
  </si>
  <si>
    <t>09907</t>
  </si>
  <si>
    <t>09906</t>
  </si>
  <si>
    <t>09904</t>
  </si>
  <si>
    <t>09903</t>
  </si>
  <si>
    <t>09902</t>
  </si>
  <si>
    <t>09901</t>
  </si>
  <si>
    <t>稚内市</t>
  </si>
  <si>
    <t>09867</t>
  </si>
  <si>
    <t>09866</t>
  </si>
  <si>
    <t>09865</t>
  </si>
  <si>
    <t>09863</t>
  </si>
  <si>
    <t>宗谷郡猿払村</t>
  </si>
  <si>
    <t>09862</t>
  </si>
  <si>
    <t>09861</t>
  </si>
  <si>
    <t>枝幸郡枝幸町</t>
  </si>
  <si>
    <t>09859</t>
  </si>
  <si>
    <t>09858</t>
  </si>
  <si>
    <t>枝幸郡浜頓別町</t>
  </si>
  <si>
    <t>09857</t>
  </si>
  <si>
    <t>枝幸郡中頓別町</t>
  </si>
  <si>
    <t>09855</t>
  </si>
  <si>
    <t>09854</t>
  </si>
  <si>
    <t>09852</t>
  </si>
  <si>
    <t>09851</t>
  </si>
  <si>
    <t>09845</t>
  </si>
  <si>
    <t>天塩郡豊富町</t>
  </si>
  <si>
    <t>09844</t>
  </si>
  <si>
    <t>09841</t>
  </si>
  <si>
    <t>天塩郡遠別町</t>
  </si>
  <si>
    <t>09835</t>
  </si>
  <si>
    <t>天塩郡天塩町</t>
  </si>
  <si>
    <t>09833</t>
  </si>
  <si>
    <t>天塩郡幌延町</t>
  </si>
  <si>
    <t>09832</t>
  </si>
  <si>
    <t>09831</t>
  </si>
  <si>
    <t>09829</t>
  </si>
  <si>
    <t>中川郡中川町</t>
  </si>
  <si>
    <t>09828</t>
  </si>
  <si>
    <t>09826</t>
  </si>
  <si>
    <t>中川郡音威子府村</t>
  </si>
  <si>
    <t>09825</t>
  </si>
  <si>
    <t>中川郡美深町</t>
  </si>
  <si>
    <t>09823</t>
  </si>
  <si>
    <t>09822</t>
  </si>
  <si>
    <t>名寄市</t>
  </si>
  <si>
    <t>09821</t>
  </si>
  <si>
    <t>紋別郡興部町</t>
  </si>
  <si>
    <t>09819</t>
  </si>
  <si>
    <t>紋別郡雄武町</t>
  </si>
  <si>
    <t>09818</t>
  </si>
  <si>
    <t>09817</t>
  </si>
  <si>
    <t>09816</t>
  </si>
  <si>
    <t>紋別郡西興部村</t>
  </si>
  <si>
    <t>09815</t>
  </si>
  <si>
    <t>09814</t>
  </si>
  <si>
    <t>上川郡下川町</t>
  </si>
  <si>
    <t>09813</t>
  </si>
  <si>
    <t>09812</t>
  </si>
  <si>
    <t>09806</t>
  </si>
  <si>
    <t>09805</t>
  </si>
  <si>
    <t>士別市</t>
  </si>
  <si>
    <t>09804</t>
  </si>
  <si>
    <t>上川郡剣淵町</t>
  </si>
  <si>
    <t>09803</t>
  </si>
  <si>
    <t>上川郡和寒町</t>
  </si>
  <si>
    <t>09801</t>
  </si>
  <si>
    <t>09786</t>
  </si>
  <si>
    <t>09785</t>
  </si>
  <si>
    <t>礼文郡礼文町</t>
  </si>
  <si>
    <t>09712</t>
  </si>
  <si>
    <t>09711</t>
  </si>
  <si>
    <t>利尻郡利尻町</t>
  </si>
  <si>
    <t>09704</t>
  </si>
  <si>
    <t>09703</t>
  </si>
  <si>
    <t>利尻郡利尻富士町</t>
  </si>
  <si>
    <t>09702</t>
  </si>
  <si>
    <t>09701</t>
  </si>
  <si>
    <t>09700</t>
  </si>
  <si>
    <t>09686</t>
  </si>
  <si>
    <t>09685</t>
  </si>
  <si>
    <t>09600</t>
  </si>
  <si>
    <t>09586</t>
  </si>
  <si>
    <t>09504</t>
  </si>
  <si>
    <t>09503</t>
  </si>
  <si>
    <t>09501</t>
  </si>
  <si>
    <t>09500</t>
  </si>
  <si>
    <t>09487</t>
  </si>
  <si>
    <t>09486</t>
  </si>
  <si>
    <t>09485</t>
  </si>
  <si>
    <t>09400</t>
  </si>
  <si>
    <t>09387</t>
  </si>
  <si>
    <t>09386</t>
  </si>
  <si>
    <t>09385</t>
  </si>
  <si>
    <t>09307</t>
  </si>
  <si>
    <t>09306</t>
  </si>
  <si>
    <t>常呂郡佐呂間町</t>
  </si>
  <si>
    <t>09305</t>
  </si>
  <si>
    <t>09304</t>
  </si>
  <si>
    <t>09303</t>
  </si>
  <si>
    <t>09302</t>
  </si>
  <si>
    <t>09301</t>
  </si>
  <si>
    <t>09300</t>
  </si>
  <si>
    <t>網走郡美幌町</t>
  </si>
  <si>
    <t>09286</t>
  </si>
  <si>
    <t>09285</t>
  </si>
  <si>
    <t>網走郡津別町</t>
  </si>
  <si>
    <t>09203</t>
  </si>
  <si>
    <t>09202</t>
  </si>
  <si>
    <t>09201</t>
  </si>
  <si>
    <t>09200</t>
  </si>
  <si>
    <t>09186</t>
  </si>
  <si>
    <t>09105</t>
  </si>
  <si>
    <t>09104</t>
  </si>
  <si>
    <t>09101</t>
  </si>
  <si>
    <t>09100</t>
  </si>
  <si>
    <t>09087</t>
  </si>
  <si>
    <t>09086</t>
  </si>
  <si>
    <t>09085</t>
  </si>
  <si>
    <t>09008</t>
  </si>
  <si>
    <t>09000</t>
  </si>
  <si>
    <t>十勝郡浦幌町</t>
  </si>
  <si>
    <t>08958</t>
  </si>
  <si>
    <t>08956</t>
  </si>
  <si>
    <t>08955</t>
  </si>
  <si>
    <t>中川郡豊頃町</t>
  </si>
  <si>
    <t>08954</t>
  </si>
  <si>
    <t>08953</t>
  </si>
  <si>
    <t>08952</t>
  </si>
  <si>
    <t>足寄郡陸別町</t>
  </si>
  <si>
    <t>08943</t>
  </si>
  <si>
    <t>08942</t>
  </si>
  <si>
    <t>足寄郡足寄町</t>
  </si>
  <si>
    <t>08941</t>
  </si>
  <si>
    <t>08939</t>
  </si>
  <si>
    <t>08938</t>
  </si>
  <si>
    <t>08937</t>
  </si>
  <si>
    <t>中川郡本別町</t>
  </si>
  <si>
    <t>08936</t>
  </si>
  <si>
    <t>08935</t>
  </si>
  <si>
    <t>08934</t>
  </si>
  <si>
    <t>08933</t>
  </si>
  <si>
    <t>08932</t>
  </si>
  <si>
    <t>中川郡池田町</t>
  </si>
  <si>
    <t>08931</t>
  </si>
  <si>
    <t>広尾郡広尾町</t>
  </si>
  <si>
    <t>08927</t>
  </si>
  <si>
    <t>08926</t>
  </si>
  <si>
    <t>08925</t>
  </si>
  <si>
    <t>08924</t>
  </si>
  <si>
    <t>広尾郡大樹町</t>
  </si>
  <si>
    <t>08922</t>
  </si>
  <si>
    <t>08921</t>
  </si>
  <si>
    <t>中川郡幕別町</t>
  </si>
  <si>
    <t>08918</t>
  </si>
  <si>
    <t>08917</t>
  </si>
  <si>
    <t>河西郡更別村</t>
  </si>
  <si>
    <t>08915</t>
  </si>
  <si>
    <t>河西郡中札内村</t>
  </si>
  <si>
    <t>08913</t>
  </si>
  <si>
    <t>帯広市</t>
  </si>
  <si>
    <t>08912</t>
  </si>
  <si>
    <t>08911</t>
  </si>
  <si>
    <t>08907</t>
  </si>
  <si>
    <t>08906</t>
  </si>
  <si>
    <t>08905</t>
  </si>
  <si>
    <t>上川郡清水町</t>
  </si>
  <si>
    <t>08903</t>
  </si>
  <si>
    <t>08902</t>
  </si>
  <si>
    <t>08901</t>
  </si>
  <si>
    <t>川上郡弟子屈町</t>
  </si>
  <si>
    <t>08834</t>
  </si>
  <si>
    <t>08833</t>
  </si>
  <si>
    <t>08832</t>
  </si>
  <si>
    <t>川上郡標茶町</t>
  </si>
  <si>
    <t>08831</t>
  </si>
  <si>
    <t>野付郡別海町</t>
  </si>
  <si>
    <t>08827</t>
  </si>
  <si>
    <t>08826</t>
  </si>
  <si>
    <t>標津郡中標津町</t>
  </si>
  <si>
    <t>08825</t>
  </si>
  <si>
    <t>08824</t>
  </si>
  <si>
    <t>08823</t>
  </si>
  <si>
    <t>08822</t>
  </si>
  <si>
    <t>釧路郡釧路町</t>
  </si>
  <si>
    <t>08821</t>
  </si>
  <si>
    <t>根室市</t>
  </si>
  <si>
    <t>08817</t>
  </si>
  <si>
    <t>厚岸郡浜中町</t>
  </si>
  <si>
    <t>08816</t>
  </si>
  <si>
    <t>08815</t>
  </si>
  <si>
    <t>08814</t>
  </si>
  <si>
    <t>08813</t>
  </si>
  <si>
    <t>厚岸郡厚岸町</t>
  </si>
  <si>
    <t>08811</t>
  </si>
  <si>
    <t>08808</t>
  </si>
  <si>
    <t>08807</t>
  </si>
  <si>
    <t>08806</t>
  </si>
  <si>
    <t>白糠郡白糠町</t>
  </si>
  <si>
    <t>08805</t>
  </si>
  <si>
    <t>08803</t>
  </si>
  <si>
    <t>08801</t>
  </si>
  <si>
    <t>釧路市</t>
  </si>
  <si>
    <t>08787</t>
  </si>
  <si>
    <t>08786</t>
  </si>
  <si>
    <t>08785</t>
  </si>
  <si>
    <t>08701</t>
  </si>
  <si>
    <t>08700</t>
  </si>
  <si>
    <t>目梨郡羅臼町</t>
  </si>
  <si>
    <t>08618</t>
  </si>
  <si>
    <t>08617</t>
  </si>
  <si>
    <t>標津郡標津町</t>
  </si>
  <si>
    <t>08616</t>
  </si>
  <si>
    <t>08614</t>
  </si>
  <si>
    <t>08612</t>
  </si>
  <si>
    <t>08611</t>
  </si>
  <si>
    <t>08610</t>
  </si>
  <si>
    <t>08606</t>
  </si>
  <si>
    <t>08605</t>
  </si>
  <si>
    <t>08603</t>
  </si>
  <si>
    <t>08602</t>
  </si>
  <si>
    <t>08601</t>
  </si>
  <si>
    <t>08600</t>
  </si>
  <si>
    <t>08586</t>
  </si>
  <si>
    <t>08585</t>
  </si>
  <si>
    <t>08522</t>
  </si>
  <si>
    <t>阿寒郡鶴居村</t>
  </si>
  <si>
    <t>08512</t>
  </si>
  <si>
    <t>08511</t>
  </si>
  <si>
    <t>08508</t>
  </si>
  <si>
    <t>08504</t>
  </si>
  <si>
    <t>08502</t>
  </si>
  <si>
    <t>08500</t>
  </si>
  <si>
    <t>08486</t>
  </si>
  <si>
    <t>08485</t>
  </si>
  <si>
    <t>08409</t>
  </si>
  <si>
    <t>08386</t>
  </si>
  <si>
    <t>08385</t>
  </si>
  <si>
    <t>08300</t>
  </si>
  <si>
    <t>河西郡芽室町</t>
  </si>
  <si>
    <t>08286</t>
  </si>
  <si>
    <t>08208</t>
  </si>
  <si>
    <t>08203</t>
  </si>
  <si>
    <t>08200</t>
  </si>
  <si>
    <t>上川郡新得町</t>
  </si>
  <si>
    <t>08185</t>
  </si>
  <si>
    <t>河東郡鹿追町</t>
  </si>
  <si>
    <t>08103</t>
  </si>
  <si>
    <t>08102</t>
  </si>
  <si>
    <t>08101</t>
  </si>
  <si>
    <t>08100</t>
  </si>
  <si>
    <t>08087</t>
  </si>
  <si>
    <t>08086</t>
  </si>
  <si>
    <t>08085</t>
  </si>
  <si>
    <t>08024</t>
  </si>
  <si>
    <t>08023</t>
  </si>
  <si>
    <t>08021</t>
  </si>
  <si>
    <t>河東郡上士幌町</t>
  </si>
  <si>
    <t>08014</t>
  </si>
  <si>
    <t>河東郡士幌町</t>
  </si>
  <si>
    <t>08012</t>
  </si>
  <si>
    <t>08011</t>
  </si>
  <si>
    <t>08008</t>
  </si>
  <si>
    <t>河東郡音更町</t>
  </si>
  <si>
    <t>08005</t>
  </si>
  <si>
    <t>08003</t>
  </si>
  <si>
    <t>08002</t>
  </si>
  <si>
    <t>08001</t>
  </si>
  <si>
    <t>08000</t>
  </si>
  <si>
    <t>旭川市</t>
  </si>
  <si>
    <t>07986</t>
  </si>
  <si>
    <t>07985</t>
  </si>
  <si>
    <t>07984</t>
  </si>
  <si>
    <t>空知郡南富良野町</t>
  </si>
  <si>
    <t>07925</t>
  </si>
  <si>
    <t>07924</t>
  </si>
  <si>
    <t>勇払郡占冠村</t>
  </si>
  <si>
    <t>07922</t>
  </si>
  <si>
    <t>富良野市</t>
  </si>
  <si>
    <t>07921</t>
  </si>
  <si>
    <t>07915</t>
  </si>
  <si>
    <t>芦別市</t>
  </si>
  <si>
    <t>07913</t>
  </si>
  <si>
    <t>赤平市</t>
  </si>
  <si>
    <t>07912</t>
  </si>
  <si>
    <t>07911</t>
  </si>
  <si>
    <t>砂川市</t>
  </si>
  <si>
    <t>雨竜郡妹背牛町</t>
  </si>
  <si>
    <t>07905</t>
  </si>
  <si>
    <t>滝川市</t>
  </si>
  <si>
    <t>07904</t>
  </si>
  <si>
    <t>空知郡奈井江町</t>
  </si>
  <si>
    <t>07903</t>
  </si>
  <si>
    <t>美唄市</t>
  </si>
  <si>
    <t>07902</t>
  </si>
  <si>
    <t>07901</t>
  </si>
  <si>
    <t>岩見沢市</t>
  </si>
  <si>
    <t>07888</t>
  </si>
  <si>
    <t>07885</t>
  </si>
  <si>
    <t>07883</t>
  </si>
  <si>
    <t>07882</t>
  </si>
  <si>
    <t>苫前郡初山別村</t>
  </si>
  <si>
    <t>07844</t>
  </si>
  <si>
    <t>苫前郡羽幌町</t>
  </si>
  <si>
    <t>07841</t>
  </si>
  <si>
    <t>07839</t>
  </si>
  <si>
    <t>07838</t>
  </si>
  <si>
    <t>苫前郡苫前町</t>
  </si>
  <si>
    <t>07837</t>
  </si>
  <si>
    <t>07836</t>
  </si>
  <si>
    <t>07835</t>
  </si>
  <si>
    <t>留萌郡小平町</t>
  </si>
  <si>
    <t>07834</t>
  </si>
  <si>
    <t>07833</t>
  </si>
  <si>
    <t>留萌市</t>
  </si>
  <si>
    <t>07831</t>
  </si>
  <si>
    <t>樺戸郡新十津川町</t>
  </si>
  <si>
    <t>07826</t>
  </si>
  <si>
    <t>雨竜郡雨竜町</t>
  </si>
  <si>
    <t>雨竜郡北竜町</t>
  </si>
  <si>
    <t>07825</t>
  </si>
  <si>
    <t>雨竜郡沼田町</t>
  </si>
  <si>
    <t>07822</t>
  </si>
  <si>
    <t>雨竜郡秩父別町</t>
  </si>
  <si>
    <t>07821</t>
  </si>
  <si>
    <t>上川郡上川町</t>
  </si>
  <si>
    <t>07817</t>
  </si>
  <si>
    <t>上川郡愛別町</t>
  </si>
  <si>
    <t>07816</t>
  </si>
  <si>
    <t>07814</t>
  </si>
  <si>
    <t>上川郡当麻町</t>
  </si>
  <si>
    <t>07813</t>
  </si>
  <si>
    <t>07812</t>
  </si>
  <si>
    <t>上川郡比布町</t>
  </si>
  <si>
    <t>07803</t>
  </si>
  <si>
    <t>深川市</t>
  </si>
  <si>
    <t>07801</t>
  </si>
  <si>
    <t>07786</t>
  </si>
  <si>
    <t>07785</t>
  </si>
  <si>
    <t>07704</t>
  </si>
  <si>
    <t>増毛郡増毛町</t>
  </si>
  <si>
    <t>07703</t>
  </si>
  <si>
    <t>石狩市</t>
  </si>
  <si>
    <t>07702</t>
  </si>
  <si>
    <t>07701</t>
  </si>
  <si>
    <t>07700</t>
  </si>
  <si>
    <t>07687</t>
  </si>
  <si>
    <t>07686</t>
  </si>
  <si>
    <t>07685</t>
  </si>
  <si>
    <t>07602</t>
  </si>
  <si>
    <t>07601</t>
  </si>
  <si>
    <t>07600</t>
  </si>
  <si>
    <t>07587</t>
  </si>
  <si>
    <t>07585</t>
  </si>
  <si>
    <t>07502</t>
  </si>
  <si>
    <t>07501</t>
  </si>
  <si>
    <t>07500</t>
  </si>
  <si>
    <t>07486</t>
  </si>
  <si>
    <t>07485</t>
  </si>
  <si>
    <t>07412</t>
  </si>
  <si>
    <t>07411</t>
  </si>
  <si>
    <t>雨竜郡幌加内町</t>
  </si>
  <si>
    <t>07407</t>
  </si>
  <si>
    <t>07404</t>
  </si>
  <si>
    <t>07401</t>
  </si>
  <si>
    <t>07400</t>
  </si>
  <si>
    <t>07386</t>
  </si>
  <si>
    <t>07385</t>
  </si>
  <si>
    <t>07313</t>
  </si>
  <si>
    <t>07311</t>
  </si>
  <si>
    <t>歌志内市</t>
  </si>
  <si>
    <t>07304</t>
  </si>
  <si>
    <t>空知郡上砂川町</t>
  </si>
  <si>
    <t>07302</t>
  </si>
  <si>
    <t>07301</t>
  </si>
  <si>
    <t>07300</t>
  </si>
  <si>
    <t>07286</t>
  </si>
  <si>
    <t>07208</t>
  </si>
  <si>
    <t>07200</t>
  </si>
  <si>
    <t>07181</t>
  </si>
  <si>
    <t>上川郡東神楽町</t>
  </si>
  <si>
    <t>07115</t>
  </si>
  <si>
    <t>上川郡美瑛町</t>
  </si>
  <si>
    <t>07114</t>
  </si>
  <si>
    <t>上川郡東川町</t>
  </si>
  <si>
    <t>上川郡鷹栖町</t>
  </si>
  <si>
    <t>07112</t>
  </si>
  <si>
    <t>07111</t>
  </si>
  <si>
    <t>空知郡中富良野町</t>
  </si>
  <si>
    <t>07107</t>
  </si>
  <si>
    <t>空知郡上富良野町</t>
  </si>
  <si>
    <t>07105</t>
  </si>
  <si>
    <t>07104</t>
  </si>
  <si>
    <t>07103</t>
  </si>
  <si>
    <t>07102</t>
  </si>
  <si>
    <t>07101</t>
  </si>
  <si>
    <t>07087</t>
  </si>
  <si>
    <t>07086</t>
  </si>
  <si>
    <t>07085</t>
  </si>
  <si>
    <t>07080</t>
  </si>
  <si>
    <t>07009</t>
  </si>
  <si>
    <t>07008</t>
  </si>
  <si>
    <t>07000</t>
  </si>
  <si>
    <t>江別市</t>
  </si>
  <si>
    <t>06985</t>
  </si>
  <si>
    <t>夕張郡栗山町</t>
  </si>
  <si>
    <t>06915</t>
  </si>
  <si>
    <t>夕張郡長沼町</t>
  </si>
  <si>
    <t>06914</t>
  </si>
  <si>
    <t>06913</t>
  </si>
  <si>
    <t>夕張郡由仁町</t>
  </si>
  <si>
    <t>06912</t>
  </si>
  <si>
    <t>06911</t>
  </si>
  <si>
    <t>千歳市</t>
  </si>
  <si>
    <t>06908</t>
  </si>
  <si>
    <t>06903</t>
  </si>
  <si>
    <t>空知郡南幌町</t>
  </si>
  <si>
    <t>06902</t>
  </si>
  <si>
    <t>06886</t>
  </si>
  <si>
    <t>06885</t>
  </si>
  <si>
    <t>06831</t>
  </si>
  <si>
    <t>06821</t>
  </si>
  <si>
    <t>三笠市</t>
  </si>
  <si>
    <t>06812</t>
  </si>
  <si>
    <t>樺戸郡月形町</t>
  </si>
  <si>
    <t>石狩郡新篠津村</t>
  </si>
  <si>
    <t>06811</t>
  </si>
  <si>
    <t>06808</t>
  </si>
  <si>
    <t>夕張市</t>
  </si>
  <si>
    <t>06807</t>
  </si>
  <si>
    <t>06806</t>
  </si>
  <si>
    <t>06805</t>
  </si>
  <si>
    <t>06804</t>
  </si>
  <si>
    <t>06803</t>
  </si>
  <si>
    <t>06801</t>
  </si>
  <si>
    <t>06800</t>
  </si>
  <si>
    <t>06786</t>
  </si>
  <si>
    <t>06785</t>
  </si>
  <si>
    <t>06700</t>
  </si>
  <si>
    <t>06687</t>
  </si>
  <si>
    <t>06686</t>
  </si>
  <si>
    <t>06685</t>
  </si>
  <si>
    <t>苫小牧市</t>
  </si>
  <si>
    <t>06602</t>
  </si>
  <si>
    <t>06600</t>
  </si>
  <si>
    <t>札幌市東区</t>
  </si>
  <si>
    <t>06586</t>
  </si>
  <si>
    <t>06585</t>
  </si>
  <si>
    <t>06500</t>
  </si>
  <si>
    <t>札幌市中央区</t>
  </si>
  <si>
    <t>06487</t>
  </si>
  <si>
    <t>06486</t>
  </si>
  <si>
    <t>06485</t>
  </si>
  <si>
    <t>06409</t>
  </si>
  <si>
    <t>06408</t>
  </si>
  <si>
    <t>札幌市西区</t>
  </si>
  <si>
    <t>06386</t>
  </si>
  <si>
    <t>06385</t>
  </si>
  <si>
    <t>06308</t>
  </si>
  <si>
    <t>06300</t>
  </si>
  <si>
    <t>札幌市豊平区</t>
  </si>
  <si>
    <t>06286</t>
  </si>
  <si>
    <t>06285</t>
  </si>
  <si>
    <t>06209</t>
  </si>
  <si>
    <t>06200</t>
  </si>
  <si>
    <t>北広島市</t>
  </si>
  <si>
    <t>06185</t>
  </si>
  <si>
    <t>石狩郡当別町</t>
  </si>
  <si>
    <t>06137</t>
  </si>
  <si>
    <t>06136</t>
  </si>
  <si>
    <t>06135</t>
  </si>
  <si>
    <t>06134</t>
  </si>
  <si>
    <t>06133</t>
  </si>
  <si>
    <t>06132</t>
  </si>
  <si>
    <t>小樽市</t>
  </si>
  <si>
    <t>06131</t>
  </si>
  <si>
    <t>札幌市南区</t>
  </si>
  <si>
    <t>06123</t>
  </si>
  <si>
    <t>06122</t>
  </si>
  <si>
    <t>恵庭市</t>
  </si>
  <si>
    <t>06114</t>
  </si>
  <si>
    <t>06113</t>
  </si>
  <si>
    <t>06112</t>
  </si>
  <si>
    <t>06111</t>
  </si>
  <si>
    <t>樺戸郡浦臼町</t>
  </si>
  <si>
    <t>06106</t>
  </si>
  <si>
    <t>06105</t>
  </si>
  <si>
    <t>06102</t>
  </si>
  <si>
    <t>札幌市北区</t>
  </si>
  <si>
    <t>06087</t>
  </si>
  <si>
    <t>06086</t>
  </si>
  <si>
    <t>06085</t>
  </si>
  <si>
    <t>06084</t>
  </si>
  <si>
    <t>06009</t>
  </si>
  <si>
    <t>06008</t>
  </si>
  <si>
    <t>06000</t>
  </si>
  <si>
    <t>登別市</t>
  </si>
  <si>
    <t>05987</t>
  </si>
  <si>
    <t>05986</t>
  </si>
  <si>
    <t>浦河郡浦河町</t>
  </si>
  <si>
    <t>05934</t>
  </si>
  <si>
    <t>日高郡新ひだか町</t>
  </si>
  <si>
    <t>05933</t>
  </si>
  <si>
    <t>05932</t>
  </si>
  <si>
    <t>05931</t>
  </si>
  <si>
    <t>05925</t>
  </si>
  <si>
    <t>新冠郡新冠町</t>
  </si>
  <si>
    <t>05924</t>
  </si>
  <si>
    <t>05923</t>
  </si>
  <si>
    <t>沙流郡日高町</t>
  </si>
  <si>
    <t>05922</t>
  </si>
  <si>
    <t>05921</t>
  </si>
  <si>
    <t>勇払郡安平町</t>
  </si>
  <si>
    <t>05919</t>
  </si>
  <si>
    <t>勇払郡厚真町</t>
  </si>
  <si>
    <t>05917</t>
  </si>
  <si>
    <t>05916</t>
  </si>
  <si>
    <t>05915</t>
  </si>
  <si>
    <t>05914</t>
  </si>
  <si>
    <t>05913</t>
  </si>
  <si>
    <t>05912</t>
  </si>
  <si>
    <t>白老郡白老町</t>
  </si>
  <si>
    <t>05909</t>
  </si>
  <si>
    <t>05906</t>
  </si>
  <si>
    <t>05905</t>
  </si>
  <si>
    <t>05904</t>
  </si>
  <si>
    <t>05902</t>
  </si>
  <si>
    <t>05901</t>
  </si>
  <si>
    <t>05900</t>
  </si>
  <si>
    <t>様似郡様似町</t>
  </si>
  <si>
    <t>05885</t>
  </si>
  <si>
    <t>幌泉郡えりも町</t>
  </si>
  <si>
    <t>05804</t>
  </si>
  <si>
    <t>05803</t>
  </si>
  <si>
    <t>05802</t>
  </si>
  <si>
    <t>05800</t>
  </si>
  <si>
    <t>05785</t>
  </si>
  <si>
    <t>05701</t>
  </si>
  <si>
    <t>05700</t>
  </si>
  <si>
    <t>05686</t>
  </si>
  <si>
    <t>05601</t>
  </si>
  <si>
    <t>05600</t>
  </si>
  <si>
    <t>05523</t>
  </si>
  <si>
    <t>沙流郡平取町</t>
  </si>
  <si>
    <t>05504</t>
  </si>
  <si>
    <t>05503</t>
  </si>
  <si>
    <t>05501</t>
  </si>
  <si>
    <t>05500</t>
  </si>
  <si>
    <t>勇払郡むかわ町</t>
  </si>
  <si>
    <t>05486</t>
  </si>
  <si>
    <t>05403</t>
  </si>
  <si>
    <t>05402</t>
  </si>
  <si>
    <t>05401</t>
  </si>
  <si>
    <t>05400</t>
  </si>
  <si>
    <t>05387</t>
  </si>
  <si>
    <t>05386</t>
  </si>
  <si>
    <t>05385</t>
  </si>
  <si>
    <t>05308</t>
  </si>
  <si>
    <t>05300</t>
  </si>
  <si>
    <t>05286</t>
  </si>
  <si>
    <t>05285</t>
  </si>
  <si>
    <t>05203</t>
  </si>
  <si>
    <t>有珠郡壮瞥町</t>
  </si>
  <si>
    <t>05201</t>
  </si>
  <si>
    <t>05200</t>
  </si>
  <si>
    <t>室蘭市</t>
  </si>
  <si>
    <t>05185</t>
  </si>
  <si>
    <t>05100</t>
  </si>
  <si>
    <t>05087</t>
  </si>
  <si>
    <t>05085</t>
  </si>
  <si>
    <t>05000</t>
  </si>
  <si>
    <t>虻田郡洞爺湖町</t>
  </si>
  <si>
    <t>04958</t>
  </si>
  <si>
    <t>04957</t>
  </si>
  <si>
    <t>04956</t>
  </si>
  <si>
    <t>虻田郡豊浦町</t>
  </si>
  <si>
    <t>04954</t>
  </si>
  <si>
    <t>04953</t>
  </si>
  <si>
    <t>山越郡長万部町</t>
  </si>
  <si>
    <t>04951</t>
  </si>
  <si>
    <t>久遠郡せたな町</t>
  </si>
  <si>
    <t>04948</t>
  </si>
  <si>
    <t>04947</t>
  </si>
  <si>
    <t>04945</t>
  </si>
  <si>
    <t>04944</t>
  </si>
  <si>
    <t>瀬棚郡今金町</t>
  </si>
  <si>
    <t>04943</t>
  </si>
  <si>
    <t>04941</t>
  </si>
  <si>
    <t>04935</t>
  </si>
  <si>
    <t>04934</t>
  </si>
  <si>
    <t>二海郡八雲町</t>
  </si>
  <si>
    <t>04933</t>
  </si>
  <si>
    <t>04931</t>
  </si>
  <si>
    <t>04926</t>
  </si>
  <si>
    <t>04925</t>
  </si>
  <si>
    <t>茅部郡森町</t>
  </si>
  <si>
    <t>04924</t>
  </si>
  <si>
    <t>04923</t>
  </si>
  <si>
    <t>04922</t>
  </si>
  <si>
    <t>04921</t>
  </si>
  <si>
    <t>松前郡松前町</t>
  </si>
  <si>
    <t>04917</t>
  </si>
  <si>
    <t>04916</t>
  </si>
  <si>
    <t>04915</t>
  </si>
  <si>
    <t>松前郡福島町</t>
  </si>
  <si>
    <t>04914</t>
  </si>
  <si>
    <t>04913</t>
  </si>
  <si>
    <t>上磯郡知内町</t>
  </si>
  <si>
    <t>04912</t>
  </si>
  <si>
    <t>04911</t>
  </si>
  <si>
    <t>檜山郡上ノ国町</t>
  </si>
  <si>
    <t>04907</t>
  </si>
  <si>
    <t>04906</t>
  </si>
  <si>
    <t>04905</t>
  </si>
  <si>
    <t>上磯郡木古内町</t>
  </si>
  <si>
    <t>04904</t>
  </si>
  <si>
    <t>北斗市</t>
  </si>
  <si>
    <t>04902</t>
  </si>
  <si>
    <t>04901</t>
  </si>
  <si>
    <t>04826</t>
  </si>
  <si>
    <t>04825</t>
  </si>
  <si>
    <t>余市郡仁木町</t>
  </si>
  <si>
    <t>04824</t>
  </si>
  <si>
    <t>04823</t>
  </si>
  <si>
    <t>岩内郡共和町</t>
  </si>
  <si>
    <t>04822</t>
  </si>
  <si>
    <t>04821</t>
  </si>
  <si>
    <t>虻田郡留寿都村</t>
  </si>
  <si>
    <t>04817</t>
  </si>
  <si>
    <t>虻田郡真狩村</t>
  </si>
  <si>
    <t>04816</t>
  </si>
  <si>
    <t>虻田郡ニセコ町</t>
  </si>
  <si>
    <t>04815</t>
  </si>
  <si>
    <t>磯谷郡蘭越町</t>
  </si>
  <si>
    <t>04813</t>
  </si>
  <si>
    <t>04812</t>
  </si>
  <si>
    <t>島牧郡島牧村</t>
  </si>
  <si>
    <t>04806</t>
  </si>
  <si>
    <t>寿都郡寿都町</t>
  </si>
  <si>
    <t>04804</t>
  </si>
  <si>
    <t>04803</t>
  </si>
  <si>
    <t>寿都郡黒松内町</t>
  </si>
  <si>
    <t>04801</t>
  </si>
  <si>
    <t>04787</t>
  </si>
  <si>
    <t>04786</t>
  </si>
  <si>
    <t>04785</t>
  </si>
  <si>
    <t>04702</t>
  </si>
  <si>
    <t>04701</t>
  </si>
  <si>
    <t>04700</t>
  </si>
  <si>
    <t>余市郡余市町</t>
  </si>
  <si>
    <t>04686</t>
  </si>
  <si>
    <t>04685</t>
  </si>
  <si>
    <t>余市郡赤井川村</t>
  </si>
  <si>
    <t>04605</t>
  </si>
  <si>
    <t>積丹郡積丹町</t>
  </si>
  <si>
    <t>04603</t>
  </si>
  <si>
    <t>04602</t>
  </si>
  <si>
    <t>古平郡古平町</t>
  </si>
  <si>
    <t>04601</t>
  </si>
  <si>
    <t>04600</t>
  </si>
  <si>
    <t>岩内郡岩内町</t>
  </si>
  <si>
    <t>04586</t>
  </si>
  <si>
    <t>04585</t>
  </si>
  <si>
    <t>古宇郡神恵内村</t>
  </si>
  <si>
    <t>04503</t>
  </si>
  <si>
    <t>古宇郡泊村</t>
  </si>
  <si>
    <t>04502</t>
  </si>
  <si>
    <t>04501</t>
  </si>
  <si>
    <t>04500</t>
  </si>
  <si>
    <t>虻田郡倶知安町</t>
  </si>
  <si>
    <t>04485</t>
  </si>
  <si>
    <t>04404</t>
  </si>
  <si>
    <t>虻田郡喜茂別町</t>
  </si>
  <si>
    <t>04402</t>
  </si>
  <si>
    <t>虻田郡京極町</t>
  </si>
  <si>
    <t>04401</t>
  </si>
  <si>
    <t>04400</t>
  </si>
  <si>
    <t>檜山郡江差町</t>
  </si>
  <si>
    <t>04386</t>
  </si>
  <si>
    <t>04385</t>
  </si>
  <si>
    <t>奥尻郡奥尻町</t>
  </si>
  <si>
    <t>04315</t>
  </si>
  <si>
    <t>04314</t>
  </si>
  <si>
    <t>檜山郡厚沢部町</t>
  </si>
  <si>
    <t>04313</t>
  </si>
  <si>
    <t>04312</t>
  </si>
  <si>
    <t>04311</t>
  </si>
  <si>
    <t>04305</t>
  </si>
  <si>
    <t>04304</t>
  </si>
  <si>
    <t>04303</t>
  </si>
  <si>
    <t>爾志郡乙部町</t>
  </si>
  <si>
    <t>04302</t>
  </si>
  <si>
    <t>04301</t>
  </si>
  <si>
    <t>04300</t>
  </si>
  <si>
    <t>函館市</t>
  </si>
  <si>
    <t>04286</t>
  </si>
  <si>
    <t>04285</t>
  </si>
  <si>
    <t>04209</t>
  </si>
  <si>
    <t>04187</t>
  </si>
  <si>
    <t>04186</t>
  </si>
  <si>
    <t>04185</t>
  </si>
  <si>
    <t>04116</t>
  </si>
  <si>
    <t>茅部郡鹿部町</t>
  </si>
  <si>
    <t>04114</t>
  </si>
  <si>
    <t>亀田郡七飯町</t>
  </si>
  <si>
    <t>04113</t>
  </si>
  <si>
    <t>04112</t>
  </si>
  <si>
    <t>04111</t>
  </si>
  <si>
    <t>04108</t>
  </si>
  <si>
    <t>04106</t>
  </si>
  <si>
    <t>04105</t>
  </si>
  <si>
    <t>04104</t>
  </si>
  <si>
    <t>04103</t>
  </si>
  <si>
    <t>04102</t>
  </si>
  <si>
    <t>04087</t>
  </si>
  <si>
    <t>04086</t>
  </si>
  <si>
    <t>04085</t>
  </si>
  <si>
    <t>04000</t>
  </si>
  <si>
    <t>むつ市</t>
  </si>
  <si>
    <t>03953</t>
  </si>
  <si>
    <t>03952</t>
  </si>
  <si>
    <t>下北郡佐井村</t>
  </si>
  <si>
    <t>03947</t>
  </si>
  <si>
    <t>下北郡大間町</t>
  </si>
  <si>
    <t>03946</t>
  </si>
  <si>
    <t>下北郡風間浦村</t>
  </si>
  <si>
    <t>03945</t>
  </si>
  <si>
    <t>03944</t>
  </si>
  <si>
    <t>上北郡六ヶ所村</t>
  </si>
  <si>
    <t>03943</t>
  </si>
  <si>
    <t>下北郡東通村</t>
  </si>
  <si>
    <t>03942</t>
  </si>
  <si>
    <t>上北郡横浜町</t>
  </si>
  <si>
    <t>03941</t>
  </si>
  <si>
    <t>青森市</t>
  </si>
  <si>
    <t>03935</t>
  </si>
  <si>
    <t>東津軽郡平内町</t>
  </si>
  <si>
    <t>03933</t>
  </si>
  <si>
    <t>03932</t>
  </si>
  <si>
    <t>上北郡野辺地町</t>
  </si>
  <si>
    <t>03931</t>
  </si>
  <si>
    <t>上北郡七戸町</t>
  </si>
  <si>
    <t>03928</t>
  </si>
  <si>
    <t>03927</t>
  </si>
  <si>
    <t>上北郡東北町</t>
  </si>
  <si>
    <t>03926</t>
  </si>
  <si>
    <t>03925</t>
  </si>
  <si>
    <t>03924</t>
  </si>
  <si>
    <t>上北郡六戸町</t>
  </si>
  <si>
    <t>03923</t>
  </si>
  <si>
    <t>三戸郡五戸町</t>
  </si>
  <si>
    <t>八戸市</t>
  </si>
  <si>
    <t>03922</t>
  </si>
  <si>
    <t>上北郡おいらせ町</t>
  </si>
  <si>
    <t>03921</t>
  </si>
  <si>
    <t>三戸郡新郷村</t>
  </si>
  <si>
    <t>03918</t>
  </si>
  <si>
    <t>03917</t>
  </si>
  <si>
    <t>03915</t>
  </si>
  <si>
    <t>三戸郡階上町</t>
  </si>
  <si>
    <t>03912</t>
  </si>
  <si>
    <t>03911</t>
  </si>
  <si>
    <t>三戸郡南部町</t>
  </si>
  <si>
    <t>03908</t>
  </si>
  <si>
    <t>03906</t>
  </si>
  <si>
    <t>03905</t>
  </si>
  <si>
    <t>三戸郡三戸町</t>
  </si>
  <si>
    <t>03904</t>
  </si>
  <si>
    <t>三戸郡田子町</t>
  </si>
  <si>
    <t>03903</t>
  </si>
  <si>
    <t>03902</t>
  </si>
  <si>
    <t>03901</t>
  </si>
  <si>
    <t>03885</t>
  </si>
  <si>
    <t>南津軽郡藤崎町</t>
  </si>
  <si>
    <t>03838</t>
  </si>
  <si>
    <t>弘前市</t>
  </si>
  <si>
    <t>北津軽郡板柳町</t>
  </si>
  <si>
    <t>03836</t>
  </si>
  <si>
    <t>北津軽郡鶴田町</t>
  </si>
  <si>
    <t>03835</t>
  </si>
  <si>
    <t>つがる市</t>
  </si>
  <si>
    <t>03833</t>
  </si>
  <si>
    <t>03832</t>
  </si>
  <si>
    <t>03831</t>
  </si>
  <si>
    <t>03828</t>
  </si>
  <si>
    <t>西津軽郡鰺ヶ沢町</t>
  </si>
  <si>
    <t>03827</t>
  </si>
  <si>
    <t>西津軽郡深浦町</t>
  </si>
  <si>
    <t>03825</t>
  </si>
  <si>
    <t>03824</t>
  </si>
  <si>
    <t>03823</t>
  </si>
  <si>
    <t>03822</t>
  </si>
  <si>
    <t>03813</t>
  </si>
  <si>
    <t>03812</t>
  </si>
  <si>
    <t>南津軽郡田舎館村</t>
  </si>
  <si>
    <t>03811</t>
  </si>
  <si>
    <t>南津軽郡大鰐町</t>
  </si>
  <si>
    <t>03802</t>
  </si>
  <si>
    <t>平川市</t>
  </si>
  <si>
    <t>03801</t>
  </si>
  <si>
    <t>03800</t>
  </si>
  <si>
    <t>五所川原市</t>
  </si>
  <si>
    <t>03786</t>
  </si>
  <si>
    <t>03706</t>
  </si>
  <si>
    <t>北津軽郡中泊町</t>
  </si>
  <si>
    <t>03705</t>
  </si>
  <si>
    <t>03704</t>
  </si>
  <si>
    <t>03703</t>
  </si>
  <si>
    <t>03702</t>
  </si>
  <si>
    <t>03701</t>
  </si>
  <si>
    <t>03700</t>
  </si>
  <si>
    <t>03687</t>
  </si>
  <si>
    <t>03686</t>
  </si>
  <si>
    <t>03685</t>
  </si>
  <si>
    <t>03683</t>
  </si>
  <si>
    <t>03682</t>
  </si>
  <si>
    <t>03681</t>
  </si>
  <si>
    <t>03680</t>
  </si>
  <si>
    <t>03615</t>
  </si>
  <si>
    <t>中津軽郡西目屋村</t>
  </si>
  <si>
    <t>03614</t>
  </si>
  <si>
    <t>03613</t>
  </si>
  <si>
    <t>03612</t>
  </si>
  <si>
    <t>黒石市</t>
  </si>
  <si>
    <t>03605</t>
  </si>
  <si>
    <t>03604</t>
  </si>
  <si>
    <t>03603</t>
  </si>
  <si>
    <t>03602</t>
  </si>
  <si>
    <t>03601</t>
  </si>
  <si>
    <t>03600</t>
  </si>
  <si>
    <t>03586</t>
  </si>
  <si>
    <t>03501</t>
  </si>
  <si>
    <t>03500</t>
  </si>
  <si>
    <t>十和田市</t>
  </si>
  <si>
    <t>03486</t>
  </si>
  <si>
    <t>03485</t>
  </si>
  <si>
    <t>03403</t>
  </si>
  <si>
    <t>03402</t>
  </si>
  <si>
    <t>03401</t>
  </si>
  <si>
    <t>03400</t>
  </si>
  <si>
    <t>三沢市</t>
  </si>
  <si>
    <t>03386</t>
  </si>
  <si>
    <t>03301</t>
  </si>
  <si>
    <t>03300</t>
  </si>
  <si>
    <t>03186</t>
  </si>
  <si>
    <t>03185</t>
  </si>
  <si>
    <t>03108</t>
  </si>
  <si>
    <t>03102</t>
  </si>
  <si>
    <t>03101</t>
  </si>
  <si>
    <t>03100</t>
  </si>
  <si>
    <t>03086</t>
  </si>
  <si>
    <t>03085</t>
  </si>
  <si>
    <t>03017</t>
  </si>
  <si>
    <t>東津軽郡外ヶ浜町</t>
  </si>
  <si>
    <t>東津軽郡今別町</t>
  </si>
  <si>
    <t>03015</t>
  </si>
  <si>
    <t>03014</t>
  </si>
  <si>
    <t>03013</t>
  </si>
  <si>
    <t>東津軽郡蓬田村</t>
  </si>
  <si>
    <t>03012</t>
  </si>
  <si>
    <t>03009</t>
  </si>
  <si>
    <t>03008</t>
  </si>
  <si>
    <t>03001</t>
  </si>
  <si>
    <t>和賀郡西和賀町</t>
  </si>
  <si>
    <t>02957</t>
  </si>
  <si>
    <t>02956</t>
  </si>
  <si>
    <t>02955</t>
  </si>
  <si>
    <t>胆沢郡金ケ崎町</t>
  </si>
  <si>
    <t>02945</t>
  </si>
  <si>
    <t>奥州市</t>
  </si>
  <si>
    <t>02944</t>
  </si>
  <si>
    <t>02943</t>
  </si>
  <si>
    <t>02942</t>
  </si>
  <si>
    <t>西磐井郡平泉町</t>
  </si>
  <si>
    <t>02941</t>
  </si>
  <si>
    <t>一関市</t>
  </si>
  <si>
    <t>02935</t>
  </si>
  <si>
    <t>02934</t>
  </si>
  <si>
    <t>02933</t>
  </si>
  <si>
    <t>02932</t>
  </si>
  <si>
    <t>02931</t>
  </si>
  <si>
    <t>気仙郡住田町</t>
  </si>
  <si>
    <t>02925</t>
  </si>
  <si>
    <t>02923</t>
  </si>
  <si>
    <t>陸前高田市</t>
  </si>
  <si>
    <t>02922</t>
  </si>
  <si>
    <t>02912</t>
  </si>
  <si>
    <t>02911</t>
  </si>
  <si>
    <t>02908</t>
  </si>
  <si>
    <t>02907</t>
  </si>
  <si>
    <t>02906</t>
  </si>
  <si>
    <t>02905</t>
  </si>
  <si>
    <t>02904</t>
  </si>
  <si>
    <t>02903</t>
  </si>
  <si>
    <t>02902</t>
  </si>
  <si>
    <t>02901</t>
  </si>
  <si>
    <t>九戸郡洋野町</t>
  </si>
  <si>
    <t>02888</t>
  </si>
  <si>
    <t>久慈市</t>
  </si>
  <si>
    <t>02887</t>
  </si>
  <si>
    <t>02886</t>
  </si>
  <si>
    <t>02885</t>
  </si>
  <si>
    <t>下閉伊郡田野畑村</t>
  </si>
  <si>
    <t>02884</t>
  </si>
  <si>
    <t>下閉伊郡普代村</t>
  </si>
  <si>
    <t>02883</t>
  </si>
  <si>
    <t>九戸郡野田村</t>
  </si>
  <si>
    <t>02882</t>
  </si>
  <si>
    <t>02881</t>
  </si>
  <si>
    <t>02880</t>
  </si>
  <si>
    <t>02879</t>
  </si>
  <si>
    <t>02878</t>
  </si>
  <si>
    <t>八幡平市</t>
  </si>
  <si>
    <t>02876</t>
  </si>
  <si>
    <t>02875</t>
  </si>
  <si>
    <t>02874</t>
  </si>
  <si>
    <t>02873</t>
  </si>
  <si>
    <t>02871</t>
  </si>
  <si>
    <t>二戸市</t>
  </si>
  <si>
    <t>02869</t>
  </si>
  <si>
    <t>02868</t>
  </si>
  <si>
    <t>02867</t>
  </si>
  <si>
    <t>九戸郡九戸村</t>
  </si>
  <si>
    <t>02866</t>
  </si>
  <si>
    <t>02865</t>
  </si>
  <si>
    <t>九戸郡軽米町</t>
  </si>
  <si>
    <t>02864</t>
  </si>
  <si>
    <t>02863</t>
  </si>
  <si>
    <t>02862</t>
  </si>
  <si>
    <t>02861</t>
  </si>
  <si>
    <t>02857</t>
  </si>
  <si>
    <t>下閉伊郡岩泉町</t>
  </si>
  <si>
    <t>02856</t>
  </si>
  <si>
    <t>岩手郡葛巻町</t>
  </si>
  <si>
    <t>02854</t>
  </si>
  <si>
    <t>二戸郡一戸町</t>
  </si>
  <si>
    <t>02853</t>
  </si>
  <si>
    <t>02852</t>
  </si>
  <si>
    <t>02851</t>
  </si>
  <si>
    <t>岩手郡岩手町</t>
  </si>
  <si>
    <t>02844</t>
  </si>
  <si>
    <t>02843</t>
  </si>
  <si>
    <t>02842</t>
  </si>
  <si>
    <t>盛岡市</t>
  </si>
  <si>
    <t>02841</t>
  </si>
  <si>
    <t>紫波郡矢巾町</t>
  </si>
  <si>
    <t>02836</t>
  </si>
  <si>
    <t>紫波郡紫波町</t>
  </si>
  <si>
    <t>02835</t>
  </si>
  <si>
    <t>02834</t>
  </si>
  <si>
    <t>02833</t>
  </si>
  <si>
    <t>花巻市</t>
  </si>
  <si>
    <t>02832</t>
  </si>
  <si>
    <t>02831</t>
  </si>
  <si>
    <t>02827</t>
  </si>
  <si>
    <t>宮古市</t>
  </si>
  <si>
    <t>02826</t>
  </si>
  <si>
    <t>02825</t>
  </si>
  <si>
    <t>02824</t>
  </si>
  <si>
    <t>02823</t>
  </si>
  <si>
    <t>02822</t>
  </si>
  <si>
    <t>02821</t>
  </si>
  <si>
    <t>下閉伊郡山田町</t>
  </si>
  <si>
    <t>02813</t>
  </si>
  <si>
    <t>上閉伊郡大槌町</t>
  </si>
  <si>
    <t>02811</t>
  </si>
  <si>
    <t>遠野市</t>
  </si>
  <si>
    <t>02807</t>
  </si>
  <si>
    <t>02806</t>
  </si>
  <si>
    <t>02805</t>
  </si>
  <si>
    <t>02804</t>
  </si>
  <si>
    <t>02803</t>
  </si>
  <si>
    <t>02801</t>
  </si>
  <si>
    <t>02800</t>
  </si>
  <si>
    <t>02785</t>
  </si>
  <si>
    <t>02706</t>
  </si>
  <si>
    <t>02705</t>
  </si>
  <si>
    <t>02704</t>
  </si>
  <si>
    <t>02703</t>
  </si>
  <si>
    <t>02702</t>
  </si>
  <si>
    <t>02701</t>
  </si>
  <si>
    <t>02700</t>
  </si>
  <si>
    <t>釜石市</t>
  </si>
  <si>
    <t>02686</t>
  </si>
  <si>
    <t>02685</t>
  </si>
  <si>
    <t>02604</t>
  </si>
  <si>
    <t>02603</t>
  </si>
  <si>
    <t>02601</t>
  </si>
  <si>
    <t>02600</t>
  </si>
  <si>
    <t>02586</t>
  </si>
  <si>
    <t>02585</t>
  </si>
  <si>
    <t>02503</t>
  </si>
  <si>
    <t>02502</t>
  </si>
  <si>
    <t>02501</t>
  </si>
  <si>
    <t>02500</t>
  </si>
  <si>
    <t>北上市</t>
  </si>
  <si>
    <t>02485</t>
  </si>
  <si>
    <t>02403</t>
  </si>
  <si>
    <t>02402</t>
  </si>
  <si>
    <t>02401</t>
  </si>
  <si>
    <t>02400</t>
  </si>
  <si>
    <t>02385</t>
  </si>
  <si>
    <t>02317</t>
  </si>
  <si>
    <t>02315</t>
  </si>
  <si>
    <t>02313</t>
  </si>
  <si>
    <t>02311</t>
  </si>
  <si>
    <t>02308</t>
  </si>
  <si>
    <t>02304</t>
  </si>
  <si>
    <t>02301</t>
  </si>
  <si>
    <t>02300</t>
  </si>
  <si>
    <t>大船渡市</t>
  </si>
  <si>
    <t>02286</t>
  </si>
  <si>
    <t>02285</t>
  </si>
  <si>
    <t>02202</t>
  </si>
  <si>
    <t>02201</t>
  </si>
  <si>
    <t>02200</t>
  </si>
  <si>
    <t>02186</t>
  </si>
  <si>
    <t>02185</t>
  </si>
  <si>
    <t>02109</t>
  </si>
  <si>
    <t>02108</t>
  </si>
  <si>
    <t>02102</t>
  </si>
  <si>
    <t>02101</t>
  </si>
  <si>
    <t>02100</t>
  </si>
  <si>
    <t>02087</t>
  </si>
  <si>
    <t>02086</t>
  </si>
  <si>
    <t>02085</t>
  </si>
  <si>
    <t>02008</t>
  </si>
  <si>
    <t>滝沢市</t>
  </si>
  <si>
    <t>02007</t>
  </si>
  <si>
    <t>02006</t>
  </si>
  <si>
    <t>岩手郡雫石町</t>
  </si>
  <si>
    <t>02005</t>
  </si>
  <si>
    <t>02004</t>
  </si>
  <si>
    <t>02003</t>
  </si>
  <si>
    <t>02002</t>
  </si>
  <si>
    <t>02001</t>
  </si>
  <si>
    <t>02000</t>
  </si>
  <si>
    <t>秋田市</t>
  </si>
  <si>
    <t>01927</t>
  </si>
  <si>
    <t>01926</t>
  </si>
  <si>
    <t>大仙市</t>
  </si>
  <si>
    <t>01925</t>
  </si>
  <si>
    <t>01924</t>
  </si>
  <si>
    <t>01923</t>
  </si>
  <si>
    <t>01922</t>
  </si>
  <si>
    <t>01921</t>
  </si>
  <si>
    <t>01919</t>
  </si>
  <si>
    <t>01918</t>
  </si>
  <si>
    <t>01917</t>
  </si>
  <si>
    <t>01916</t>
  </si>
  <si>
    <t>仙北郡美郷町</t>
  </si>
  <si>
    <t>01915</t>
  </si>
  <si>
    <t>01914</t>
  </si>
  <si>
    <t>01913</t>
  </si>
  <si>
    <t>01912</t>
  </si>
  <si>
    <t>横手市</t>
  </si>
  <si>
    <t>01911</t>
  </si>
  <si>
    <t>雄勝郡東成瀬村</t>
  </si>
  <si>
    <t>01908</t>
  </si>
  <si>
    <t>01907</t>
  </si>
  <si>
    <t>01905</t>
  </si>
  <si>
    <t>湯沢市</t>
  </si>
  <si>
    <t>01904</t>
  </si>
  <si>
    <t>01903</t>
  </si>
  <si>
    <t>01902</t>
  </si>
  <si>
    <t>01901</t>
  </si>
  <si>
    <t>大館市</t>
  </si>
  <si>
    <t>01858</t>
  </si>
  <si>
    <t>01857</t>
  </si>
  <si>
    <t>01856</t>
  </si>
  <si>
    <t>01855</t>
  </si>
  <si>
    <t>鹿角郡小坂町</t>
  </si>
  <si>
    <t>鹿角市</t>
  </si>
  <si>
    <t>01854</t>
  </si>
  <si>
    <t>01853</t>
  </si>
  <si>
    <t>01852</t>
  </si>
  <si>
    <t>01851</t>
  </si>
  <si>
    <t>北秋田市</t>
  </si>
  <si>
    <t>01847</t>
  </si>
  <si>
    <t>01846</t>
  </si>
  <si>
    <t>01845</t>
  </si>
  <si>
    <t>北秋田郡上小阿仁村</t>
  </si>
  <si>
    <t>01844</t>
  </si>
  <si>
    <t>01843</t>
  </si>
  <si>
    <t>01842</t>
  </si>
  <si>
    <t>01835</t>
  </si>
  <si>
    <t>01834</t>
  </si>
  <si>
    <t>01833</t>
  </si>
  <si>
    <t>山本郡藤里町</t>
  </si>
  <si>
    <t>01832</t>
  </si>
  <si>
    <t>能代市</t>
  </si>
  <si>
    <t>01831</t>
  </si>
  <si>
    <t>01828</t>
  </si>
  <si>
    <t>山本郡八峰町</t>
  </si>
  <si>
    <t>01826</t>
  </si>
  <si>
    <t>01825</t>
  </si>
  <si>
    <t>山本郡三種町</t>
  </si>
  <si>
    <t>01824</t>
  </si>
  <si>
    <t>01823</t>
  </si>
  <si>
    <t>01821</t>
  </si>
  <si>
    <t>南秋田郡五城目町</t>
  </si>
  <si>
    <t>01818</t>
  </si>
  <si>
    <t>01817</t>
  </si>
  <si>
    <t>南秋田郡八郎潟町</t>
  </si>
  <si>
    <t>01816</t>
  </si>
  <si>
    <t>南秋田郡井川町</t>
  </si>
  <si>
    <t>01815</t>
  </si>
  <si>
    <t>潟上市</t>
  </si>
  <si>
    <t>01814</t>
  </si>
  <si>
    <t>由利本荘市</t>
  </si>
  <si>
    <t>01813</t>
  </si>
  <si>
    <t>01812</t>
  </si>
  <si>
    <t>01809</t>
  </si>
  <si>
    <t>01808</t>
  </si>
  <si>
    <t>01807</t>
  </si>
  <si>
    <t>01806</t>
  </si>
  <si>
    <t>にかほ市</t>
  </si>
  <si>
    <t>01804</t>
  </si>
  <si>
    <t>01803</t>
  </si>
  <si>
    <t>01801</t>
  </si>
  <si>
    <t>01786</t>
  </si>
  <si>
    <t>01785</t>
  </si>
  <si>
    <t>01708</t>
  </si>
  <si>
    <t>01702</t>
  </si>
  <si>
    <t>01700</t>
  </si>
  <si>
    <t>01686</t>
  </si>
  <si>
    <t>01685</t>
  </si>
  <si>
    <t>01608</t>
  </si>
  <si>
    <t>01601</t>
  </si>
  <si>
    <t>01600</t>
  </si>
  <si>
    <t>01586</t>
  </si>
  <si>
    <t>01585</t>
  </si>
  <si>
    <t>01508</t>
  </si>
  <si>
    <t>01507</t>
  </si>
  <si>
    <t>01505</t>
  </si>
  <si>
    <t>01504</t>
  </si>
  <si>
    <t>01503</t>
  </si>
  <si>
    <t>01502</t>
  </si>
  <si>
    <t>01500</t>
  </si>
  <si>
    <t>01486</t>
  </si>
  <si>
    <t>01485</t>
  </si>
  <si>
    <t>01414</t>
  </si>
  <si>
    <t>仙北市</t>
  </si>
  <si>
    <t>01412</t>
  </si>
  <si>
    <t>01411</t>
  </si>
  <si>
    <t>01408</t>
  </si>
  <si>
    <t>01407</t>
  </si>
  <si>
    <t>01406</t>
  </si>
  <si>
    <t>01405</t>
  </si>
  <si>
    <t>01403</t>
  </si>
  <si>
    <t>01402</t>
  </si>
  <si>
    <t>01401</t>
  </si>
  <si>
    <t>01400</t>
  </si>
  <si>
    <t>01386</t>
  </si>
  <si>
    <t>01385</t>
  </si>
  <si>
    <t>01308</t>
  </si>
  <si>
    <t>01305</t>
  </si>
  <si>
    <t>01304</t>
  </si>
  <si>
    <t>01303</t>
  </si>
  <si>
    <t>01302</t>
  </si>
  <si>
    <t>01301</t>
  </si>
  <si>
    <t>01300</t>
  </si>
  <si>
    <t>01286</t>
  </si>
  <si>
    <t>01285</t>
  </si>
  <si>
    <t>雄勝郡羽後町</t>
  </si>
  <si>
    <t>01213</t>
  </si>
  <si>
    <t>01212</t>
  </si>
  <si>
    <t>01211</t>
  </si>
  <si>
    <t>01208</t>
  </si>
  <si>
    <t>01201</t>
  </si>
  <si>
    <t>01200</t>
  </si>
  <si>
    <t>01186</t>
  </si>
  <si>
    <t>01185</t>
  </si>
  <si>
    <t>01109</t>
  </si>
  <si>
    <t>01087</t>
  </si>
  <si>
    <t>01086</t>
  </si>
  <si>
    <t>01085</t>
  </si>
  <si>
    <t>01016</t>
  </si>
  <si>
    <t>01015</t>
  </si>
  <si>
    <t>01014</t>
  </si>
  <si>
    <t>01013</t>
  </si>
  <si>
    <t>01012</t>
  </si>
  <si>
    <t>01011</t>
  </si>
  <si>
    <t>01009</t>
  </si>
  <si>
    <t>01008</t>
  </si>
  <si>
    <t>男鹿市</t>
  </si>
  <si>
    <t>01006</t>
  </si>
  <si>
    <t>01005</t>
  </si>
  <si>
    <t>南秋田郡大潟村</t>
  </si>
  <si>
    <t>01004</t>
  </si>
  <si>
    <t>01003</t>
  </si>
  <si>
    <t>01002</t>
  </si>
  <si>
    <t>01001</t>
  </si>
  <si>
    <t>01000</t>
  </si>
  <si>
    <t>00786</t>
  </si>
  <si>
    <t>00785</t>
  </si>
  <si>
    <t>00708</t>
  </si>
  <si>
    <t>00700</t>
  </si>
  <si>
    <t>札幌市手稲区</t>
  </si>
  <si>
    <t>00686</t>
  </si>
  <si>
    <t>00685</t>
  </si>
  <si>
    <t>00608</t>
  </si>
  <si>
    <t>00600</t>
  </si>
  <si>
    <t>00587</t>
  </si>
  <si>
    <t>00586</t>
  </si>
  <si>
    <t>00585</t>
  </si>
  <si>
    <t>00508</t>
  </si>
  <si>
    <t>00500</t>
  </si>
  <si>
    <t>札幌市清田区</t>
  </si>
  <si>
    <t>00486</t>
  </si>
  <si>
    <t>札幌市厚別区</t>
  </si>
  <si>
    <t>00485</t>
  </si>
  <si>
    <t>00408</t>
  </si>
  <si>
    <t>00400</t>
  </si>
  <si>
    <t>札幌市白石区</t>
  </si>
  <si>
    <t>00387</t>
  </si>
  <si>
    <t>00386</t>
  </si>
  <si>
    <t>00385</t>
  </si>
  <si>
    <t>00308</t>
  </si>
  <si>
    <t>00300</t>
  </si>
  <si>
    <t>00285</t>
  </si>
  <si>
    <t>00280</t>
  </si>
  <si>
    <t>00208</t>
  </si>
  <si>
    <t>00186</t>
  </si>
  <si>
    <t>00185</t>
  </si>
  <si>
    <t>00109</t>
  </si>
  <si>
    <t>00100</t>
  </si>
  <si>
    <t>市</t>
  </si>
  <si>
    <t>技術士補となる資格</t>
    <phoneticPr fontId="2"/>
  </si>
  <si>
    <t>技術士第一次試験に合格</t>
    <phoneticPr fontId="2"/>
  </si>
  <si>
    <t>受験経路</t>
    <rPh sb="0" eb="2">
      <t>ジュケン</t>
    </rPh>
    <rPh sb="2" eb="4">
      <t>ケイロ</t>
    </rPh>
    <phoneticPr fontId="2"/>
  </si>
  <si>
    <t>経路②</t>
    <rPh sb="0" eb="2">
      <t>ケイロ</t>
    </rPh>
    <phoneticPr fontId="2"/>
  </si>
  <si>
    <t>経路③</t>
    <rPh sb="0" eb="2">
      <t>ケイロ</t>
    </rPh>
    <phoneticPr fontId="2"/>
  </si>
  <si>
    <t>いいえ</t>
    <phoneticPr fontId="2"/>
  </si>
  <si>
    <t>Yes / No</t>
    <phoneticPr fontId="2"/>
  </si>
  <si>
    <t>一次合格証</t>
    <rPh sb="4" eb="5">
      <t>ショウ</t>
    </rPh>
    <phoneticPr fontId="2"/>
  </si>
  <si>
    <t>合格証番号</t>
    <rPh sb="0" eb="2">
      <t>ゴウカク</t>
    </rPh>
    <rPh sb="2" eb="3">
      <t>ショウ</t>
    </rPh>
    <rPh sb="3" eb="5">
      <t>バンゴウ</t>
    </rPh>
    <phoneticPr fontId="2"/>
  </si>
  <si>
    <t>二次合格証</t>
    <rPh sb="0" eb="1">
      <t>ニ</t>
    </rPh>
    <rPh sb="4" eb="5">
      <t>ショウ</t>
    </rPh>
    <phoneticPr fontId="2"/>
  </si>
  <si>
    <t>年月日</t>
    <rPh sb="0" eb="3">
      <t>ネンガッピ</t>
    </rPh>
    <phoneticPr fontId="2"/>
  </si>
  <si>
    <t>女</t>
    <rPh sb="0" eb="1">
      <t>オンナ</t>
    </rPh>
    <phoneticPr fontId="2"/>
  </si>
  <si>
    <t>登録年</t>
    <rPh sb="2" eb="3">
      <t>ネン</t>
    </rPh>
    <phoneticPr fontId="2"/>
  </si>
  <si>
    <t>合格年</t>
    <rPh sb="0" eb="2">
      <t>ゴウカク</t>
    </rPh>
    <rPh sb="2" eb="3">
      <t>ネン</t>
    </rPh>
    <phoneticPr fontId="2"/>
  </si>
  <si>
    <t>未選択です</t>
    <rPh sb="0" eb="1">
      <t>ミ</t>
    </rPh>
    <rPh sb="1" eb="3">
      <t>センタク</t>
    </rPh>
    <phoneticPr fontId="2"/>
  </si>
  <si>
    <t>12 千葉県</t>
  </si>
  <si>
    <t>未入力です</t>
    <rPh sb="0" eb="1">
      <t>ミ</t>
    </rPh>
    <rPh sb="1" eb="3">
      <t>ニュウリョク</t>
    </rPh>
    <phoneticPr fontId="2"/>
  </si>
  <si>
    <t>選択し直してください</t>
    <rPh sb="0" eb="2">
      <t>センタク</t>
    </rPh>
    <rPh sb="3" eb="4">
      <t>ナオ</t>
    </rPh>
    <phoneticPr fontId="2"/>
  </si>
  <si>
    <t>未入力箇所があります</t>
    <rPh sb="0" eb="1">
      <t>ミ</t>
    </rPh>
    <rPh sb="1" eb="3">
      <t>ニュウリョク</t>
    </rPh>
    <rPh sb="3" eb="5">
      <t>カショ</t>
    </rPh>
    <phoneticPr fontId="2"/>
  </si>
  <si>
    <t>郵便番号との整合性を確認してください</t>
    <rPh sb="0" eb="4">
      <t>ユウビンバンゴウ</t>
    </rPh>
    <rPh sb="6" eb="9">
      <t>セイゴウセイ</t>
    </rPh>
    <rPh sb="10" eb="12">
      <t>カクニン</t>
    </rPh>
    <phoneticPr fontId="2"/>
  </si>
  <si>
    <t>日付の論理チェックエラーです</t>
    <rPh sb="0" eb="2">
      <t>ヒヅケ</t>
    </rPh>
    <rPh sb="3" eb="5">
      <t>ロンリ</t>
    </rPh>
    <phoneticPr fontId="2"/>
  </si>
  <si>
    <t>姓名の間にスペースがありません</t>
    <rPh sb="0" eb="2">
      <t>セイメイ</t>
    </rPh>
    <rPh sb="3" eb="4">
      <t>カン</t>
    </rPh>
    <phoneticPr fontId="2"/>
  </si>
  <si>
    <t>999999</t>
  </si>
  <si>
    <t>バイオサイエンス学部バイオサイエンス学科バイオサイエンスコース</t>
  </si>
  <si>
    <t>長浜バイオ大学</t>
  </si>
  <si>
    <t>バイオサイエンス学部コンピュータバイオサイエンス学科コンピュータバイオサイエンスコース</t>
  </si>
  <si>
    <t>バイオサイエンス学部アニマルバイオサイエンス学科アニマルバイオサイエンスコース</t>
  </si>
  <si>
    <t>201504</t>
  </si>
  <si>
    <t>工学部電気工学科電気電子工学コース</t>
  </si>
  <si>
    <t>山陽小野田市立山口東京理科大学</t>
  </si>
  <si>
    <t>201604</t>
  </si>
  <si>
    <t>工学部機械工学科機械システムコース</t>
  </si>
  <si>
    <t>工学部電気工学科電気電子情報工学コース</t>
  </si>
  <si>
    <t>工学部応用化学科応用化学コース</t>
  </si>
  <si>
    <t>専攻科生産システム工学専攻生産システム工学</t>
  </si>
  <si>
    <t>サレジオ工業高等専門学校</t>
  </si>
  <si>
    <t>専攻科電子・情報システム工学専攻システムデザイン工学プログラム</t>
  </si>
  <si>
    <t>大島商船高等専門学校</t>
  </si>
  <si>
    <t>大学院生活環境学研究科建築学専攻日本技術者教育認定機構建築系プログラム</t>
  </si>
  <si>
    <t>武庫川女子大学</t>
  </si>
  <si>
    <t>生活環境学部建築学科</t>
  </si>
  <si>
    <t>食品栄養科学部食品生命科学科</t>
  </si>
  <si>
    <t>静岡県立大学</t>
  </si>
  <si>
    <t>201104</t>
  </si>
  <si>
    <t>専攻科総合工学システム専攻総合工学システム教育プログラム</t>
  </si>
  <si>
    <t>大阪府立大学工業高等専門学校</t>
  </si>
  <si>
    <t>専攻科創造システム工学専攻生物資源工学コース生物資源工学</t>
  </si>
  <si>
    <t>沖縄工業高等専門学校</t>
  </si>
  <si>
    <t>専攻科創造システム工学専攻（情報工学コース）メディア情報工学</t>
  </si>
  <si>
    <t>専攻科創造システム工学専攻（電子通信システム工学コース）情報通信システム工学</t>
  </si>
  <si>
    <t>専攻科創造システム工学専攻（機械システム工学コース）機械システム工学</t>
  </si>
  <si>
    <t>専攻科物質工学専攻複合システムデザイン工学プログラム</t>
  </si>
  <si>
    <t>米子工業高等専門学校</t>
  </si>
  <si>
    <t>専攻科生産システム工学専攻複合システムデザイン工学プログラム</t>
  </si>
  <si>
    <t>専攻科建築学専攻建築学プログラム</t>
  </si>
  <si>
    <t>201404</t>
  </si>
  <si>
    <t>工学部工学科機械工学コース機械デザイン工学プログラム</t>
  </si>
  <si>
    <t>長崎総合科学大学</t>
  </si>
  <si>
    <t>工学部機械工学科機械デザイン工学プログラム</t>
  </si>
  <si>
    <t>理工学部機械工学科総合機械工学コース</t>
  </si>
  <si>
    <t>静岡理工科大学</t>
  </si>
  <si>
    <t>工学部機械工学科</t>
  </si>
  <si>
    <t>東京都市大学</t>
  </si>
  <si>
    <t>200904</t>
  </si>
  <si>
    <t>工学部都市工学科</t>
  </si>
  <si>
    <t>工学部機械工学科実践機械工学プログラム</t>
  </si>
  <si>
    <t>日本工業大学</t>
  </si>
  <si>
    <t>工学部電子システム工学科</t>
  </si>
  <si>
    <t>滋賀県立大学</t>
  </si>
  <si>
    <t>172</t>
  </si>
  <si>
    <t>工学部材料科学科材料科学と材料技術</t>
  </si>
  <si>
    <t>工学部機械システム工学科機械システム工学プログラム</t>
  </si>
  <si>
    <t>201004</t>
  </si>
  <si>
    <t>熊本高等専門学校</t>
  </si>
  <si>
    <t>専攻科電子情報システム工学専攻電子・情報技術応用工学コース</t>
  </si>
  <si>
    <t>200910</t>
  </si>
  <si>
    <t>八代工業高等専門学校専攻科生産システム工学</t>
  </si>
  <si>
    <t>熊本電波工業高等専門学校専攻科制御情報システム工学専攻電子・情報技術応用工学コース</t>
  </si>
  <si>
    <t>熊本電波工業高等専門学校専攻科電子情報システム工学専攻電子・情報技術応用工学コース</t>
  </si>
  <si>
    <t>専攻科創造工学専攻（建設環境工学コース）建設環境工学コース</t>
  </si>
  <si>
    <t>香川高等専門学校</t>
  </si>
  <si>
    <t>専攻科電子情報通信工学専攻電子情報工学コース</t>
  </si>
  <si>
    <t>専攻科創造工学専攻（電気情報工学コース）電気情報工学コース</t>
  </si>
  <si>
    <t>専攻科創造工学専攻（機械工学コース）機械工学コース</t>
  </si>
  <si>
    <t>専攻科創造工学専攻（機械電子工学コース）メカトロニクスプログラム</t>
  </si>
  <si>
    <t>詫間電波工業高等専門学校専攻科情報制御システム工学専攻電子情報工学コース</t>
  </si>
  <si>
    <t>詫間電波工業高等専門学校専攻科電子通信システム工学専攻電子情報工学コース</t>
  </si>
  <si>
    <t>高松工業高等専門学校専攻科建設工学専攻建設工学コース</t>
  </si>
  <si>
    <t>高松工業高等専門学校専攻科機械電気システム工学専攻（電気情報工学コース）電気情報工学コース</t>
  </si>
  <si>
    <t>高松工業高等専門学校専攻科機械電気システム工学専攻（機械工学コース）機械工学コース</t>
  </si>
  <si>
    <t>高松工業高等専門学校専攻科機械電気システム工学専攻（制御情報工学コース）メカトロニクスプログラム</t>
  </si>
  <si>
    <t>専攻科制御情報システム工学専攻制御情報システム工学</t>
  </si>
  <si>
    <t>富山高等専門学校</t>
  </si>
  <si>
    <t>専攻科エコデザイン工学専攻エコデザイン工学</t>
  </si>
  <si>
    <t>富山商船高等専門学校専攻科制御情報システム工学専攻制御情報システム工学</t>
  </si>
  <si>
    <t>富山工業高等専門学校専攻科エコデザイン工学</t>
  </si>
  <si>
    <t>専攻科情報電子システム工学専攻情報電子システム工学プログラム</t>
  </si>
  <si>
    <t>仙台高等専門学校</t>
  </si>
  <si>
    <t>専攻科生産システムデザイン工学専攻生産システムデザイン工学</t>
  </si>
  <si>
    <t>仙台電波工業高等専門学校専攻科情報システム工学専攻電子情報システム工学プログラム</t>
  </si>
  <si>
    <t>仙台電波工業高等専門学校専攻科電子システム工学専攻電子情報システム工学プログラム</t>
  </si>
  <si>
    <t>宮城工業高等専門学校専攻科生産システムデザイン工学</t>
  </si>
  <si>
    <t>生活科学部環境デザイン学科建築・インテリアデザインコース建築グループ</t>
  </si>
  <si>
    <t>昭和女子大学</t>
  </si>
  <si>
    <t>201304</t>
  </si>
  <si>
    <t>総合情報学部情報学科コンピュータサイエンスコース</t>
  </si>
  <si>
    <t>大阪電気通信大学</t>
  </si>
  <si>
    <t>総合情報学部メディアコンピュータシステム学科コンピュータサイエンス教育プログラム</t>
  </si>
  <si>
    <t>理工学部機械電子制御工学科情報技術専修コース</t>
  </si>
  <si>
    <t>南山大学</t>
  </si>
  <si>
    <t>理工学部ソフトウェア工学科情報技術専修コース</t>
  </si>
  <si>
    <t>理工学部システム数理学科情報技術専修コース</t>
  </si>
  <si>
    <t>情報理工学部情報システム数理学科情報技術専修コース</t>
  </si>
  <si>
    <t>情報理工学部システム創成工学科情報技術専修コース</t>
  </si>
  <si>
    <t>情報理工学部ソフトウェア工学科情報技術専修コース</t>
  </si>
  <si>
    <t>数理情報学部情報システム数理学科情報技術専修コース</t>
  </si>
  <si>
    <t>数理情報学部情報通信学科情報技術専修コース</t>
  </si>
  <si>
    <t>理工学部総合理工学科環境・生態学系</t>
  </si>
  <si>
    <t>明星大学</t>
  </si>
  <si>
    <t>理工学部環境システム学科</t>
  </si>
  <si>
    <t>工学部建築都市環境学科建築都市エンジニアリングコース</t>
  </si>
  <si>
    <t>千葉工業大学</t>
  </si>
  <si>
    <t>工学部機械サイエンス学科機械設計・開発コース</t>
  </si>
  <si>
    <t>工学部生命環境科学科環境創成工学コース</t>
  </si>
  <si>
    <t>社会システム科学部プロジェクトマネジメント学科経営システムコース</t>
  </si>
  <si>
    <t>社会システム科学部経営情報科学科経営システムコース</t>
  </si>
  <si>
    <t>情報科学部情報ネットワーク学科ネットワークコース</t>
  </si>
  <si>
    <t>工学部電気電子情報工学科電気電子情報総合システム工学コース</t>
  </si>
  <si>
    <t>工学部第一部都市社会工学科環境都市系プログラム</t>
  </si>
  <si>
    <t>名古屋工業大学</t>
  </si>
  <si>
    <t>工学部第一部電気電子工学科</t>
  </si>
  <si>
    <t>富山商船高等専門学校</t>
  </si>
  <si>
    <t>水産流通経営学科</t>
  </si>
  <si>
    <t>水産大学校</t>
  </si>
  <si>
    <t>生物生産学科</t>
  </si>
  <si>
    <t>食品科学科</t>
  </si>
  <si>
    <t>海洋機械工学科</t>
  </si>
  <si>
    <t>海洋生産管理学科</t>
  </si>
  <si>
    <t>水産情報経営学科</t>
  </si>
  <si>
    <t>工学部都市環境デザイン学科社会基盤工学専攻</t>
  </si>
  <si>
    <t>大同大学</t>
  </si>
  <si>
    <t>159</t>
  </si>
  <si>
    <t>工学部都市環境デザイン学科（平成21年3月以前入学のものに限る）</t>
  </si>
  <si>
    <t>工学部土木工学科</t>
  </si>
  <si>
    <t>愛知工業大学</t>
  </si>
  <si>
    <t>工学部都市環境学科土木工学専攻</t>
  </si>
  <si>
    <t>201204</t>
  </si>
  <si>
    <t>工学域機械系学類海洋システム工学課程</t>
  </si>
  <si>
    <t>大阪府立大学</t>
  </si>
  <si>
    <t>工学部海洋システム工学科</t>
  </si>
  <si>
    <t>工学部化学工学科</t>
  </si>
  <si>
    <t>海洋生物資源学部海洋生物資源学科</t>
  </si>
  <si>
    <t>福井県立大学</t>
  </si>
  <si>
    <t>生物資源学部海洋生物資源学科</t>
  </si>
  <si>
    <t>生物資源学部生物資源学科</t>
  </si>
  <si>
    <t>工学部地球総合工学科建築工学コース</t>
  </si>
  <si>
    <t>大阪大学</t>
  </si>
  <si>
    <t>工学部地球総合工学科社会基盤工学コース</t>
  </si>
  <si>
    <t>工学部地球総合工学科船舶海洋工学コース</t>
  </si>
  <si>
    <t>工学部電気・電子工学科</t>
  </si>
  <si>
    <t>福井大学</t>
  </si>
  <si>
    <t>工学部建築建設工学科建築学コース</t>
  </si>
  <si>
    <t>工学部建築建設工学科建設工学コース</t>
  </si>
  <si>
    <t>専攻科生産システム工学専攻もの創り工学</t>
  </si>
  <si>
    <t>近畿大学工業高等専門学校</t>
  </si>
  <si>
    <t>大阪府立工業高等専門学校</t>
  </si>
  <si>
    <t>理工学部住環境デザイン学科住環境デザイン総合コース</t>
  </si>
  <si>
    <t>摂南大学</t>
  </si>
  <si>
    <t>理工学部電気電子工学科電気・通信システム総合コース</t>
  </si>
  <si>
    <t>理工学部機械工学科機械工学総合コース</t>
  </si>
  <si>
    <t>理工学部建築学科建築総合コース</t>
  </si>
  <si>
    <t>工学部建築学科建築総合コース</t>
  </si>
  <si>
    <t>理工学部都市環境工学科都市環境総合コース</t>
  </si>
  <si>
    <t>工学部都市環境システム工学科都市環境システム総合コース</t>
  </si>
  <si>
    <t>工学部建築学科</t>
  </si>
  <si>
    <t>中部大学</t>
  </si>
  <si>
    <t>工学部都市建設工学科都市建設工学アドバンスドコース</t>
  </si>
  <si>
    <t>工学部応用化学科応用化学スペシャリストコース</t>
  </si>
  <si>
    <t>情報文化学部情報システム学科情報システム技術プログラム</t>
  </si>
  <si>
    <t>新潟国際情報大学</t>
  </si>
  <si>
    <t>149</t>
  </si>
  <si>
    <t>工学部機械システム工学科</t>
  </si>
  <si>
    <t>兵庫県立大学</t>
  </si>
  <si>
    <t>148</t>
  </si>
  <si>
    <t>200504</t>
  </si>
  <si>
    <t>都市環境学部都市環境学科地理環境コース</t>
  </si>
  <si>
    <t>首都大学東京</t>
  </si>
  <si>
    <t>147</t>
  </si>
  <si>
    <t>工学部社会環境工学科</t>
  </si>
  <si>
    <t>前橋工科大学</t>
  </si>
  <si>
    <t>工学部建設工学科昼間主コース</t>
  </si>
  <si>
    <t>200703</t>
  </si>
  <si>
    <t>専攻科システム技術</t>
  </si>
  <si>
    <t>松江工業高等専門学校</t>
  </si>
  <si>
    <t>専攻科地域環境デザイン工学</t>
  </si>
  <si>
    <t>和歌山工業高等専門学校</t>
  </si>
  <si>
    <t>専攻科創成型工学教育プログラム</t>
  </si>
  <si>
    <t>東京工業高等専門学校</t>
  </si>
  <si>
    <t>専攻科産業技術システム工学専攻産業技術システム工学</t>
  </si>
  <si>
    <t>福島工業高等専門学校</t>
  </si>
  <si>
    <t>専攻科物質・環境システム工学専攻産業技術システム工学</t>
  </si>
  <si>
    <t>専攻科機械・電気システム工学専攻産業技術システム工学</t>
  </si>
  <si>
    <t>専攻科創造工学システムプログラム</t>
  </si>
  <si>
    <t>秋田工業高等専門学校</t>
  </si>
  <si>
    <t>専攻科生産情報システム工学</t>
  </si>
  <si>
    <t>釧路工業高等専門学校</t>
  </si>
  <si>
    <t>専攻科複合型システム工学</t>
  </si>
  <si>
    <t>函館工業高等専門学校</t>
  </si>
  <si>
    <t>139</t>
  </si>
  <si>
    <t>情報工学部情報通信工学科情報通信先端工学コース</t>
  </si>
  <si>
    <t>福岡工業大学</t>
  </si>
  <si>
    <t>138</t>
  </si>
  <si>
    <t>情報工学部情報システム工学科情報システム技術コース</t>
  </si>
  <si>
    <t>工学部知能機械工学科知能機械創成コース</t>
  </si>
  <si>
    <t>工学部電気情報工学科電気情報工学総合コース</t>
  </si>
  <si>
    <t>九州産業大学</t>
  </si>
  <si>
    <t>情報科学部情報科学科情報科学総合コース</t>
  </si>
  <si>
    <t>工学部都市基盤デザイン工学科都市基盤デザイン工学応用コース</t>
  </si>
  <si>
    <t>工学部機械工学科機械応用コース</t>
  </si>
  <si>
    <t>工学部バイオロボティクス学科バイオロボティクス先進工学コース</t>
  </si>
  <si>
    <t>工学部物質生命化学科物質生命化学応用コース</t>
  </si>
  <si>
    <t>情報科学部知能情報学科情報科学総合コース</t>
  </si>
  <si>
    <t>情報科学部社会情報システム学科情報科学総合コース</t>
  </si>
  <si>
    <t>工学部都市創造工学科総合コース</t>
  </si>
  <si>
    <t>大阪産業大学</t>
  </si>
  <si>
    <t>工学部都市創造工学科土木・環境総合コース</t>
  </si>
  <si>
    <t>工学部都市創造工学科（平成21年3月以前入学のものに限る。）</t>
  </si>
  <si>
    <t>工学部機能分子工学科</t>
  </si>
  <si>
    <t>同志社大学</t>
  </si>
  <si>
    <t>工学部都市環境デザイン学科</t>
  </si>
  <si>
    <t>大同工業大学</t>
  </si>
  <si>
    <t>理工学部土木工学科</t>
  </si>
  <si>
    <t>東京理科大学</t>
  </si>
  <si>
    <t>理工学部電気電子情報工学科電気電子情報工学コース</t>
  </si>
  <si>
    <t>工学部土木工学科社会基盤コース</t>
  </si>
  <si>
    <t>芝浦工業大学</t>
  </si>
  <si>
    <t>工学部電子工学科</t>
  </si>
  <si>
    <t>工学部応用化学科</t>
  </si>
  <si>
    <t>工学部機械機能工学科応用コース</t>
  </si>
  <si>
    <t>工学部電気工学科総合電気工学コース</t>
  </si>
  <si>
    <t>工学部機械工学第二学科応用コース</t>
  </si>
  <si>
    <t>工学部機械工学科総合機械工学コース</t>
  </si>
  <si>
    <t>工学部都市マネジメント学科</t>
  </si>
  <si>
    <t>東北工業大学</t>
  </si>
  <si>
    <t>工学部建設システム工学科</t>
  </si>
  <si>
    <t>工学部環境建設工学科環境土木コース</t>
  </si>
  <si>
    <t>東北学院大学</t>
  </si>
  <si>
    <t>工学部環境建設工学科（平成25年3月以前入学のものに限る）</t>
  </si>
  <si>
    <t>工学部環境土木工学科</t>
  </si>
  <si>
    <t>工学部電子・情報工学科情報環境コース</t>
  </si>
  <si>
    <t>香川大学</t>
  </si>
  <si>
    <t>129</t>
  </si>
  <si>
    <t>200804</t>
  </si>
  <si>
    <t>工学部信頼性情報システム工学科情報環境コース</t>
  </si>
  <si>
    <t>工学部信頼性情報システム工学科信頼性情報システム工学専修コース</t>
  </si>
  <si>
    <t>システム工学部情報通信システム学科情報通信サイエンスコース</t>
  </si>
  <si>
    <t>和歌山大学</t>
  </si>
  <si>
    <t>128</t>
  </si>
  <si>
    <t>工学部情報工学科</t>
  </si>
  <si>
    <t>茨城大学</t>
  </si>
  <si>
    <t>127</t>
  </si>
  <si>
    <t>工学部メディア通信工学科</t>
  </si>
  <si>
    <t>工学部生体分子機械工学科</t>
  </si>
  <si>
    <t>工学部マテリアル工学科</t>
  </si>
  <si>
    <t>工学部知能システム工学科Ａコース</t>
  </si>
  <si>
    <t>工学部電気電子工学科</t>
  </si>
  <si>
    <t>理学部理学科地球環境科学コース地球科学技術者養成プログラム</t>
  </si>
  <si>
    <t>理学部地球生命環境科学科地球科学技術者養成プログラム</t>
  </si>
  <si>
    <t>工学部都市システム工学科</t>
  </si>
  <si>
    <t>専攻科都市工学専攻都市工学プログラム</t>
  </si>
  <si>
    <t>神戸市立工業高等専門学校</t>
  </si>
  <si>
    <t>126</t>
  </si>
  <si>
    <t>200603</t>
  </si>
  <si>
    <t>専攻科工学系複合プログラム</t>
  </si>
  <si>
    <t>専攻科システムデザイン工学プログラム</t>
  </si>
  <si>
    <t>大分工業高等専門学校</t>
  </si>
  <si>
    <t>専攻科生産システム工学</t>
  </si>
  <si>
    <t>八代工業高等専門学校</t>
  </si>
  <si>
    <t>専攻科制御情報システム工学専攻電子・情報技術応用工学コース</t>
  </si>
  <si>
    <t>熊本電波工業高等専門学校</t>
  </si>
  <si>
    <t>専攻科生産デザイン工学</t>
  </si>
  <si>
    <t>北九州工業高等専門学校</t>
  </si>
  <si>
    <t>122</t>
  </si>
  <si>
    <t>専攻科機械電気システム工学専攻機械工学コース</t>
  </si>
  <si>
    <t>高松工業高等専門学校</t>
  </si>
  <si>
    <t>専攻科建設工学専攻建設工学コース</t>
  </si>
  <si>
    <t>専攻科機械電気システム工学専攻電気情報工学コース</t>
  </si>
  <si>
    <t>専攻科機械電気システム工学専攻制御情報工学コースメカトロニクスプログラム</t>
  </si>
  <si>
    <t>専攻科システム創成工学専攻システム創成工学</t>
  </si>
  <si>
    <t>奈良工業高等専門学校</t>
  </si>
  <si>
    <t>専攻科システム創成工学</t>
  </si>
  <si>
    <t>専攻科産業システム工学</t>
  </si>
  <si>
    <t>長野工業高等専門学校</t>
  </si>
  <si>
    <t>119</t>
  </si>
  <si>
    <t>専攻科創造工学プログラム複合工学修得コース</t>
  </si>
  <si>
    <t>石川工業高等専門学校</t>
  </si>
  <si>
    <t>118</t>
  </si>
  <si>
    <t>専攻科生産システム・環境工学</t>
  </si>
  <si>
    <t>長岡工業高等専門学校</t>
  </si>
  <si>
    <t>117</t>
  </si>
  <si>
    <t>木更津工業高等専門学校</t>
  </si>
  <si>
    <t>専攻科複合工学系プログラム</t>
  </si>
  <si>
    <t>小山工業高等専門学校</t>
  </si>
  <si>
    <t>鶴岡工業高等専門学校</t>
  </si>
  <si>
    <t>専攻科環境・生産システム工学</t>
  </si>
  <si>
    <t>苫小牧工業高等専門学校</t>
  </si>
  <si>
    <t>工学部機械システム工学科高等機械システムコース</t>
  </si>
  <si>
    <t>岡山理科大学</t>
  </si>
  <si>
    <t>工学部情報工学科コンピュータエンジニアリングコース</t>
  </si>
  <si>
    <t>工学部機械システム工学科高等機械システム工学コース</t>
  </si>
  <si>
    <t>工学部電子情報通信工学科電子情報通信工学基幹コース</t>
  </si>
  <si>
    <t>大阪工業大学</t>
  </si>
  <si>
    <t>工学部機械工学科機械工学発展コース</t>
  </si>
  <si>
    <t>200604</t>
  </si>
  <si>
    <t>工学部都市デザイン工学科日本技術者教育認定機構認定プログラム</t>
  </si>
  <si>
    <t>情報科学部コンピュータ・サイエンスコース</t>
  </si>
  <si>
    <t>工学部都市デザイン工学科デイコース又はフレックスコース</t>
  </si>
  <si>
    <t>大学院理工学研究科建築・都市学専攻日本技術者教育認定機構建築系プログラム</t>
  </si>
  <si>
    <t>明治大学</t>
  </si>
  <si>
    <t>大学院理工学研究科建築学専攻日本技術者教育認定機構建築系プログラム</t>
  </si>
  <si>
    <t>理工学部建築学科</t>
  </si>
  <si>
    <t>理工学部機械情報工学科日本技術者教育認定機構認定プログラム</t>
  </si>
  <si>
    <t>農学部農学科食糧生産・環境コース</t>
  </si>
  <si>
    <t>理工学部機械情報工学科機械システムコース</t>
  </si>
  <si>
    <t>理工学部機械工学科</t>
  </si>
  <si>
    <t>東洋大学</t>
  </si>
  <si>
    <t>200704</t>
  </si>
  <si>
    <t>工学部生命環境化学科化学技術コース</t>
  </si>
  <si>
    <t>埼玉工業大学</t>
  </si>
  <si>
    <t>工学部応用化学科標準化学技術コース</t>
  </si>
  <si>
    <t>北海学園大学</t>
  </si>
  <si>
    <t>農学部地域農業工学科地域環境工学コース</t>
  </si>
  <si>
    <t>琉球大学</t>
  </si>
  <si>
    <t>農学部生産環境学科地域環境科学プログラム</t>
  </si>
  <si>
    <t>工学部環境建設工学科土木コース</t>
  </si>
  <si>
    <t>工学部電気電子工学科昼間主コース</t>
  </si>
  <si>
    <t>工学部機械システム工学科昼間主コース</t>
  </si>
  <si>
    <t>工学部情報工学科計算工学コース</t>
  </si>
  <si>
    <t>工学部機械・エネルギーシステム工学科機械コース</t>
  </si>
  <si>
    <t>大分大学</t>
  </si>
  <si>
    <t>工学部福祉環境工学科建築コース建築プログラム</t>
  </si>
  <si>
    <t>工学部知能情報システム工学科知能情報コース</t>
  </si>
  <si>
    <t>工学部総合システム工学科</t>
  </si>
  <si>
    <t>九州工業大学</t>
  </si>
  <si>
    <t>工学部建設社会工学科</t>
  </si>
  <si>
    <t>工学部機械知能工学科知能制御工学コース</t>
  </si>
  <si>
    <t>工学部機械知能工学科宇宙工学コース</t>
  </si>
  <si>
    <t>工学部機械知能工学科機械工学コース</t>
  </si>
  <si>
    <t>情報工学部知能情報工学科</t>
  </si>
  <si>
    <t>工学部物質工学科応用化学コース</t>
  </si>
  <si>
    <t>情報工学部電子情報工学科</t>
  </si>
  <si>
    <t>情報工学部生命情報工学科</t>
  </si>
  <si>
    <t>情報工学部知能情報工学科日本技術者教育認定機構認定プログラム</t>
  </si>
  <si>
    <t>情報工学部システム創成情報工学科</t>
  </si>
  <si>
    <t>情報工学部電子情報工学科日本技術者教育認定機構認定プログラム</t>
  </si>
  <si>
    <t>情報工学部機械情報工学科</t>
  </si>
  <si>
    <t>情報工学部生物化学システム工学科生命情報工学教育プログラム</t>
  </si>
  <si>
    <t>情報工学部知能情報工学科知能情報工学教育プログラム</t>
  </si>
  <si>
    <t>情報工学部制御システム工学科システム創成情報工学教育プログラム</t>
  </si>
  <si>
    <t>情報工学部電子情報工学科電子情報工学教育プログラム</t>
  </si>
  <si>
    <t>情報工学部機械システム工学科機械情報工学教育プログラム</t>
  </si>
  <si>
    <t>農学部生物資源環境学科生物資源生産科学コース生物生産環境工学分野農業土木プログラム</t>
  </si>
  <si>
    <t>九州大学</t>
  </si>
  <si>
    <t>農学部生物資源環境学科生物資源生産科学コース地域環境工学分野農業土木プログラム</t>
  </si>
  <si>
    <t>農学部農学科流域環境工学コース</t>
  </si>
  <si>
    <t>高知大学</t>
  </si>
  <si>
    <t>農学部生産環境工学科流域環境工学教育コース</t>
  </si>
  <si>
    <t>生活環境学部住環境学科</t>
  </si>
  <si>
    <t>奈良女子大学</t>
  </si>
  <si>
    <t>生活環境学部人間環境学科住環境学専攻住環境学技術コース</t>
  </si>
  <si>
    <t>生物資源学部共生環境学科地域環境デザイン学教育コース農業土木学プログラム</t>
  </si>
  <si>
    <t>三重大学</t>
  </si>
  <si>
    <t>生物資源学部生物圏生命科学科水圏生物生産学講座</t>
  </si>
  <si>
    <t>生物資源学部生物圏生命科学科海洋生物科学講座</t>
  </si>
  <si>
    <t>生物資源学部生物圏生命科学科陸圏生物生産学講座</t>
  </si>
  <si>
    <t>生物資源学部生物圏生命科学科生命機能科学講座</t>
  </si>
  <si>
    <t>生物資源学部共生環境学科地域保全工学講座農業土木プログラム</t>
  </si>
  <si>
    <t>農学生命科学部地域環境工学科農業土木コース</t>
  </si>
  <si>
    <t>弘前大学</t>
  </si>
  <si>
    <t>理工学部知能機械工学科</t>
  </si>
  <si>
    <t>農学生命科学部地域環境科学科農業土木プログラム</t>
  </si>
  <si>
    <t>理工学部知能機械システム工学科</t>
  </si>
  <si>
    <t>200503</t>
  </si>
  <si>
    <t>都城工業高等専門学校</t>
  </si>
  <si>
    <t>専攻科複合型もの創り工学</t>
  </si>
  <si>
    <t>佐世保工業高等専門学校</t>
  </si>
  <si>
    <t>専攻科複合生産システム工学</t>
  </si>
  <si>
    <t>有明工業高等専門学校</t>
  </si>
  <si>
    <t>専攻科機械・電気システム工学専攻制御情報工学プログラム</t>
  </si>
  <si>
    <t>久留米工業高等専門学校</t>
  </si>
  <si>
    <t>専攻科物質工学専攻材料工学プログラム</t>
  </si>
  <si>
    <t>専攻科物質工学専攻生物応用化学プログラム</t>
  </si>
  <si>
    <t>専攻科機械・電気システム工学専攻電気電子工学プログラム</t>
  </si>
  <si>
    <t>専攻科機械・電気システム工学専攻機械工学プログラム</t>
  </si>
  <si>
    <t>専攻科創造技術システム工学</t>
  </si>
  <si>
    <t>阿南工業高等専門学校</t>
  </si>
  <si>
    <t>専攻科物質工学専攻物質工学</t>
  </si>
  <si>
    <t>宇部工業高等専門学校</t>
  </si>
  <si>
    <t>専攻科経営情報工学専攻経営情報工学</t>
  </si>
  <si>
    <t>専攻科創造デザイン工学</t>
  </si>
  <si>
    <t>専攻科プロジェクトデザイン工学専攻環境都市系環境都市工学プログラム</t>
  </si>
  <si>
    <t>呉工業高等専門学校</t>
  </si>
  <si>
    <t>専攻科建設工学専攻建築系建築学プログラム</t>
  </si>
  <si>
    <t>専攻科機械電気工学専攻機械系機械工学プログラム</t>
  </si>
  <si>
    <t>専攻科機械電気工学専攻（電気情報工学系）電気情報工学プログラム</t>
  </si>
  <si>
    <t>専攻科建設工学専攻建築系建築学コース</t>
  </si>
  <si>
    <t>専攻科機械電気工学専攻機械系機械工学コース</t>
  </si>
  <si>
    <t>専攻科建設工学専攻環境都市工学系環境都市工学プログラム</t>
  </si>
  <si>
    <t>専攻科総合システム工学</t>
  </si>
  <si>
    <t>舞鶴工業高等専門学校</t>
  </si>
  <si>
    <t>専攻科生産・情報基礎工学</t>
  </si>
  <si>
    <t>専攻科建設工学専攻（専攻区分：建築学）建築学プログラム</t>
  </si>
  <si>
    <t>豊田工業高等専門学校</t>
  </si>
  <si>
    <t>専攻科情報科学専攻情報科学</t>
  </si>
  <si>
    <t>専攻科電子機械工学専攻（専攻区分：機械工学）機械工学プログラム</t>
  </si>
  <si>
    <t>専攻科建設工学専攻（専攻区分：環境都市工学）環境都市工学プログラム</t>
  </si>
  <si>
    <t>専攻科電子機械工学専攻（専攻区分：電気電子工学）電気・電子システム工学プログラム</t>
  </si>
  <si>
    <t>沼津工業高等専門学校</t>
  </si>
  <si>
    <t>専攻科環境生産システム工学</t>
  </si>
  <si>
    <t>福井工業高等専門学校</t>
  </si>
  <si>
    <t>専攻科エコデザイン工学</t>
  </si>
  <si>
    <t>富山工業高等専門学校</t>
  </si>
  <si>
    <t>専攻科生産システム環境工学プログラム</t>
  </si>
  <si>
    <t>群馬工業高等専門学校</t>
  </si>
  <si>
    <t>専攻科産業技術システムデザイン工学</t>
  </si>
  <si>
    <t>茨城工業高等専門学校</t>
  </si>
  <si>
    <t>専攻科生産技術情報システム工学</t>
  </si>
  <si>
    <t>一関工業高等専門学校</t>
  </si>
  <si>
    <t>八戸工業高等専門学校</t>
  </si>
  <si>
    <t>旭川工業高等専門学校</t>
  </si>
  <si>
    <t>工学部建築学科建築専門プログラム</t>
  </si>
  <si>
    <t>崇城大学</t>
  </si>
  <si>
    <t>生物生命学部応用微生物工学科</t>
  </si>
  <si>
    <t>工学部応用微生物工学科</t>
  </si>
  <si>
    <t>理工学部メカトロニクス工学科</t>
  </si>
  <si>
    <t>名城大学</t>
  </si>
  <si>
    <t>理工学部社会基盤デザイン工学科</t>
  </si>
  <si>
    <t>理工学部機械工学科創造機械設計コース</t>
  </si>
  <si>
    <t>理工学部交通機械工学科交通機械コース</t>
  </si>
  <si>
    <t>理工学部情報工学科情報工学総合プログラム</t>
  </si>
  <si>
    <t>理工学部環境創造学科環境創造プログラム</t>
  </si>
  <si>
    <t>理工学部材料機能工学科</t>
  </si>
  <si>
    <t>理工学部建築学科建築学総合プログラム</t>
  </si>
  <si>
    <t>理工学部建設システム工学科建設システム総合プログラム</t>
  </si>
  <si>
    <t>理工学部電気電子工学科技術創造コース</t>
  </si>
  <si>
    <t>理工学部機械システム工学科創造機械設計コース</t>
  </si>
  <si>
    <t>理工学部交通科学科交通機械コース</t>
  </si>
  <si>
    <t>工学部先端工学基礎学科先端工学基礎専修プログラム</t>
  </si>
  <si>
    <t>豊田工業大学</t>
  </si>
  <si>
    <t>工学部電気電子情報工学科グローバルエンジニアコース</t>
  </si>
  <si>
    <t>神奈川工科大学</t>
  </si>
  <si>
    <t>工学部電気電子情報工学科総合的エンジニア養成コース</t>
  </si>
  <si>
    <t>工学部応用化学科総合化学エンジニアコース</t>
  </si>
  <si>
    <t>工学部機械工学科国際機械工学プログラム</t>
  </si>
  <si>
    <t>大学院デザイン工学研究科建築学専攻日本技術者教育認定機構建築系プログラム</t>
  </si>
  <si>
    <t>法政大学</t>
  </si>
  <si>
    <t>デザイン工学部建築学科</t>
  </si>
  <si>
    <t>デザイン工学部都市環境デザイン工学科</t>
  </si>
  <si>
    <t>工学部都市環境デザイン工学科</t>
  </si>
  <si>
    <t>理学部物理学科物理エンジニアコース</t>
  </si>
  <si>
    <t>東邦大学</t>
  </si>
  <si>
    <t>獣医学部生物環境科学科環境修復プログラム</t>
  </si>
  <si>
    <t>北里大学</t>
  </si>
  <si>
    <t>海洋生命科学部海洋生命科学科</t>
  </si>
  <si>
    <t>獣医学部生物環境科学科環境修復コース</t>
  </si>
  <si>
    <t>獣医畜産学部生物生産環境学科環境創造技術プログラム</t>
  </si>
  <si>
    <t>水産学部水産生物科学科</t>
  </si>
  <si>
    <t>工学部都市学科</t>
  </si>
  <si>
    <t>大阪市立大学</t>
  </si>
  <si>
    <t>生活科学部居住環境学科日本技術者教育認定機構認定プログラム</t>
  </si>
  <si>
    <t>工学部環境都市工学科</t>
  </si>
  <si>
    <t>工学部応用物理学科</t>
  </si>
  <si>
    <t>工学部電気工学科</t>
  </si>
  <si>
    <t>工学部知的材料工学科</t>
  </si>
  <si>
    <t>工学部都市基盤工学科</t>
  </si>
  <si>
    <t>理学部地球学科地球システムコース</t>
  </si>
  <si>
    <t>生活科学部居住環境学科居住環境コース</t>
  </si>
  <si>
    <t>システム科学技術学部電子情報システム学科</t>
  </si>
  <si>
    <t>秋田県立大学</t>
  </si>
  <si>
    <t>工学部環境化学プロセス工学科</t>
  </si>
  <si>
    <t>鹿児島大学</t>
  </si>
  <si>
    <t>工学部化学生命工学科</t>
  </si>
  <si>
    <t>工学部応用化学工学科応用化学コース</t>
  </si>
  <si>
    <t>工学部海洋土木工学科</t>
  </si>
  <si>
    <t>工学部応用化学工学科化学工学コース</t>
  </si>
  <si>
    <t>工学部機械工学科機械工学プログラム</t>
  </si>
  <si>
    <t>工学部第四類（建設・環境系）建築プログラム（建築工学課程）</t>
  </si>
  <si>
    <t>広島大学</t>
  </si>
  <si>
    <t>工学部第四類（建設・環境系）建築プログラム（建築学課程）</t>
  </si>
  <si>
    <t>工学部第三類（化学・バイオ・プロセス系）応用化学プログラム</t>
  </si>
  <si>
    <t>工学部第三類（化学・バイオ・プロセス系）化学工学プログラム</t>
  </si>
  <si>
    <t>工学部第四類（建設・環境系）社会基盤環境工学プログラム</t>
  </si>
  <si>
    <t>工学部第三類（化学・バイオ・プロセス系）材料化学課程応用化学プログラム</t>
  </si>
  <si>
    <t>工学部第三類（化学・バイオ・プロセス系）応用化学課程応用化学プログラム</t>
  </si>
  <si>
    <t>工学部第一類（機械システム工学系）</t>
  </si>
  <si>
    <t>工学部第四類（建設・環境系）建築プログラム　（居住環境計画学課程）</t>
  </si>
  <si>
    <t>工学部第四類（建設・環境系）建築プログラム　（建築工学課程）</t>
  </si>
  <si>
    <t>工学部第四類（建設・環境系）建築プログラム　（建築学課程）</t>
  </si>
  <si>
    <t>工学部第四類（建設・環境系）生産基盤工学課程環境グループプログラム</t>
  </si>
  <si>
    <t>工学部第四類（建設・環境系）地球環境工学課程環境グループプログラム</t>
  </si>
  <si>
    <t>工学部第四類（建設・環境系）社会基盤工学課程環境グループプログラム</t>
  </si>
  <si>
    <t>工学部第三類（化学・バイオ・プロセス系）化学工学プログラム（環境化学工学課程）</t>
  </si>
  <si>
    <t>工学部第三類（化学・バイオ・プロセス系）化学工学プログラム（化学工学課程）</t>
  </si>
  <si>
    <t>農学部食料環境システム学科生産環境工学コース地域環境工学プログラム</t>
  </si>
  <si>
    <t>神戸大学</t>
  </si>
  <si>
    <t>工学部市民工学科</t>
  </si>
  <si>
    <t>工学部建設学科土木工学コース</t>
  </si>
  <si>
    <t>農学部食料生産環境工学科バイオシステム工学プログラム</t>
  </si>
  <si>
    <t>農学部食料生産環境工学科地域環境工学プログラム</t>
  </si>
  <si>
    <t>工学部環境・生命工学課程生命・物質工学コース</t>
  </si>
  <si>
    <t>豊橋技術科学大学</t>
  </si>
  <si>
    <t>工学部建築・都市システム学課程社会基盤コース</t>
  </si>
  <si>
    <t>工学部建築・都市システム学課程建築コース</t>
  </si>
  <si>
    <t>工学部情報・知能工学課程</t>
  </si>
  <si>
    <t>201608</t>
  </si>
  <si>
    <t>工学部建築・都市システム学課程社会基盤コース又は建築コース</t>
  </si>
  <si>
    <t>工学部電気・電子情報工学課程</t>
  </si>
  <si>
    <t>工学部機械工学課程</t>
  </si>
  <si>
    <t>工学部知識情報工学課程</t>
  </si>
  <si>
    <t>工学部機械システム工学課程</t>
  </si>
  <si>
    <t>工学部情報工学課程</t>
  </si>
  <si>
    <t>工学部建設工学課程建築コース</t>
  </si>
  <si>
    <t>工学部建設工学課程社会基盤コース</t>
  </si>
  <si>
    <t>工学部物質工学課程</t>
  </si>
  <si>
    <t>工学部電気・電子工学課程</t>
  </si>
  <si>
    <t>工学部生産システム工学課程</t>
  </si>
  <si>
    <t>工学部コンピュータ・メディア工学科情報メディアコース</t>
  </si>
  <si>
    <t>山梨大学</t>
  </si>
  <si>
    <t>工学部電気電子システム工学科</t>
  </si>
  <si>
    <t>工学部コンピュータ・メディア工学科コンピュータサイエンスコース</t>
  </si>
  <si>
    <t>工学部土木環境工学科</t>
  </si>
  <si>
    <t>工学部機械システム工学科機械デザインコース</t>
  </si>
  <si>
    <t>工学部土木・環境工学科</t>
  </si>
  <si>
    <t>東京工業大学</t>
  </si>
  <si>
    <t>理工学群工学システム学類</t>
  </si>
  <si>
    <t>筑波大学</t>
  </si>
  <si>
    <t>第三学群工学システム学類</t>
  </si>
  <si>
    <t>理工学部物質科学科材料理工学コース</t>
  </si>
  <si>
    <t>秋田大学</t>
  </si>
  <si>
    <t>理工学部物質科学科応用化学コース</t>
  </si>
  <si>
    <t>理工学部システムデザイン工学科土木環境工学コース</t>
  </si>
  <si>
    <t>理工学部システムデザイン工学科機械工学コース、創造生産工学コース　機械系コース</t>
  </si>
  <si>
    <t>工学資源学部環境応用化学科</t>
  </si>
  <si>
    <t>工学資源学部材料工学科日本技術者教育認定機構認定プログラム</t>
  </si>
  <si>
    <t>工学資源学部電気電子工学科</t>
  </si>
  <si>
    <t>工学資源学部機械工学科</t>
  </si>
  <si>
    <t>工学資源学部環境物質工学科</t>
  </si>
  <si>
    <t>工学資源学部土木環境工学科</t>
  </si>
  <si>
    <t>工学資源学部材料工学科材料工学専修コース</t>
  </si>
  <si>
    <t>岩手大学</t>
  </si>
  <si>
    <t>農学部共生環境課程森林科学コース</t>
  </si>
  <si>
    <t>農学部共生環境課程地域環境工学ｺｰｽ　（平成20年3月以前入学のものに限る。）</t>
  </si>
  <si>
    <t>農学部農林環境科学科森林管理技術学コース</t>
  </si>
  <si>
    <t>工学部建設環境工学科</t>
  </si>
  <si>
    <t>農学部農林環境科学科地域環境デザイン学講座地域環境工学コース</t>
  </si>
  <si>
    <t>工学部応用理化学系学科応用物理コース</t>
  </si>
  <si>
    <t>室蘭工業大学</t>
  </si>
  <si>
    <t>工学部情報電子工学系学科情報システム学・コンピュータ知能学コース</t>
  </si>
  <si>
    <t>工学部建築社会基盤系学科土木工学コース</t>
  </si>
  <si>
    <t>工学部建築社会基盤系学科建築学コース</t>
  </si>
  <si>
    <t>工学部機械航空創造系学科材料工学コース</t>
  </si>
  <si>
    <t>工学部応用理化学系学科応用化学・生物工学プログラム</t>
  </si>
  <si>
    <t>工学部情報電子工学系学科電気電子工学・情報通信システム工学コース</t>
  </si>
  <si>
    <t>工学部機械航空創造系学科機械システム工学コース</t>
  </si>
  <si>
    <t>工学部材料物性工学科応用物理コース</t>
  </si>
  <si>
    <t>工学部建設システム工学科建築コース</t>
  </si>
  <si>
    <t>工学部情報工学科昼間コース</t>
  </si>
  <si>
    <t>工学部材料物性工学科材料工学コース</t>
  </si>
  <si>
    <t>工学部電気電子工学科昼間コース</t>
  </si>
  <si>
    <t>工学部建設システム工学科土木コース</t>
  </si>
  <si>
    <t>工学部機械システム工学科昼間コース</t>
  </si>
  <si>
    <t>200403</t>
  </si>
  <si>
    <t>専攻科環境創造工学</t>
  </si>
  <si>
    <t>鹿児島工業高等専門学校</t>
  </si>
  <si>
    <t>専攻科生産工学専攻機械工学コース</t>
  </si>
  <si>
    <t>新居浜工業高等専門学校</t>
  </si>
  <si>
    <t>専攻科電子工学専攻電子工学プログラム</t>
  </si>
  <si>
    <t>専攻科生産工学専攻環境材料工学コース</t>
  </si>
  <si>
    <t>専攻科電子工学専攻システムデザイン工学プログラム</t>
  </si>
  <si>
    <t>専攻科生産工学専攻生産工学プログラム</t>
  </si>
  <si>
    <t>200404</t>
  </si>
  <si>
    <t>専攻科生物応用化学専攻生物応用化学</t>
  </si>
  <si>
    <t>専攻科生産工学専攻生物応用化学</t>
  </si>
  <si>
    <t>専攻科設計情報工学</t>
  </si>
  <si>
    <t>徳山工業高等専門学校</t>
  </si>
  <si>
    <t>専攻科電子・情報システム工学専攻電子・情報システム工学</t>
  </si>
  <si>
    <t>津山工業高等専門学校</t>
  </si>
  <si>
    <t>専攻科機械・制御システム工学専攻機械・制御システム工学</t>
  </si>
  <si>
    <t>専攻科共生システム工学</t>
  </si>
  <si>
    <t>明石工業高等専門学校</t>
  </si>
  <si>
    <t>専攻科複合型生産システム工学</t>
  </si>
  <si>
    <t>鈴鹿工業高等専門学校</t>
  </si>
  <si>
    <t>専攻科環境システムデザイン工学</t>
  </si>
  <si>
    <t>岐阜工業高等専門学校</t>
  </si>
  <si>
    <t>工学部情報学科情報システムコース</t>
  </si>
  <si>
    <t>近畿大学</t>
  </si>
  <si>
    <t>工学部化学生命工学科生物化学コース</t>
  </si>
  <si>
    <t>理工学部電気電子工学科エレクトロニクス・情報通信コース</t>
  </si>
  <si>
    <t>理工学部機械工学科機械工学コース日本技術者教育認定機構認定プログラム</t>
  </si>
  <si>
    <t>理工学部社会環境工学科日本技術者教育認定機構認定プログラム</t>
  </si>
  <si>
    <t>工学部情報システム工学科システム開発コース</t>
  </si>
  <si>
    <t>工学部電子情報工学科</t>
  </si>
  <si>
    <t>産業理工学部電気通信工学科組込みシステムコース</t>
  </si>
  <si>
    <t>農学部水産学科日本技術者教育認定機構認定プログラム</t>
  </si>
  <si>
    <t>農学部水産学科水産技術専修コース</t>
  </si>
  <si>
    <t>産業理工学部建築・デザイン学科建築工学コース</t>
  </si>
  <si>
    <t>産業理工学部電気通信工学科電子情報コース</t>
  </si>
  <si>
    <t>産業理工学部情報学科ネットワークコース</t>
  </si>
  <si>
    <t>理工学部情報学科情報システムコース</t>
  </si>
  <si>
    <t>工学部生物化学工学科生物化学コース</t>
  </si>
  <si>
    <t>工学部機械工学科機械設計コース</t>
  </si>
  <si>
    <t>理工学部応用化学科日本技術者教育認定機構認定プログラム</t>
  </si>
  <si>
    <t>理工学部電気電子工学科総合エレクトロニクスコース</t>
  </si>
  <si>
    <t>理工学部機械工学科機械デザインコース</t>
  </si>
  <si>
    <t>理工学部応用化学科応用化学技術コース</t>
  </si>
  <si>
    <t>理工学部社会環境工学科建設設計コース</t>
  </si>
  <si>
    <t>理工学部土木工学科建設設計コース</t>
  </si>
  <si>
    <t>大学院理工学研究科物質化学専攻</t>
  </si>
  <si>
    <t>龍谷大学</t>
  </si>
  <si>
    <t>理工学部物質化学科</t>
  </si>
  <si>
    <t>工学部電子情報フロンティア学科</t>
  </si>
  <si>
    <t>神奈川大学</t>
  </si>
  <si>
    <t>工学部建築学科日本技術者教育認定機構認定プログラム</t>
  </si>
  <si>
    <t>工学部物質生命化学科</t>
  </si>
  <si>
    <t>工学部経営工学科経営システム工学コース</t>
  </si>
  <si>
    <t>工学部経営工学科情報システム工学コース</t>
  </si>
  <si>
    <t>工学部建築学科建築学専門プログラム</t>
  </si>
  <si>
    <t>工学部電気電子情報工学科電気電子情報工学専門プログラム</t>
  </si>
  <si>
    <t>工学部機械工学科機械工学専門プログラム</t>
  </si>
  <si>
    <t>工学部応用化学科応用化学専門技術プログラム</t>
  </si>
  <si>
    <t>大学院創造理工学研究科建築学専攻建築芸術分野</t>
  </si>
  <si>
    <t>早稲田大学</t>
  </si>
  <si>
    <t>創造理工学部経営システム工学科</t>
  </si>
  <si>
    <t>創造理工学部建築学科</t>
  </si>
  <si>
    <t>理工学部経営システム工学科</t>
  </si>
  <si>
    <t>知識工学部情報科学科コンピューティングとメディア工学プログラム</t>
  </si>
  <si>
    <t>武蔵工業大学</t>
  </si>
  <si>
    <t>工学部コンピュータ・メディア工学科コンピューティングとメディア工学プログラム</t>
  </si>
  <si>
    <t>家政学部住居学科建築デザイン専攻</t>
  </si>
  <si>
    <t>日本女子大学</t>
  </si>
  <si>
    <t>家政学部住居学科建築環境デザイン専攻建築技術者教育コース</t>
  </si>
  <si>
    <t>家政学部住居学科居住環境デザイン専攻建築技術者教育コース</t>
  </si>
  <si>
    <t>理工学部交通システム工学科</t>
  </si>
  <si>
    <t>日本大学</t>
  </si>
  <si>
    <t>文理学部地球システム科学科地球環境学プログラム</t>
  </si>
  <si>
    <t>生産工学部電気電子工学科クリエイティブエンジニアリングコース</t>
  </si>
  <si>
    <t>生物資源科学部海洋生物資源科学科海洋生物資源応用コース</t>
  </si>
  <si>
    <t>生産工学部電気電子工学科電気・電子コース</t>
  </si>
  <si>
    <t>生産工学部数理情報工学科情報工学コース</t>
  </si>
  <si>
    <t>理工学部社会交通工学科</t>
  </si>
  <si>
    <t>生物資源科学部海洋生物資源科学科専修コース</t>
  </si>
  <si>
    <t>生産工学部土木工学科マネジメントコース</t>
  </si>
  <si>
    <t>生産工学部応用分子化学科国際化学技術者コース</t>
  </si>
  <si>
    <t>工学部物質化学工学科</t>
  </si>
  <si>
    <t>文理学部地球システム科学科</t>
  </si>
  <si>
    <t>生物資源科学部生物環境工学科地域環境工学プログラム</t>
  </si>
  <si>
    <t>地域環境科学部生産環境工学科農業工学プログラム</t>
  </si>
  <si>
    <t>東京農業大学</t>
  </si>
  <si>
    <t>地域環境科学部造園科学科</t>
  </si>
  <si>
    <t>地域環境科学部生産環境工学科農業土木プログラム</t>
  </si>
  <si>
    <t>工学部電気電子工学科電気システムコース電気電子専修プログラム</t>
  </si>
  <si>
    <t>東京電機大学</t>
  </si>
  <si>
    <t>理工学部理工学科建築・都市環境学系建設環境工学</t>
  </si>
  <si>
    <t>工学部電気電子工学科電気電子専修プログラム</t>
  </si>
  <si>
    <t>理工学部理工学科創造工学系都市デザインコース建設環境工学</t>
  </si>
  <si>
    <t>理工学部理工学科創造工学系建築デザインコース建設環境工学</t>
  </si>
  <si>
    <t>工学部第一部電気工学科電気電子情報工学コース</t>
  </si>
  <si>
    <t>理工学部建設環境工学科</t>
  </si>
  <si>
    <t>工学部材料科学科材料技術者コース</t>
  </si>
  <si>
    <t>東海大学</t>
  </si>
  <si>
    <t>工学部機械工学科機械デザインコース</t>
  </si>
  <si>
    <t>慶應義塾大学</t>
  </si>
  <si>
    <t>工学部都市環境工学科日本技術者教育認定機構認定プログラム</t>
  </si>
  <si>
    <t>足利工業大学</t>
  </si>
  <si>
    <t>工学部都市環境工学科環境建設コース</t>
  </si>
  <si>
    <t>理学部地理学科</t>
  </si>
  <si>
    <t>東京都立大学</t>
  </si>
  <si>
    <t>ソフトウェア情報学部ソフトウェア情報学科情報システムプログラム</t>
  </si>
  <si>
    <t>岩手県立大学</t>
  </si>
  <si>
    <t>ソフトウェア情報学部ソフトウェア情報学科コンピュータサイエンスプログラム</t>
  </si>
  <si>
    <t>工学部電子物理工学科</t>
  </si>
  <si>
    <t>宮崎大学</t>
  </si>
  <si>
    <t>工学部情報システム工学科日本技術者教育認定機構認定プログラム</t>
  </si>
  <si>
    <t>工学部機械設計システム工学科</t>
  </si>
  <si>
    <t>工学部環境応用化学科</t>
  </si>
  <si>
    <t>工学部電気システム工学科</t>
  </si>
  <si>
    <t>工学部社会環境システム工学科</t>
  </si>
  <si>
    <t>工学部材料物理工学科</t>
  </si>
  <si>
    <t>工学部情報システム工学科情報システム専修コース</t>
  </si>
  <si>
    <t>農学部応用生物科学科</t>
  </si>
  <si>
    <t>工学部物質環境化学科</t>
  </si>
  <si>
    <t>工学部工学科社会環境デザイン工学コース</t>
  </si>
  <si>
    <t>長崎大学</t>
  </si>
  <si>
    <t>工学部工学科構造工学コース</t>
  </si>
  <si>
    <t>工学部情報システム工学科</t>
  </si>
  <si>
    <t>工学部社会開発工学科</t>
  </si>
  <si>
    <t>工学部材料工学科</t>
  </si>
  <si>
    <t>工学部構造工学科</t>
  </si>
  <si>
    <t>水産学部水産学科水産学プログラム</t>
  </si>
  <si>
    <t>理工学部電気電子工学科</t>
  </si>
  <si>
    <t>佐賀大学</t>
  </si>
  <si>
    <t>理工学部知能情報システム学科日本技術者教育認定機構認定プログラム</t>
  </si>
  <si>
    <t>理工学部機能物質化学科機能材料化学コース</t>
  </si>
  <si>
    <t>理工学部機械システム工学科</t>
  </si>
  <si>
    <t>理工学部知能情報システム学科知能情報システム専修プログラム</t>
  </si>
  <si>
    <t>工学部電気電子工学科日本技術者教育認定機構認定プログラム</t>
  </si>
  <si>
    <t>徳島大学</t>
  </si>
  <si>
    <t>工学部化学応用工学科昼間コース</t>
  </si>
  <si>
    <t>工学部生物工学科昼間コース</t>
  </si>
  <si>
    <t>工学部建設工学科昼間コース</t>
  </si>
  <si>
    <t>工学部電気電子工学科昼間標準コース</t>
  </si>
  <si>
    <t>工学部光応用工学科</t>
  </si>
  <si>
    <t>工学部機械工学科昼間コース</t>
  </si>
  <si>
    <t>山口大学</t>
  </si>
  <si>
    <t>工学部社会建設工学科日本技術者教育認定機構認定プログラム</t>
  </si>
  <si>
    <t>工学部社会建設工学科東アジア国際コース</t>
  </si>
  <si>
    <t>理学部地球圏システム科学科地域環境科学コース</t>
  </si>
  <si>
    <t>理学部化学・地球科学科地球科学コース</t>
  </si>
  <si>
    <t>工学部知能情報システム工学科昼間コース</t>
  </si>
  <si>
    <t>工学部社会建設工学科社会建設工学コース</t>
  </si>
  <si>
    <t>総合理工学部機械・電気電子工学科機械電気電子コース</t>
  </si>
  <si>
    <t>島根大学</t>
  </si>
  <si>
    <t>総合理工学部建築・生産設計工学科材料プロセス工学コース</t>
  </si>
  <si>
    <t>生物資源科学部地域環境科学科地域工学教育コース</t>
  </si>
  <si>
    <t>総合理工学部電子制御システム工学科機械電気電子コース</t>
  </si>
  <si>
    <t>総合理工学部材料プロセス工学科材料プロセス工学コース</t>
  </si>
  <si>
    <t>総合理工学部物質科学科物理系コース</t>
  </si>
  <si>
    <t>総合理工学部物質科学科機能材料化学コース</t>
  </si>
  <si>
    <t>生物資源科学部地域開発科学科地域工学コース</t>
  </si>
  <si>
    <t>総合理工学部電子制御システム工学科</t>
  </si>
  <si>
    <t>総合理工学部数理・情報システム学科情報系コンピュータサイエンス専修プログラム</t>
  </si>
  <si>
    <t>総合理工学部地球資源環境学科</t>
  </si>
  <si>
    <t>工学部社会基盤工学科</t>
  </si>
  <si>
    <t>岐阜大学</t>
  </si>
  <si>
    <t>工学部社会基盤工学科日本技術者教育認定機構認定プログラム</t>
  </si>
  <si>
    <t>工学部社会基盤工学科昼間コース</t>
  </si>
  <si>
    <t>工学部土木工学科昼間コース</t>
  </si>
  <si>
    <t>工学部環境システム工学課程</t>
  </si>
  <si>
    <t>長岡技術科学大学</t>
  </si>
  <si>
    <t>工学部電気電子情報工学課程</t>
  </si>
  <si>
    <t>工学部材料開発工学課程</t>
  </si>
  <si>
    <t>工学部建設工学課程</t>
  </si>
  <si>
    <t>工学部機械創造工学課程</t>
  </si>
  <si>
    <t>工学部化学システム工学科</t>
  </si>
  <si>
    <t>新潟大学</t>
  </si>
  <si>
    <t>農学部生産環境科学科森林環境学コース</t>
  </si>
  <si>
    <t>農学部生産環境科学科農業工学コース</t>
  </si>
  <si>
    <t>工学部情報工学科日本技術者教育認定機構認定プログラム</t>
  </si>
  <si>
    <t>工学部建設学科社会基盤工学コース</t>
  </si>
  <si>
    <t>理学部地質科学科地質エンジニアリングコース</t>
  </si>
  <si>
    <t>工学部化学システム工学科応用化学コース</t>
  </si>
  <si>
    <t>工学部化学システム工学科化学工学コース</t>
  </si>
  <si>
    <t>農学部生産環境科学科森林管理科学コース</t>
  </si>
  <si>
    <t>農学部生産環境科学科地域環境工学コース</t>
  </si>
  <si>
    <t>工学部電気電子工学科情報通信プログラム</t>
  </si>
  <si>
    <t>工学部電気電子工学科電力・エレクトロニクスプログラム</t>
  </si>
  <si>
    <t>工学部情報工学科情報通信特別プログラム</t>
  </si>
  <si>
    <t>海洋科学部食品生産科学科</t>
  </si>
  <si>
    <t>東京海洋大学</t>
  </si>
  <si>
    <t>032</t>
  </si>
  <si>
    <t>海洋科学部海洋政策文化学科</t>
  </si>
  <si>
    <t>海洋科学部海洋生物資源学科</t>
  </si>
  <si>
    <t>海洋科学部海洋環境学科</t>
  </si>
  <si>
    <t>東京水産大学水産学部水産学プログラム</t>
  </si>
  <si>
    <t>水産学部水産学プログラム</t>
  </si>
  <si>
    <t>東京水産大学</t>
  </si>
  <si>
    <t>工学部応用化学科日本技術者教育認定機構認定プログラム</t>
  </si>
  <si>
    <t>埼玉大学</t>
  </si>
  <si>
    <t>工学部機能材料工学科</t>
  </si>
  <si>
    <t>工学部建設工学科</t>
  </si>
  <si>
    <t>工学部応用化学科エコマテリアルコース</t>
  </si>
  <si>
    <t>農学部農業環境工学科食料生産システム工学コース</t>
  </si>
  <si>
    <t>宇都宮大学</t>
  </si>
  <si>
    <t>農学部農業環境工学科水土環境工学コース</t>
  </si>
  <si>
    <t>工学部建設学科建築学コース</t>
  </si>
  <si>
    <t>工学部建設学科建設工学コース</t>
  </si>
  <si>
    <t>農学部森林科学科</t>
  </si>
  <si>
    <t>農学部農業環境工学科食料生産システム工学プログラム</t>
  </si>
  <si>
    <t>農学部農業環境工学科水土環境工学プログラム</t>
  </si>
  <si>
    <t>理学部地球環境学科</t>
  </si>
  <si>
    <t>山形大学</t>
  </si>
  <si>
    <t>工学部物質化学工学科応用化学コース</t>
  </si>
  <si>
    <t>工学部電気電子工学科Ａコース</t>
  </si>
  <si>
    <t>工学部物質化学工学科化学工学専修コース</t>
  </si>
  <si>
    <t>工学部情報科学科昼間コース</t>
  </si>
  <si>
    <t>工学部物質化学工学科精密応用化学専修コース</t>
  </si>
  <si>
    <t>北見工業大学</t>
  </si>
  <si>
    <t>工学部土木開発工学科</t>
  </si>
  <si>
    <t>専攻科機械・電気工学専攻機械・電気工学</t>
  </si>
  <si>
    <t>高知工業高等専門学校</t>
  </si>
  <si>
    <t>専攻科建設工学専攻建設工学</t>
  </si>
  <si>
    <t>専攻科情報システム工学専攻電子情報システム工学プログラム</t>
  </si>
  <si>
    <t>仙台電波工業高等専門学校</t>
  </si>
  <si>
    <t>専攻科電子システム工学専攻電子情報システム工学プログラム</t>
  </si>
  <si>
    <t>専攻科生産システムデザイン工学</t>
  </si>
  <si>
    <t>宮城工業高等専門学校</t>
  </si>
  <si>
    <t>工学部社会デザイン工学科日本技術者教育認定機構認定プログラム</t>
  </si>
  <si>
    <t>福岡大学</t>
  </si>
  <si>
    <t>工学部建築学科構造コース</t>
  </si>
  <si>
    <t>工学部建築学科設計・計画コース</t>
  </si>
  <si>
    <t>工学部社会デザイン工学科建設デザインコース</t>
  </si>
  <si>
    <t>工学部電子情報工学科情報システムコース</t>
  </si>
  <si>
    <t>200304</t>
  </si>
  <si>
    <t>工学部化学システム工学科化学プロセス工学コース</t>
  </si>
  <si>
    <t>工学部化学工学科化学プロセス工学コース</t>
  </si>
  <si>
    <t>山口東京理科大学</t>
  </si>
  <si>
    <t>基礎工学部電子・情報工学科電子・制御工学プログラム</t>
  </si>
  <si>
    <t>基礎工学部素材基礎工学科応用化学コース</t>
  </si>
  <si>
    <t>基礎工学部物質・環境工学科応用化学コース</t>
  </si>
  <si>
    <t>環境都市工学部都市システム工学科都市デザインコース又は都市環境計画コース</t>
  </si>
  <si>
    <t>関西大学</t>
  </si>
  <si>
    <t>化学生命工学部化学・物質工学科マテリアル科学コース</t>
  </si>
  <si>
    <t>工学部都市環境工学科</t>
  </si>
  <si>
    <t>工学部先端マテリアル工学科</t>
  </si>
  <si>
    <t>理工学部都市システム工学科</t>
  </si>
  <si>
    <t>立命館大学</t>
  </si>
  <si>
    <t>理工学部環境システム工学科</t>
  </si>
  <si>
    <t>環境・建築学部建築系（建築学科）</t>
  </si>
  <si>
    <t>金沢工業大学</t>
  </si>
  <si>
    <t>環境・建築学部建築系（建築デザイン学科）</t>
  </si>
  <si>
    <t>環境・建築学部建築系（建築都市デザイン学科）</t>
  </si>
  <si>
    <t>工学部電気系電子情報通信工学科</t>
  </si>
  <si>
    <t>工学部電気系　電気電子工学科</t>
  </si>
  <si>
    <t>工学部機械系機械工学科</t>
  </si>
  <si>
    <t>バイオ・化学部応用化学科</t>
  </si>
  <si>
    <t>環境・建築学部化学系環境化学科</t>
  </si>
  <si>
    <t>環境・建築学部化学系バイオ化学科</t>
  </si>
  <si>
    <t>工学部電気系情報通信工学科</t>
  </si>
  <si>
    <t>工学部電気系電気電子工学科</t>
  </si>
  <si>
    <t>環境・建築学部建築系建築都市デザイン学科</t>
  </si>
  <si>
    <t>環境・建築学部建築系建築学科</t>
  </si>
  <si>
    <t>環境・建築学部環境土木工学科</t>
  </si>
  <si>
    <t>工学部機械系航空システム工学科</t>
  </si>
  <si>
    <t>工学部機械系ロボティクス学科</t>
  </si>
  <si>
    <t>工学部電気系電子工学科</t>
  </si>
  <si>
    <t>工学部電気系電気工学科</t>
  </si>
  <si>
    <t>工学部建築系（居住環境学科）</t>
  </si>
  <si>
    <t>工学部建築系（建築学科）</t>
  </si>
  <si>
    <t>工学部環境システム工学科</t>
  </si>
  <si>
    <t>工学部材料系物質応用工学科</t>
  </si>
  <si>
    <t>工学部材料系先端材料工学科</t>
  </si>
  <si>
    <t>工学部材料系物質システム工学科</t>
  </si>
  <si>
    <t>大学院工学研究科システムデザイン専攻システムデザインプログラム</t>
  </si>
  <si>
    <t>工学院大学</t>
  </si>
  <si>
    <t>グローバルエンジニアリング学部機械創造工学科国際工学プログラム</t>
  </si>
  <si>
    <t>工学部機械システム工学科機械システム基礎工学プログラム</t>
  </si>
  <si>
    <t>工学部機械工学科機械工学エネルギー・デザインプログラム</t>
  </si>
  <si>
    <t>工学部国際基礎工学科国際工学プログラム</t>
  </si>
  <si>
    <t>201804</t>
  </si>
  <si>
    <t>工学部電気電子工学科電気電子システム専修エンジニアリングコース</t>
  </si>
  <si>
    <t>八戸工業大学</t>
  </si>
  <si>
    <t>工学部機械工学科機械工学コース</t>
  </si>
  <si>
    <t>工学部電子知能システム学科専修エンジニアリングコース</t>
  </si>
  <si>
    <t>工学部バイオ環境工学科バイオ環境工学コース</t>
  </si>
  <si>
    <t>工学部電気電子システム学科電気電子システム専修エンジニアリングコース</t>
  </si>
  <si>
    <t>工学部土木建築工学科土木工学コース</t>
  </si>
  <si>
    <t>工学部システム情報工学科システム情報コース</t>
  </si>
  <si>
    <t>工学部電子知能システム学科（平成19年3月以前入学のものに限る。）</t>
  </si>
  <si>
    <t>工学部機械情報技術学科創生工学コース</t>
  </si>
  <si>
    <t>工学部環境建設工学科</t>
  </si>
  <si>
    <t>工学部情報電気電子工学科</t>
  </si>
  <si>
    <t>熊本大学</t>
  </si>
  <si>
    <t>工学部環境システム工学科建築系建築学プログラム</t>
  </si>
  <si>
    <t>工学部知能生産システム工学科マテリアルコース</t>
  </si>
  <si>
    <t>工学部環境システム工学科土木環境工学プログラム</t>
  </si>
  <si>
    <t>工学部知能生産システム工学科機械コース</t>
  </si>
  <si>
    <t>工学部環境建設工学科土木工学コース</t>
  </si>
  <si>
    <t>愛媛大学</t>
  </si>
  <si>
    <t>工学部環境建設工学科シビルエンジニアリング専修コース</t>
  </si>
  <si>
    <t>工学部情報工学科専修コース</t>
  </si>
  <si>
    <t>農学部生物資源学科地域環境工学専門教育コース農業土木プログラム</t>
  </si>
  <si>
    <t>環境理工学部環境デザイン工学科</t>
  </si>
  <si>
    <t>岡山大学</t>
  </si>
  <si>
    <t>工学部システム工学科日本技術者教育認定機構認定プログラム</t>
  </si>
  <si>
    <t>工学部機械工学科日本技術者教育認定機構認定プログラム</t>
  </si>
  <si>
    <t>環境理工学部環境物質工学科</t>
  </si>
  <si>
    <t>環境理工学部　環境デザイン工学科</t>
  </si>
  <si>
    <t>環境理工学部環境管理工学科</t>
  </si>
  <si>
    <t>工学部電気電子工学科電気電子工学プログラム</t>
  </si>
  <si>
    <t>工学部システム工学科システム工学プログラム</t>
  </si>
  <si>
    <t>工学部社会システム土木系学科土木工学</t>
  </si>
  <si>
    <t>鳥取大学</t>
  </si>
  <si>
    <t>工学部社会システム土木系学科社会経営工学プログラム</t>
  </si>
  <si>
    <t>工学部生物応用工学科</t>
  </si>
  <si>
    <t>農学部生物資源環境学科環境共生科学コース地域環境工学プログラム</t>
  </si>
  <si>
    <t>工学部知能情報工学科</t>
  </si>
  <si>
    <t>工学部社会開発システム工学科</t>
  </si>
  <si>
    <t>工芸科学部機械工学課程</t>
  </si>
  <si>
    <t>京都工芸繊維大学</t>
  </si>
  <si>
    <t>工芸科学部機械システム工学課程</t>
  </si>
  <si>
    <t>工芸学部機械システム工学科昼間コース</t>
  </si>
  <si>
    <t>繊維学部高分子学科応用化学プログラム</t>
  </si>
  <si>
    <t>工学部環境土木・建築学科建築学コース</t>
  </si>
  <si>
    <t>名古屋大学</t>
  </si>
  <si>
    <t>工学部環境土木・建築学科環境土木工学コース</t>
  </si>
  <si>
    <t>工学部社会環境工学科建築学コース</t>
  </si>
  <si>
    <t>工学部社会環境工学科社会資本工学コース</t>
  </si>
  <si>
    <t>工学部化学・生物工学科分子化学工学コース</t>
  </si>
  <si>
    <t>工学部化学バイオ工学科</t>
  </si>
  <si>
    <t>静岡大学</t>
  </si>
  <si>
    <t>大学院工学研究科化学バイオ工学専攻化学システム工学コース</t>
  </si>
  <si>
    <t>大学院工学研究科物質工学専攻化学システム工学コース</t>
  </si>
  <si>
    <t>農学部環境森林科学科</t>
  </si>
  <si>
    <t>農学部森林資源科学科</t>
  </si>
  <si>
    <t>情報学部情報科学科計算機科学プログラム</t>
  </si>
  <si>
    <t>工学部物質工学科化学システム工学コース</t>
  </si>
  <si>
    <t>工学部物質工学科化学工学コース</t>
  </si>
  <si>
    <t>情報学部情報科学科計算機科学コース</t>
  </si>
  <si>
    <t>繊維学部創造工学系機能機械学課程</t>
  </si>
  <si>
    <t>信州大学</t>
  </si>
  <si>
    <t>009</t>
  </si>
  <si>
    <t>繊維学部化学・材料系材料化学工学課程</t>
  </si>
  <si>
    <t>理学部地質科学科応用地質科学コース</t>
  </si>
  <si>
    <t>繊維学部機能機械学科</t>
  </si>
  <si>
    <t>繊維学部精密素材工学科</t>
  </si>
  <si>
    <t>金沢大学</t>
  </si>
  <si>
    <t>008</t>
  </si>
  <si>
    <t>理工学域環境デザイン学類</t>
  </si>
  <si>
    <t>理工学域自然システム学類物質循環工学コース</t>
  </si>
  <si>
    <t>理工学域物質化学類応用化学コース</t>
  </si>
  <si>
    <t>工学部物質化学工学科化学コース</t>
  </si>
  <si>
    <t>工学部物質化学工学科化学工学コース</t>
  </si>
  <si>
    <t>工学部人間・機械工学科</t>
  </si>
  <si>
    <t>工学部土木建設工学科</t>
  </si>
  <si>
    <t>工学部機能機械工学科</t>
  </si>
  <si>
    <t>工学部材料機能工学科</t>
  </si>
  <si>
    <t>富山大学</t>
  </si>
  <si>
    <t>工学部物質生命システム工学科材料工学コース</t>
  </si>
  <si>
    <t>工学部機械知能システム工学科</t>
  </si>
  <si>
    <t>理工学部機械工学・材料系学科機械工学教育プログラム</t>
  </si>
  <si>
    <t>横浜国立大学</t>
  </si>
  <si>
    <t>理工学部建築都市・環境系学科都市基盤教育プログラム</t>
  </si>
  <si>
    <t>工学部建設学科都市基盤コース</t>
  </si>
  <si>
    <t>工学部物質工学科化学・応用化学プログラム</t>
  </si>
  <si>
    <t>工学部物質工学科化学工学プログラム</t>
  </si>
  <si>
    <t>工学部建設学科シビルエンジニアリングコース</t>
  </si>
  <si>
    <t>工学部建設学科海洋空間のシステムデザインコース</t>
  </si>
  <si>
    <t>工学部生産工学科</t>
  </si>
  <si>
    <t>工学部物質工学科環境エネルギー安全工学コース</t>
  </si>
  <si>
    <t>工学部物質工学科化学生命工学コース</t>
  </si>
  <si>
    <t>工学部物質工学科機能物質化学コース</t>
  </si>
  <si>
    <t>東京農工大学</t>
  </si>
  <si>
    <t>大学院工学研究科建築・都市科学専攻建築学コース建築設計・計画プログラム</t>
  </si>
  <si>
    <t>千葉大学</t>
  </si>
  <si>
    <t>園芸学部緑地環境学科緑地環境学プログラム</t>
  </si>
  <si>
    <t>園芸学部食料資源経済学科生物環境調節プログラム</t>
  </si>
  <si>
    <t>園芸学部緑地環境学科生物環境調節プログラム</t>
  </si>
  <si>
    <t>園芸学部応用生命化学科生物環境調節プログラム</t>
  </si>
  <si>
    <t>園芸学部園芸学科生物環境調節プログラム</t>
  </si>
  <si>
    <t>理学部地球科学科</t>
  </si>
  <si>
    <t>園芸学部緑地・環境学科緑地環境学プログラム</t>
  </si>
  <si>
    <t>工学部デザイン工学科建築系プログラム</t>
  </si>
  <si>
    <t>園芸学部園芸経済学科生物環境調節プログラム</t>
  </si>
  <si>
    <t>園芸学部緑地・環境学科生物環境調節プログラム</t>
  </si>
  <si>
    <t>園芸学部生物生産科学科生物環境調節プログラム</t>
  </si>
  <si>
    <t>理工学部環境創生理工学科社会基盤・防災コース</t>
  </si>
  <si>
    <t>群馬大学</t>
  </si>
  <si>
    <t>理工学部機械知能システム理工学科</t>
  </si>
  <si>
    <t>工学部機械システム工学科日本技術者教育認定機構認定プログラム</t>
  </si>
  <si>
    <t>工学部社会環境デザイン工学科</t>
  </si>
  <si>
    <t>工学部環境プロセス工学科</t>
  </si>
  <si>
    <t>工学部機械システム工学科機械システム工学修習コース</t>
  </si>
  <si>
    <t>工学部生物化学工学科生産プロセス工学講座化学工学コース</t>
  </si>
  <si>
    <t>工学部化学・バイオ工学科</t>
  </si>
  <si>
    <t>東北大学</t>
  </si>
  <si>
    <t>工学部化学・バイオ工学科バイオ工学コース</t>
  </si>
  <si>
    <t>工学部化学・バイオ工学科応用化学コース</t>
  </si>
  <si>
    <t>工学部化学・バイオ工学科化学工学コース</t>
  </si>
  <si>
    <t>工学部材料科学総合学科</t>
  </si>
  <si>
    <t>工学部マテリアル・開発系材料加工学科</t>
  </si>
  <si>
    <t>工学部マテリアル・開発系材料物性学科</t>
  </si>
  <si>
    <t>工学部マテリアル・開発系金属工学科</t>
  </si>
  <si>
    <t>工学部生物化学工学科</t>
  </si>
  <si>
    <t>工学部分子化学工学科</t>
  </si>
  <si>
    <t>工学部環境社会工学科建築都市コース</t>
  </si>
  <si>
    <t>北海道大学</t>
  </si>
  <si>
    <t>工学部環境社会工学科土木系コース</t>
  </si>
  <si>
    <t>工学部環境社会工学科資源循環システムコース</t>
  </si>
  <si>
    <t>工学部建築都市学科</t>
  </si>
  <si>
    <t>工学部資源開発工学科</t>
  </si>
  <si>
    <t>認定年月＿終了</t>
  </si>
  <si>
    <t>認定年月＿開始</t>
  </si>
  <si>
    <t>技術部門コード</t>
  </si>
  <si>
    <t>教育機関課程名</t>
  </si>
  <si>
    <t>教育機関名</t>
  </si>
  <si>
    <t>教育機関課程コード</t>
  </si>
  <si>
    <t>教育機関コード</t>
  </si>
  <si>
    <t>カタカナ以外が含まれています</t>
    <rPh sb="4" eb="6">
      <t>イガイ</t>
    </rPh>
    <rPh sb="7" eb="8">
      <t>フク</t>
    </rPh>
    <phoneticPr fontId="2"/>
  </si>
  <si>
    <t>01 北海道</t>
  </si>
  <si>
    <t>02 青森県</t>
  </si>
  <si>
    <t>電話番号の論理チェックエラーです</t>
    <rPh sb="0" eb="4">
      <t>デンワバンゴウ</t>
    </rPh>
    <rPh sb="5" eb="7">
      <t>ロンリ</t>
    </rPh>
    <phoneticPr fontId="2"/>
  </si>
  <si>
    <t>メールアドレスの内容が一致しません</t>
    <rPh sb="8" eb="10">
      <t>ナイヨウ</t>
    </rPh>
    <rPh sb="11" eb="13">
      <t>イッチ</t>
    </rPh>
    <phoneticPr fontId="2"/>
  </si>
  <si>
    <t>半角文字以外が含まれています</t>
    <rPh sb="0" eb="2">
      <t>ハンカク</t>
    </rPh>
    <rPh sb="2" eb="4">
      <t>モジ</t>
    </rPh>
    <rPh sb="4" eb="6">
      <t>イガイ</t>
    </rPh>
    <rPh sb="7" eb="8">
      <t>フク</t>
    </rPh>
    <phoneticPr fontId="2"/>
  </si>
  <si>
    <t>メールアドレスの論理チェックエラーです</t>
    <rPh sb="8" eb="10">
      <t>ロンリ</t>
    </rPh>
    <phoneticPr fontId="2"/>
  </si>
  <si>
    <t>勤務先分類</t>
    <rPh sb="0" eb="3">
      <t>キンムサキ</t>
    </rPh>
    <rPh sb="3" eb="5">
      <t>ブンルイ</t>
    </rPh>
    <phoneticPr fontId="2"/>
  </si>
  <si>
    <t>年齢_MIN</t>
    <rPh sb="0" eb="2">
      <t>ネンレイ</t>
    </rPh>
    <phoneticPr fontId="2"/>
  </si>
  <si>
    <t>年齢_MAX</t>
    <rPh sb="0" eb="2">
      <t>ネンレイ</t>
    </rPh>
    <phoneticPr fontId="2"/>
  </si>
  <si>
    <t>学校分類</t>
    <rPh sb="0" eb="2">
      <t>ガッコウ</t>
    </rPh>
    <rPh sb="2" eb="4">
      <t>ブンルイ</t>
    </rPh>
    <phoneticPr fontId="2"/>
  </si>
  <si>
    <t>○</t>
    <phoneticPr fontId="38"/>
  </si>
  <si>
    <t>県/受験地</t>
    <rPh sb="0" eb="1">
      <t>ケン</t>
    </rPh>
    <rPh sb="2" eb="4">
      <t>ジュケン</t>
    </rPh>
    <rPh sb="4" eb="5">
      <t>チ</t>
    </rPh>
    <phoneticPr fontId="2"/>
  </si>
  <si>
    <t>A 北海道</t>
  </si>
  <si>
    <t>B 東京都</t>
  </si>
  <si>
    <t>F 宮城県</t>
  </si>
  <si>
    <t>E 愛知県</t>
  </si>
  <si>
    <t>C 大阪府</t>
  </si>
  <si>
    <t>D 福岡県</t>
  </si>
  <si>
    <t>G 沖縄県</t>
  </si>
  <si>
    <t>H 新潟県</t>
  </si>
  <si>
    <t>J 石川県</t>
  </si>
  <si>
    <t>K 広島県</t>
  </si>
  <si>
    <t>L 香川県</t>
  </si>
  <si>
    <t>M 神奈川県</t>
  </si>
  <si>
    <t>03 岩手県</t>
  </si>
  <si>
    <t>04 宮城県</t>
  </si>
  <si>
    <t>05 秋田県</t>
  </si>
  <si>
    <t>06 山形県</t>
  </si>
  <si>
    <t>07 福島県</t>
  </si>
  <si>
    <t>08 茨城県</t>
  </si>
  <si>
    <t>09 栃木県</t>
  </si>
  <si>
    <t>10 群馬県</t>
  </si>
  <si>
    <t>11 埼玉県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</si>
  <si>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</si>
  <si>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</si>
  <si>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</si>
  <si>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</si>
  <si>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</si>
  <si>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</si>
  <si>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</si>
  <si>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</si>
  <si>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</si>
  <si>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</si>
  <si>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</si>
  <si>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</si>
  <si>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</si>
  <si>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</si>
  <si>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</si>
  <si>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</si>
  <si>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</si>
  <si>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</si>
  <si>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</si>
  <si>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</si>
  <si>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</si>
  <si>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</si>
  <si>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</si>
  <si>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</si>
  <si>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</si>
  <si>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</si>
  <si>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</si>
  <si>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</si>
  <si>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</si>
  <si>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</si>
  <si>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</si>
  <si>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</si>
  <si>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</si>
  <si>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</si>
  <si>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</si>
  <si>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エラーがあります。エラーを解消してください。</t>
    <rPh sb="13" eb="15">
      <t>カイショウ</t>
    </rPh>
    <phoneticPr fontId="2"/>
  </si>
  <si>
    <t>合格証番号と合格年月の組み合わせエラー</t>
    <rPh sb="0" eb="5">
      <t>ゴウカクショウバンゴウ</t>
    </rPh>
    <rPh sb="6" eb="8">
      <t>ゴウカク</t>
    </rPh>
    <rPh sb="8" eb="10">
      <t>ネンゲツ</t>
    </rPh>
    <rPh sb="11" eb="12">
      <t>ク</t>
    </rPh>
    <rPh sb="13" eb="14">
      <t>ア</t>
    </rPh>
    <phoneticPr fontId="2"/>
  </si>
  <si>
    <t>学校コードを確認してください</t>
    <rPh sb="0" eb="2">
      <t>ガッコウコ</t>
    </rPh>
    <rPh sb="6" eb="8">
      <t>カクニン</t>
    </rPh>
    <phoneticPr fontId="2"/>
  </si>
  <si>
    <t>課程コードを確認してください</t>
    <rPh sb="0" eb="2">
      <t>カテイ</t>
    </rPh>
    <rPh sb="6" eb="8">
      <t>カクニン</t>
    </rPh>
    <phoneticPr fontId="2"/>
  </si>
  <si>
    <t>技術士補登録年月日＜合格年月</t>
    <rPh sb="0" eb="4">
      <t>ギジュツシホ</t>
    </rPh>
    <rPh sb="4" eb="6">
      <t>トウロク</t>
    </rPh>
    <rPh sb="6" eb="9">
      <t>ネンガッピ</t>
    </rPh>
    <rPh sb="10" eb="14">
      <t>ゴウカクネンゲツ</t>
    </rPh>
    <phoneticPr fontId="2"/>
  </si>
  <si>
    <t>修了年月の範囲エラーです</t>
    <rPh sb="0" eb="2">
      <t>シュウリョウ</t>
    </rPh>
    <rPh sb="2" eb="4">
      <t>ネンゲツ</t>
    </rPh>
    <rPh sb="5" eb="7">
      <t>ハンイ</t>
    </rPh>
    <phoneticPr fontId="2"/>
  </si>
  <si>
    <t>技術士補登録年月日＜修了年月</t>
    <rPh sb="0" eb="4">
      <t>ギジュツシホ</t>
    </rPh>
    <rPh sb="4" eb="6">
      <t>トウロク</t>
    </rPh>
    <rPh sb="6" eb="9">
      <t>ネンガッピ</t>
    </rPh>
    <rPh sb="10" eb="12">
      <t>シュウリョウ</t>
    </rPh>
    <rPh sb="12" eb="14">
      <t>ネンゲツ</t>
    </rPh>
    <phoneticPr fontId="2"/>
  </si>
  <si>
    <t>在学期間（自）＞在学期間（至）</t>
    <rPh sb="0" eb="2">
      <t>ザイガク</t>
    </rPh>
    <rPh sb="2" eb="4">
      <t>キカン</t>
    </rPh>
    <rPh sb="5" eb="6">
      <t>ジ</t>
    </rPh>
    <rPh sb="8" eb="10">
      <t>ザイガク</t>
    </rPh>
    <rPh sb="10" eb="12">
      <t>キカン</t>
    </rPh>
    <rPh sb="13" eb="14">
      <t>イタル</t>
    </rPh>
    <phoneticPr fontId="2"/>
  </si>
  <si>
    <t>従事期間（自）＞従事期間（至）</t>
    <rPh sb="0" eb="2">
      <t>ジュウジ</t>
    </rPh>
    <rPh sb="2" eb="4">
      <t>キカン</t>
    </rPh>
    <rPh sb="5" eb="6">
      <t>ジ</t>
    </rPh>
    <rPh sb="8" eb="10">
      <t>ジュウジ</t>
    </rPh>
    <rPh sb="10" eb="12">
      <t>キカン</t>
    </rPh>
    <rPh sb="13" eb="14">
      <t>イタル</t>
    </rPh>
    <phoneticPr fontId="2"/>
  </si>
  <si>
    <t>生年月日＞卒業年月</t>
    <rPh sb="0" eb="4">
      <t>セイネンガッピ</t>
    </rPh>
    <rPh sb="5" eb="7">
      <t>ソツギョウ</t>
    </rPh>
    <rPh sb="7" eb="9">
      <t>ネンゲツ</t>
    </rPh>
    <phoneticPr fontId="2"/>
  </si>
  <si>
    <t>大学院の研究経歴と重複しています</t>
    <rPh sb="0" eb="3">
      <t>ダイガクイン</t>
    </rPh>
    <rPh sb="4" eb="8">
      <t>ケンキュウケイレキ</t>
    </rPh>
    <rPh sb="9" eb="11">
      <t>チョウフク</t>
    </rPh>
    <phoneticPr fontId="2"/>
  </si>
  <si>
    <t>従事期間（自）＜経路①開始年月</t>
    <rPh sb="0" eb="2">
      <t>ジュウジ</t>
    </rPh>
    <rPh sb="2" eb="4">
      <t>キカン</t>
    </rPh>
    <rPh sb="5" eb="6">
      <t>ジ</t>
    </rPh>
    <rPh sb="8" eb="10">
      <t>ケイロ</t>
    </rPh>
    <rPh sb="11" eb="13">
      <t>カイシ</t>
    </rPh>
    <rPh sb="13" eb="15">
      <t>ネンゲツ</t>
    </rPh>
    <phoneticPr fontId="2"/>
  </si>
  <si>
    <t>従事期間（自）＜経路②開始年月</t>
    <rPh sb="0" eb="2">
      <t>ジュウジ</t>
    </rPh>
    <rPh sb="2" eb="4">
      <t>キカン</t>
    </rPh>
    <rPh sb="5" eb="6">
      <t>ジ</t>
    </rPh>
    <rPh sb="8" eb="10">
      <t>ケイロ</t>
    </rPh>
    <rPh sb="11" eb="13">
      <t>カイシ</t>
    </rPh>
    <rPh sb="13" eb="15">
      <t>ネンゲツ</t>
    </rPh>
    <phoneticPr fontId="2"/>
  </si>
  <si>
    <t>従事期間（自）＜＝経歴1 従事期間（至）</t>
    <rPh sb="0" eb="2">
      <t>ジュウジ</t>
    </rPh>
    <rPh sb="2" eb="4">
      <t>キカン</t>
    </rPh>
    <rPh sb="5" eb="6">
      <t>ジ</t>
    </rPh>
    <rPh sb="9" eb="11">
      <t>ケイレキ</t>
    </rPh>
    <rPh sb="13" eb="15">
      <t>ジュウジ</t>
    </rPh>
    <rPh sb="15" eb="17">
      <t>キカン</t>
    </rPh>
    <rPh sb="18" eb="19">
      <t>イタル</t>
    </rPh>
    <phoneticPr fontId="2"/>
  </si>
  <si>
    <t>従事期間（自）＜＝経歴2 従事期間（至）</t>
    <rPh sb="0" eb="2">
      <t>ジュウジ</t>
    </rPh>
    <rPh sb="2" eb="4">
      <t>キカン</t>
    </rPh>
    <rPh sb="5" eb="6">
      <t>ジ</t>
    </rPh>
    <rPh sb="9" eb="11">
      <t>ケイレキ</t>
    </rPh>
    <rPh sb="13" eb="15">
      <t>ジュウジ</t>
    </rPh>
    <rPh sb="15" eb="17">
      <t>キカン</t>
    </rPh>
    <rPh sb="18" eb="19">
      <t>イタル</t>
    </rPh>
    <phoneticPr fontId="2"/>
  </si>
  <si>
    <t>経歴2が未入力です</t>
    <rPh sb="0" eb="2">
      <t>ケイレキ</t>
    </rPh>
    <rPh sb="4" eb="7">
      <t>ミニュウリョク</t>
    </rPh>
    <phoneticPr fontId="2"/>
  </si>
  <si>
    <t>経歴1が未入力です</t>
    <rPh sb="0" eb="2">
      <t>ケイレキ</t>
    </rPh>
    <rPh sb="4" eb="7">
      <t>ミニュウリョク</t>
    </rPh>
    <phoneticPr fontId="2"/>
  </si>
  <si>
    <t>従事期間（自）＜＝経歴3 従事期間（至）</t>
    <rPh sb="0" eb="2">
      <t>ジュウジ</t>
    </rPh>
    <rPh sb="2" eb="4">
      <t>キカン</t>
    </rPh>
    <rPh sb="5" eb="6">
      <t>ジ</t>
    </rPh>
    <rPh sb="9" eb="11">
      <t>ケイレキ</t>
    </rPh>
    <rPh sb="13" eb="15">
      <t>ジュウジ</t>
    </rPh>
    <rPh sb="15" eb="17">
      <t>キカン</t>
    </rPh>
    <rPh sb="18" eb="19">
      <t>イタル</t>
    </rPh>
    <phoneticPr fontId="2"/>
  </si>
  <si>
    <t>経歴3が未入力です</t>
    <rPh sb="0" eb="2">
      <t>ケイレキ</t>
    </rPh>
    <rPh sb="4" eb="7">
      <t>ミニュウリョク</t>
    </rPh>
    <phoneticPr fontId="2"/>
  </si>
  <si>
    <t>経歴4が未入力です</t>
    <rPh sb="0" eb="2">
      <t>ケイレキ</t>
    </rPh>
    <rPh sb="4" eb="7">
      <t>ミニュウリョク</t>
    </rPh>
    <phoneticPr fontId="2"/>
  </si>
  <si>
    <t>従事期間（自）＜＝経歴4 従事期間（至）</t>
    <rPh sb="0" eb="2">
      <t>ジュウジ</t>
    </rPh>
    <rPh sb="2" eb="4">
      <t>キカン</t>
    </rPh>
    <rPh sb="5" eb="6">
      <t>ジ</t>
    </rPh>
    <rPh sb="9" eb="11">
      <t>ケイレキ</t>
    </rPh>
    <rPh sb="13" eb="15">
      <t>ジュウジ</t>
    </rPh>
    <rPh sb="15" eb="17">
      <t>キカン</t>
    </rPh>
    <rPh sb="18" eb="19">
      <t>イタル</t>
    </rPh>
    <phoneticPr fontId="2"/>
  </si>
  <si>
    <t>経歴不足です</t>
    <rPh sb="0" eb="2">
      <t>ケイレキ</t>
    </rPh>
    <rPh sb="2" eb="4">
      <t>フソク</t>
    </rPh>
    <phoneticPr fontId="2"/>
  </si>
  <si>
    <t>経歴1</t>
    <rPh sb="0" eb="2">
      <t>ケイレキ</t>
    </rPh>
    <phoneticPr fontId="2"/>
  </si>
  <si>
    <t>経歴2</t>
    <rPh sb="0" eb="2">
      <t>ケイレキ</t>
    </rPh>
    <phoneticPr fontId="2"/>
  </si>
  <si>
    <t>経歴3</t>
    <rPh sb="0" eb="2">
      <t>ケイレキ</t>
    </rPh>
    <phoneticPr fontId="2"/>
  </si>
  <si>
    <t>経歴4</t>
    <rPh sb="0" eb="2">
      <t>ケイレキ</t>
    </rPh>
    <phoneticPr fontId="2"/>
  </si>
  <si>
    <t>経歴5</t>
    <rPh sb="0" eb="2">
      <t>ケイレキ</t>
    </rPh>
    <phoneticPr fontId="2"/>
  </si>
  <si>
    <t>文字数が不足しています</t>
    <rPh sb="0" eb="3">
      <t>モジスウ</t>
    </rPh>
    <rPh sb="4" eb="6">
      <t>フソク</t>
    </rPh>
    <phoneticPr fontId="2"/>
  </si>
  <si>
    <t>文字数が超過しています</t>
    <rPh sb="0" eb="3">
      <t>モジスウ</t>
    </rPh>
    <rPh sb="4" eb="6">
      <t>チョウカ</t>
    </rPh>
    <phoneticPr fontId="2"/>
  </si>
  <si>
    <t>行数は1行55文字で試算しています</t>
    <rPh sb="0" eb="2">
      <t>ギョウスウ</t>
    </rPh>
    <rPh sb="4" eb="5">
      <t>ギョウ</t>
    </rPh>
    <rPh sb="7" eb="9">
      <t>モジ</t>
    </rPh>
    <rPh sb="10" eb="12">
      <t>シサン</t>
    </rPh>
    <phoneticPr fontId="2"/>
  </si>
  <si>
    <t>技術士補となる資格を有することを証明する書類</t>
    <phoneticPr fontId="2"/>
  </si>
  <si>
    <t>【技術士第一次試験に合格】</t>
    <phoneticPr fontId="2"/>
  </si>
  <si>
    <t>【指定された教育課程を修了】</t>
    <phoneticPr fontId="2"/>
  </si>
  <si>
    <t>大学院の研究経歴の証明書</t>
    <phoneticPr fontId="2"/>
  </si>
  <si>
    <t>氏名変更</t>
    <rPh sb="0" eb="4">
      <t>シメイヘンコウ</t>
    </rPh>
    <phoneticPr fontId="2"/>
  </si>
  <si>
    <t>(ｲ) 過去の技術士第二次試験受験票〔原本〕</t>
    <phoneticPr fontId="2"/>
  </si>
  <si>
    <t>(ﾎ) 技術士登録証〔コピー〕</t>
    <rPh sb="4" eb="7">
      <t>ギジュツシ</t>
    </rPh>
    <rPh sb="7" eb="9">
      <t>トウロク</t>
    </rPh>
    <rPh sb="9" eb="10">
      <t>ショウ</t>
    </rPh>
    <phoneticPr fontId="2"/>
  </si>
  <si>
    <t>(ﾍ) 技術士登録証明書〔原本〕</t>
    <phoneticPr fontId="2"/>
  </si>
  <si>
    <t>証明印省略</t>
    <rPh sb="0" eb="2">
      <t>ショウメイ</t>
    </rPh>
    <rPh sb="2" eb="3">
      <t>イン</t>
    </rPh>
    <rPh sb="3" eb="5">
      <t>ショウリャク</t>
    </rPh>
    <phoneticPr fontId="2"/>
  </si>
  <si>
    <t>6ヶ月以内の日付ではありません</t>
    <rPh sb="2" eb="3">
      <t>ゲツ</t>
    </rPh>
    <rPh sb="3" eb="5">
      <t>イナイ</t>
    </rPh>
    <rPh sb="6" eb="8">
      <t>ヒヅケ</t>
    </rPh>
    <phoneticPr fontId="2"/>
  </si>
  <si>
    <t>4月以降の日付ではありません</t>
    <rPh sb="1" eb="2">
      <t>ゲツ</t>
    </rPh>
    <rPh sb="2" eb="4">
      <t>イコウ</t>
    </rPh>
    <rPh sb="5" eb="7">
      <t>ヒヅケ</t>
    </rPh>
    <phoneticPr fontId="2"/>
  </si>
  <si>
    <t>■</t>
    <phoneticPr fontId="2"/>
  </si>
  <si>
    <t>証明者役職</t>
    <phoneticPr fontId="2"/>
  </si>
  <si>
    <t>証明者氏名</t>
    <phoneticPr fontId="2"/>
  </si>
  <si>
    <t>月日＜技術士補登録年月日の月日</t>
    <rPh sb="0" eb="2">
      <t>ツキヒ</t>
    </rPh>
    <rPh sb="3" eb="7">
      <t>ギジュツシホ</t>
    </rPh>
    <rPh sb="7" eb="12">
      <t>トウロクネンガッピ</t>
    </rPh>
    <rPh sb="13" eb="15">
      <t>ツキヒ</t>
    </rPh>
    <phoneticPr fontId="2"/>
  </si>
  <si>
    <t>第二次試験合格証</t>
    <phoneticPr fontId="2"/>
  </si>
  <si>
    <t>技術士登録証</t>
    <phoneticPr fontId="2"/>
  </si>
  <si>
    <t>選択科目免除記入区分</t>
    <rPh sb="6" eb="8">
      <t>キニュウ</t>
    </rPh>
    <rPh sb="8" eb="10">
      <t>クブン</t>
    </rPh>
    <phoneticPr fontId="2"/>
  </si>
  <si>
    <t>98</t>
  </si>
  <si>
    <t>朝鮮</t>
  </si>
  <si>
    <t>総合技術監理部門の選択科目の免除書類</t>
    <phoneticPr fontId="2"/>
  </si>
  <si>
    <t>【第二次試験合格証】</t>
    <rPh sb="2" eb="3">
      <t>ニ</t>
    </rPh>
    <rPh sb="8" eb="9">
      <t>ショウ</t>
    </rPh>
    <phoneticPr fontId="2"/>
  </si>
  <si>
    <t>【技術士登録証】</t>
    <rPh sb="1" eb="4">
      <t>ギジュツシ</t>
    </rPh>
    <rPh sb="4" eb="6">
      <t>トウロク</t>
    </rPh>
    <rPh sb="6" eb="7">
      <t>ショウ</t>
    </rPh>
    <phoneticPr fontId="2"/>
  </si>
  <si>
    <t>【技術士補登録番号記入者】</t>
    <rPh sb="5" eb="9">
      <t>トウロクバンゴウ</t>
    </rPh>
    <rPh sb="9" eb="11">
      <t>キニュウ</t>
    </rPh>
    <rPh sb="11" eb="12">
      <t>シャ</t>
    </rPh>
    <phoneticPr fontId="2"/>
  </si>
  <si>
    <t>提出する書類を選択してください
過去の受験票の場合は、同一部門、同一科目の受験票であること
試験制度変更により、科目名称が変更している場合は、対応する科目であること</t>
    <rPh sb="0" eb="2">
      <t>テイシュツ</t>
    </rPh>
    <rPh sb="4" eb="6">
      <t>ショルイ</t>
    </rPh>
    <rPh sb="7" eb="9">
      <t>センタク</t>
    </rPh>
    <rPh sb="16" eb="18">
      <t>カコ</t>
    </rPh>
    <rPh sb="19" eb="22">
      <t>ジュケンヒョウ</t>
    </rPh>
    <rPh sb="23" eb="25">
      <t>バアイ</t>
    </rPh>
    <rPh sb="27" eb="29">
      <t>ドウイツ</t>
    </rPh>
    <rPh sb="29" eb="31">
      <t>ブモン</t>
    </rPh>
    <rPh sb="32" eb="34">
      <t>ドウイツ</t>
    </rPh>
    <rPh sb="34" eb="36">
      <t>カモク</t>
    </rPh>
    <rPh sb="37" eb="40">
      <t>ジュケンヒョウ</t>
    </rPh>
    <rPh sb="46" eb="50">
      <t>シケンセイド</t>
    </rPh>
    <rPh sb="50" eb="52">
      <t>ヘンコウ</t>
    </rPh>
    <rPh sb="56" eb="60">
      <t>カモクメイショウ</t>
    </rPh>
    <rPh sb="61" eb="63">
      <t>ヘンコウ</t>
    </rPh>
    <rPh sb="67" eb="69">
      <t>バアイ</t>
    </rPh>
    <rPh sb="71" eb="73">
      <t>タイオウ</t>
    </rPh>
    <rPh sb="75" eb="77">
      <t>カモク</t>
    </rPh>
    <phoneticPr fontId="2"/>
  </si>
  <si>
    <t>(ｲ) 過去の総合技術監理部門の技術士第二次試験受験票〔原本〕</t>
    <phoneticPr fontId="2"/>
  </si>
  <si>
    <t>(ﾎ) 総合技術監理部門の技術士登録証〔コピー〕</t>
    <rPh sb="13" eb="16">
      <t>ギジュツシ</t>
    </rPh>
    <rPh sb="16" eb="18">
      <t>トウロク</t>
    </rPh>
    <rPh sb="18" eb="19">
      <t>ショウ</t>
    </rPh>
    <phoneticPr fontId="2"/>
  </si>
  <si>
    <t>(ﾍ) 総合技術監理部門の技術士登録証明書〔原本〕</t>
    <phoneticPr fontId="2"/>
  </si>
  <si>
    <t>未来日付です</t>
    <rPh sb="0" eb="2">
      <t>ミライ</t>
    </rPh>
    <rPh sb="2" eb="4">
      <t>ヒヅケ</t>
    </rPh>
    <phoneticPr fontId="2"/>
  </si>
  <si>
    <t>申込者本人の名前です</t>
    <rPh sb="0" eb="3">
      <t>モウシコミシャ</t>
    </rPh>
    <rPh sb="3" eb="5">
      <t>ホンニン</t>
    </rPh>
    <rPh sb="6" eb="8">
      <t>ナマエ</t>
    </rPh>
    <phoneticPr fontId="2"/>
  </si>
  <si>
    <t>実務経験証明書</t>
    <phoneticPr fontId="2"/>
  </si>
  <si>
    <t>チェック</t>
    <phoneticPr fontId="2"/>
  </si>
  <si>
    <t>No</t>
    <phoneticPr fontId="2"/>
  </si>
  <si>
    <t>提出書類</t>
    <rPh sb="0" eb="2">
      <t>テイシュツ</t>
    </rPh>
    <rPh sb="2" eb="4">
      <t>ショルイ</t>
    </rPh>
    <phoneticPr fontId="2"/>
  </si>
  <si>
    <t>受験申込書</t>
    <phoneticPr fontId="2"/>
  </si>
  <si>
    <t>書類名</t>
    <rPh sb="0" eb="2">
      <t>ショルイ</t>
    </rPh>
    <rPh sb="2" eb="3">
      <t>メイ</t>
    </rPh>
    <phoneticPr fontId="2"/>
  </si>
  <si>
    <t>受験手数料払込受付証明書</t>
    <phoneticPr fontId="2"/>
  </si>
  <si>
    <t>申込者</t>
    <rPh sb="0" eb="3">
      <t>モウシコミシャ</t>
    </rPh>
    <phoneticPr fontId="2"/>
  </si>
  <si>
    <t>受付事務局</t>
    <rPh sb="0" eb="2">
      <t>ウケツケ</t>
    </rPh>
    <rPh sb="2" eb="5">
      <t>ジムキョク</t>
    </rPh>
    <phoneticPr fontId="2"/>
  </si>
  <si>
    <t>氏名変更が確認できる公的書類</t>
    <phoneticPr fontId="2"/>
  </si>
  <si>
    <t>書類分類</t>
    <rPh sb="0" eb="2">
      <t>ショルイ</t>
    </rPh>
    <rPh sb="2" eb="4">
      <t>ブンルイ</t>
    </rPh>
    <phoneticPr fontId="2"/>
  </si>
  <si>
    <t>提出チェックシート</t>
    <phoneticPr fontId="2"/>
  </si>
  <si>
    <t>実務経験証明書（片面印刷）</t>
    <rPh sb="8" eb="12">
      <t>カタメンインサツ</t>
    </rPh>
    <phoneticPr fontId="2"/>
  </si>
  <si>
    <t>申込書提出チェックシート</t>
    <rPh sb="0" eb="3">
      <t>モウシコミショ</t>
    </rPh>
    <rPh sb="3" eb="5">
      <t>テイシュツ</t>
    </rPh>
    <phoneticPr fontId="2"/>
  </si>
  <si>
    <t>申込内容確認</t>
    <rPh sb="0" eb="2">
      <t>モウシコミ</t>
    </rPh>
    <rPh sb="2" eb="4">
      <t>ナイヨウ</t>
    </rPh>
    <rPh sb="4" eb="6">
      <t>カクニン</t>
    </rPh>
    <phoneticPr fontId="2"/>
  </si>
  <si>
    <t>氏名、フリガナ、性別、生年月日に誤りがないか。</t>
    <phoneticPr fontId="2"/>
  </si>
  <si>
    <t>受験地、技術部門、選択科目に誤りはないか。</t>
    <phoneticPr fontId="2"/>
  </si>
  <si>
    <t>現住所（受験票等の送付先）に誤りはないか。
（郵便番号の誤りが多いです）</t>
    <phoneticPr fontId="2"/>
  </si>
  <si>
    <t>その他の記入内容に誤りがないか。</t>
    <phoneticPr fontId="2"/>
  </si>
  <si>
    <t>出願前６ヶ月以内に撮影した上半身脱帽、マスクなしであるか。</t>
    <rPh sb="0" eb="1">
      <t>シュツ</t>
    </rPh>
    <phoneticPr fontId="2"/>
  </si>
  <si>
    <t>正面向きで背景のない明瞭な写真であるか。</t>
    <phoneticPr fontId="2"/>
  </si>
  <si>
    <t>確認内容</t>
    <rPh sb="0" eb="2">
      <t>カクニン</t>
    </rPh>
    <rPh sb="2" eb="4">
      <t>ナイヨウ</t>
    </rPh>
    <phoneticPr fontId="2"/>
  </si>
  <si>
    <t>振込先口座・振込日・振込人氏名・振込金額が明記されているか。</t>
    <rPh sb="21" eb="23">
      <t>メイキ</t>
    </rPh>
    <phoneticPr fontId="2"/>
  </si>
  <si>
    <t>21 総合技術監理部門</t>
    <phoneticPr fontId="2"/>
  </si>
  <si>
    <t>郵便番号の整合性を確認してください</t>
    <rPh sb="0" eb="4">
      <t>ユウビンバンゴウ</t>
    </rPh>
    <rPh sb="5" eb="8">
      <t>セイゴウセイ</t>
    </rPh>
    <rPh sb="9" eb="11">
      <t>カクニン</t>
    </rPh>
    <phoneticPr fontId="2"/>
  </si>
  <si>
    <t>JPEGファイルを選択してください</t>
    <rPh sb="9" eb="11">
      <t>センタク</t>
    </rPh>
    <phoneticPr fontId="2"/>
  </si>
  <si>
    <t>二次申込書（Ver 2021-E）</t>
    <rPh sb="0" eb="2">
      <t>ニジ</t>
    </rPh>
    <rPh sb="2" eb="5">
      <t>モウシコミショ</t>
    </rPh>
    <phoneticPr fontId="2"/>
  </si>
  <si>
    <t>二次経歴書（Ver 2021-E）</t>
    <rPh sb="0" eb="2">
      <t>ニジ</t>
    </rPh>
    <rPh sb="2" eb="5">
      <t>ケイレキショ</t>
    </rPh>
    <phoneticPr fontId="2"/>
  </si>
  <si>
    <t>技術士補登録年月日＜＝生年月日</t>
    <rPh sb="0" eb="4">
      <t>ギジュツシホ</t>
    </rPh>
    <rPh sb="4" eb="6">
      <t>トウロク</t>
    </rPh>
    <rPh sb="6" eb="9">
      <t>ネンガッピ</t>
    </rPh>
    <rPh sb="11" eb="15">
      <t>セイネンガッピ</t>
    </rPh>
    <phoneticPr fontId="2"/>
  </si>
  <si>
    <t/>
  </si>
  <si>
    <t>最終学歴卒業年月＜修了年月</t>
    <rPh sb="0" eb="2">
      <t>サイシュウ</t>
    </rPh>
    <rPh sb="2" eb="4">
      <t>ガクレキ</t>
    </rPh>
    <rPh sb="4" eb="6">
      <t>ソツギョウ</t>
    </rPh>
    <rPh sb="6" eb="8">
      <t>ネンゲツ</t>
    </rPh>
    <rPh sb="9" eb="11">
      <t>シュウリョウ</t>
    </rPh>
    <rPh sb="11" eb="13">
      <t>ネンゲツ</t>
    </rPh>
    <phoneticPr fontId="2"/>
  </si>
  <si>
    <t>写真イメージでない場合、写真の裏に氏名等を記入し、受験申込書に貼付してください</t>
    <rPh sb="0" eb="2">
      <t>シャシン</t>
    </rPh>
    <rPh sb="9" eb="11">
      <t>バアイ</t>
    </rPh>
    <rPh sb="19" eb="20">
      <t>トウ</t>
    </rPh>
    <rPh sb="25" eb="27">
      <t>ジュケン</t>
    </rPh>
    <rPh sb="27" eb="30">
      <t>モウシコミショ</t>
    </rPh>
    <rPh sb="31" eb="33">
      <t>チョウフ</t>
    </rPh>
    <phoneticPr fontId="2"/>
  </si>
  <si>
    <t>＠</t>
    <phoneticPr fontId="2"/>
  </si>
  <si>
    <r>
      <rPr>
        <sz val="11"/>
        <color rgb="FFFF0000"/>
        <rFont val="Meiryo UI"/>
        <family val="3"/>
        <charset val="128"/>
      </rPr>
      <t>総合技術監理の視点</t>
    </r>
    <r>
      <rPr>
        <sz val="11"/>
        <color theme="1"/>
        <rFont val="Meiryo UI"/>
        <family val="2"/>
        <charset val="128"/>
      </rPr>
      <t>（経済性管理、人的資源管理、情報管理、安全管理、社会環境管理）から記入してください</t>
    </r>
    <phoneticPr fontId="2"/>
  </si>
  <si>
    <r>
      <t>技術士補登録証の登録日を</t>
    </r>
    <r>
      <rPr>
        <sz val="11"/>
        <color rgb="FFFF0000"/>
        <rFont val="Meiryo UI"/>
        <family val="3"/>
        <charset val="128"/>
      </rPr>
      <t>西暦で入力</t>
    </r>
    <r>
      <rPr>
        <sz val="11"/>
        <color theme="1"/>
        <rFont val="Meiryo UI"/>
        <family val="2"/>
        <charset val="128"/>
      </rPr>
      <t>してください</t>
    </r>
    <rPh sb="0" eb="3">
      <t>ギジュツシ</t>
    </rPh>
    <rPh sb="3" eb="4">
      <t>ホ</t>
    </rPh>
    <rPh sb="4" eb="6">
      <t>トウロク</t>
    </rPh>
    <rPh sb="6" eb="7">
      <t>ショウ</t>
    </rPh>
    <rPh sb="8" eb="10">
      <t>トウロク</t>
    </rPh>
    <rPh sb="10" eb="11">
      <t>ヒ</t>
    </rPh>
    <rPh sb="15" eb="17">
      <t>ニュウリョク</t>
    </rPh>
    <phoneticPr fontId="2"/>
  </si>
  <si>
    <r>
      <t>技術士第一次試験合格証の合格年月を</t>
    </r>
    <r>
      <rPr>
        <sz val="11"/>
        <color rgb="FFFF0000"/>
        <rFont val="Meiryo UI"/>
        <family val="3"/>
        <charset val="128"/>
      </rPr>
      <t>西暦で入力</t>
    </r>
    <r>
      <rPr>
        <sz val="11"/>
        <color theme="1"/>
        <rFont val="Meiryo UI"/>
        <family val="2"/>
        <charset val="128"/>
      </rPr>
      <t>してください</t>
    </r>
    <rPh sb="0" eb="3">
      <t>ギジュツシ</t>
    </rPh>
    <rPh sb="3" eb="4">
      <t>ダイ</t>
    </rPh>
    <rPh sb="4" eb="6">
      <t>イチジ</t>
    </rPh>
    <rPh sb="6" eb="8">
      <t>シケン</t>
    </rPh>
    <rPh sb="8" eb="10">
      <t>ゴウカク</t>
    </rPh>
    <rPh sb="10" eb="11">
      <t>ショウ</t>
    </rPh>
    <rPh sb="12" eb="14">
      <t>ゴウカク</t>
    </rPh>
    <rPh sb="14" eb="16">
      <t>ネンゲツ</t>
    </rPh>
    <rPh sb="20" eb="22">
      <t>ニュウリョク</t>
    </rPh>
    <phoneticPr fontId="2"/>
  </si>
  <si>
    <r>
      <t>教育課程の修了年月を</t>
    </r>
    <r>
      <rPr>
        <sz val="11"/>
        <color rgb="FFFF0000"/>
        <rFont val="Meiryo UI"/>
        <family val="3"/>
        <charset val="128"/>
      </rPr>
      <t>西暦で入力</t>
    </r>
    <r>
      <rPr>
        <sz val="11"/>
        <color theme="1"/>
        <rFont val="Meiryo UI"/>
        <family val="2"/>
        <charset val="128"/>
      </rPr>
      <t>してください</t>
    </r>
    <rPh sb="7" eb="9">
      <t>ネンゲツ</t>
    </rPh>
    <rPh sb="13" eb="15">
      <t>ニュウリョク</t>
    </rPh>
    <phoneticPr fontId="2"/>
  </si>
  <si>
    <t>電話番号は平日日中(9:30～17:00)に連絡が取れる番号となっているか。</t>
    <rPh sb="5" eb="7">
      <t>ヘイジツ</t>
    </rPh>
    <rPh sb="25" eb="26">
      <t>ト</t>
    </rPh>
    <phoneticPr fontId="2"/>
  </si>
  <si>
    <t>氏　名</t>
    <rPh sb="0" eb="1">
      <t>シ</t>
    </rPh>
    <rPh sb="2" eb="3">
      <t>ナ</t>
    </rPh>
    <phoneticPr fontId="2"/>
  </si>
  <si>
    <t>受験時に眼鏡を使用する場合は、眼鏡を着用した写真であるか。</t>
    <rPh sb="11" eb="13">
      <t>バアイ</t>
    </rPh>
    <phoneticPr fontId="2"/>
  </si>
  <si>
    <t>プリントした写真を受験申込書に貼付する場合は、裏面に氏名・受験地・技術部門を記入したか。</t>
    <rPh sb="9" eb="11">
      <t>ジュケン</t>
    </rPh>
    <rPh sb="11" eb="14">
      <t>モウシコミショ</t>
    </rPh>
    <rPh sb="15" eb="17">
      <t>チョウフ</t>
    </rPh>
    <phoneticPr fontId="2"/>
  </si>
  <si>
    <t>・このチェックシートも一緒に提出してください。
・両面印刷はしないでください。</t>
    <rPh sb="11" eb="13">
      <t>イッショ</t>
    </rPh>
    <rPh sb="14" eb="16">
      <t>テイシュツ</t>
    </rPh>
    <phoneticPr fontId="2"/>
  </si>
  <si>
    <t>入金審査</t>
    <rPh sb="0" eb="2">
      <t>ニュウキン</t>
    </rPh>
    <rPh sb="2" eb="4">
      <t>シンサ</t>
    </rPh>
    <phoneticPr fontId="2"/>
  </si>
  <si>
    <t>書類審査</t>
    <rPh sb="0" eb="4">
      <t>ショルイシンサ</t>
    </rPh>
    <phoneticPr fontId="2"/>
  </si>
  <si>
    <t>ﾒｰﾙｱﾄﾞﾚｽ</t>
    <phoneticPr fontId="2"/>
  </si>
  <si>
    <t>証明書類以外</t>
    <phoneticPr fontId="2"/>
  </si>
  <si>
    <t>有　・　無</t>
    <rPh sb="0" eb="1">
      <t>ユウ</t>
    </rPh>
    <rPh sb="4" eb="5">
      <t>ム</t>
    </rPh>
    <phoneticPr fontId="2"/>
  </si>
  <si>
    <t>技術士補となる資格を選択してください
・技術士第一次試験に合格
・指定された教育課程を修了</t>
    <phoneticPr fontId="2"/>
  </si>
  <si>
    <t>大学院</t>
    <rPh sb="0" eb="3">
      <t>ダイガクイン</t>
    </rPh>
    <phoneticPr fontId="2"/>
  </si>
  <si>
    <t>全角文字以外が含まれています</t>
    <rPh sb="0" eb="2">
      <t>ゼンカク</t>
    </rPh>
    <rPh sb="2" eb="4">
      <t>モジ</t>
    </rPh>
    <rPh sb="4" eb="6">
      <t>イガイ</t>
    </rPh>
    <rPh sb="7" eb="8">
      <t>フク</t>
    </rPh>
    <phoneticPr fontId="2"/>
  </si>
  <si>
    <t>国籍</t>
    <rPh sb="0" eb="2">
      <t>コクセキ</t>
    </rPh>
    <phoneticPr fontId="2"/>
  </si>
  <si>
    <t>日本</t>
    <rPh sb="0" eb="2">
      <t>ニホン</t>
    </rPh>
    <phoneticPr fontId="2"/>
  </si>
  <si>
    <t>日本以外</t>
    <rPh sb="0" eb="4">
      <t>ニホンイガイ</t>
    </rPh>
    <phoneticPr fontId="2"/>
  </si>
  <si>
    <t>国籍が『日本』か『日本以外』かを選択してください</t>
    <rPh sb="0" eb="2">
      <t>コクセキ</t>
    </rPh>
    <rPh sb="4" eb="6">
      <t>ニホン</t>
    </rPh>
    <rPh sb="9" eb="13">
      <t>ニホンイガイ</t>
    </rPh>
    <rPh sb="16" eb="18">
      <t>センタク</t>
    </rPh>
    <phoneticPr fontId="2"/>
  </si>
  <si>
    <r>
      <t>国名で</t>
    </r>
    <r>
      <rPr>
        <sz val="11"/>
        <color rgb="FFFF0000"/>
        <rFont val="Meiryo UI"/>
        <family val="3"/>
        <charset val="128"/>
      </rPr>
      <t>『その他』を選択した場合</t>
    </r>
    <r>
      <rPr>
        <sz val="11"/>
        <color theme="1"/>
        <rFont val="Meiryo UI"/>
        <family val="2"/>
        <charset val="128"/>
      </rPr>
      <t>、国名を全角15文字以内で入力してください</t>
    </r>
    <rPh sb="0" eb="2">
      <t>コクメイ</t>
    </rPh>
    <rPh sb="6" eb="7">
      <t>タ</t>
    </rPh>
    <rPh sb="9" eb="11">
      <t>センタク</t>
    </rPh>
    <rPh sb="13" eb="15">
      <t>バアイ</t>
    </rPh>
    <rPh sb="16" eb="18">
      <t>クニメイ</t>
    </rPh>
    <rPh sb="19" eb="21">
      <t>ゼンカク</t>
    </rPh>
    <rPh sb="28" eb="30">
      <t>ニュウリョク</t>
    </rPh>
    <phoneticPr fontId="2"/>
  </si>
  <si>
    <t>都道府県名を選択してください
郵便局の郵便番号データと比較しています。</t>
    <rPh sb="0" eb="5">
      <t>トドウフケンメイ</t>
    </rPh>
    <rPh sb="6" eb="8">
      <t>センタク</t>
    </rPh>
    <phoneticPr fontId="2"/>
  </si>
  <si>
    <t>郵便番号を入力してください
郵便番号の先頭5桁を郵便局の郵便番号データと比較しています。</t>
    <rPh sb="0" eb="4">
      <t>ユウビンバンゴウ</t>
    </rPh>
    <rPh sb="5" eb="7">
      <t>ニュウリョク</t>
    </rPh>
    <rPh sb="19" eb="21">
      <t>セントウ</t>
    </rPh>
    <rPh sb="22" eb="23">
      <t>ケタ</t>
    </rPh>
    <phoneticPr fontId="2"/>
  </si>
  <si>
    <t>マンション名等を全角30文字以内で入力してください</t>
    <rPh sb="5" eb="6">
      <t>メイ</t>
    </rPh>
    <rPh sb="6" eb="7">
      <t>トウ</t>
    </rPh>
    <rPh sb="8" eb="10">
      <t>ゼンカク</t>
    </rPh>
    <rPh sb="12" eb="14">
      <t>モジ</t>
    </rPh>
    <rPh sb="14" eb="16">
      <t>イナイ</t>
    </rPh>
    <rPh sb="17" eb="19">
      <t>ニュウリョク</t>
    </rPh>
    <phoneticPr fontId="2"/>
  </si>
  <si>
    <r>
      <t>メールアドレスを半角</t>
    </r>
    <r>
      <rPr>
        <sz val="11"/>
        <color theme="1"/>
        <rFont val="Meiryo UI"/>
        <family val="3"/>
        <charset val="128"/>
      </rPr>
      <t>50</t>
    </r>
    <r>
      <rPr>
        <sz val="11"/>
        <color theme="1"/>
        <rFont val="Meiryo UI"/>
        <family val="2"/>
        <charset val="128"/>
      </rPr>
      <t>文字（@の前の文字数は32文字）以内で入力してください</t>
    </r>
    <rPh sb="8" eb="10">
      <t>ハンカク</t>
    </rPh>
    <rPh sb="17" eb="18">
      <t>マエ</t>
    </rPh>
    <rPh sb="19" eb="22">
      <t>モジスウ</t>
    </rPh>
    <rPh sb="25" eb="27">
      <t>モジ</t>
    </rPh>
    <rPh sb="31" eb="33">
      <t>ニュウリョク</t>
    </rPh>
    <phoneticPr fontId="2"/>
  </si>
  <si>
    <t>技術士第二次試験受験申込　受験の方法の選択</t>
    <rPh sb="0" eb="3">
      <t>ギジュツシ</t>
    </rPh>
    <rPh sb="3" eb="8">
      <t>ダイニジシケン</t>
    </rPh>
    <rPh sb="8" eb="10">
      <t>ジュケン</t>
    </rPh>
    <rPh sb="10" eb="12">
      <t>モウシコミ</t>
    </rPh>
    <phoneticPr fontId="2"/>
  </si>
  <si>
    <t>技術士
第一次試験
に合格</t>
    <rPh sb="0" eb="3">
      <t>ギジュツシ</t>
    </rPh>
    <rPh sb="4" eb="5">
      <t>ダイ</t>
    </rPh>
    <rPh sb="5" eb="7">
      <t>イチジ</t>
    </rPh>
    <rPh sb="7" eb="9">
      <t>シケン</t>
    </rPh>
    <rPh sb="11" eb="13">
      <t>ゴウカク</t>
    </rPh>
    <phoneticPr fontId="2"/>
  </si>
  <si>
    <t>指定された
教育課程
を修了</t>
    <phoneticPr fontId="2"/>
  </si>
  <si>
    <t>受験資格（業務経歴）の経路</t>
    <rPh sb="0" eb="2">
      <t>ジュケン</t>
    </rPh>
    <rPh sb="2" eb="4">
      <t>シカク</t>
    </rPh>
    <rPh sb="5" eb="7">
      <t>ギョウム</t>
    </rPh>
    <rPh sb="7" eb="9">
      <t>ケイレキ</t>
    </rPh>
    <rPh sb="11" eb="13">
      <t>ケイロ</t>
    </rPh>
    <phoneticPr fontId="2"/>
  </si>
  <si>
    <r>
      <t>受験資格（業務経歴）の経路を選択してください
・経路①：</t>
    </r>
    <r>
      <rPr>
        <sz val="11"/>
        <color rgb="FFFF0000"/>
        <rFont val="Meiryo UI"/>
        <family val="3"/>
        <charset val="128"/>
      </rPr>
      <t>技術士補の登録日</t>
    </r>
    <r>
      <rPr>
        <sz val="11"/>
        <rFont val="Meiryo UI"/>
        <family val="3"/>
        <charset val="128"/>
      </rPr>
      <t>以降、技術士補として４年を超える期間（</t>
    </r>
    <r>
      <rPr>
        <sz val="11"/>
        <color rgb="FFFF0000"/>
        <rFont val="Meiryo UI"/>
        <family val="3"/>
        <charset val="128"/>
      </rPr>
      <t>技術士補登録必須</t>
    </r>
    <r>
      <rPr>
        <sz val="11"/>
        <rFont val="Meiryo UI"/>
        <family val="3"/>
        <charset val="128"/>
      </rPr>
      <t>）
・経路②：技術士補となる</t>
    </r>
    <r>
      <rPr>
        <sz val="11"/>
        <color rgb="FFFF0000"/>
        <rFont val="Meiryo UI"/>
        <family val="3"/>
        <charset val="128"/>
      </rPr>
      <t>資格を有した日*</t>
    </r>
    <r>
      <rPr>
        <sz val="11"/>
        <rFont val="Meiryo UI"/>
        <family val="3"/>
        <charset val="128"/>
      </rPr>
      <t>以降、</t>
    </r>
    <r>
      <rPr>
        <sz val="11"/>
        <color rgb="FFFF0000"/>
        <rFont val="Meiryo UI"/>
        <family val="3"/>
        <charset val="128"/>
      </rPr>
      <t>監督者の下</t>
    </r>
    <r>
      <rPr>
        <sz val="11"/>
        <rFont val="Meiryo UI"/>
        <family val="3"/>
        <charset val="128"/>
      </rPr>
      <t>で４年を超える期間
・経路③：７年を超える期間（技術士補となる資格を有した日*以前の期間も算入できる）
　　　　　　　*「技術士第一次試験の合格日」又は「指定された教育課程の修了日」</t>
    </r>
    <rPh sb="24" eb="26">
      <t>ケイロ</t>
    </rPh>
    <rPh sb="55" eb="59">
      <t>ギジュツシホ</t>
    </rPh>
    <rPh sb="59" eb="61">
      <t>トウロク</t>
    </rPh>
    <rPh sb="61" eb="63">
      <t>ヒッス</t>
    </rPh>
    <rPh sb="66" eb="68">
      <t>ケイロ</t>
    </rPh>
    <rPh sb="104" eb="106">
      <t>ケイロ</t>
    </rPh>
    <phoneticPr fontId="2"/>
  </si>
  <si>
    <t>業務経歴に大学院の研究経歴
（上限２年）</t>
    <phoneticPr fontId="2"/>
  </si>
  <si>
    <t>大学院における研究経歴の期間を含めないと受験資格に必要な実務経験年数を満たさない</t>
    <phoneticPr fontId="2"/>
  </si>
  <si>
    <t>① 受験者情報</t>
    <rPh sb="2" eb="5">
      <t>ジュケンシャ</t>
    </rPh>
    <rPh sb="5" eb="7">
      <t>ジョウホウ</t>
    </rPh>
    <phoneticPr fontId="2"/>
  </si>
  <si>
    <t>② 受験資格</t>
    <rPh sb="2" eb="4">
      <t>ジュケン</t>
    </rPh>
    <rPh sb="4" eb="6">
      <t>シカク</t>
    </rPh>
    <phoneticPr fontId="2"/>
  </si>
  <si>
    <t>③ 受験内容</t>
    <rPh sb="2" eb="4">
      <t>ジュケン</t>
    </rPh>
    <rPh sb="4" eb="6">
      <t>ナイヨウ</t>
    </rPh>
    <phoneticPr fontId="2"/>
  </si>
  <si>
    <t>⑤ 勤務先業務経歴</t>
    <rPh sb="2" eb="5">
      <t>キンムサキ</t>
    </rPh>
    <rPh sb="5" eb="9">
      <t>ギョウムケイレキ</t>
    </rPh>
    <phoneticPr fontId="2"/>
  </si>
  <si>
    <t>⑥ 業務内容詳細</t>
    <rPh sb="2" eb="4">
      <t>ギョウム</t>
    </rPh>
    <rPh sb="4" eb="6">
      <t>ナイヨウ</t>
    </rPh>
    <rPh sb="6" eb="8">
      <t>ショウサイ</t>
    </rPh>
    <phoneticPr fontId="2"/>
  </si>
  <si>
    <t>⑦ 提出する書類等</t>
    <rPh sb="8" eb="9">
      <t>トウ</t>
    </rPh>
    <phoneticPr fontId="2"/>
  </si>
  <si>
    <t>合格年月＜生年月日</t>
    <rPh sb="0" eb="2">
      <t>ゴウカク</t>
    </rPh>
    <rPh sb="2" eb="4">
      <t>ネンゲツ</t>
    </rPh>
    <rPh sb="5" eb="9">
      <t>セイネンガッピ</t>
    </rPh>
    <phoneticPr fontId="2"/>
  </si>
  <si>
    <t>学校名を全角30文字以内で入力してください</t>
    <rPh sb="0" eb="2">
      <t>ガッコウ</t>
    </rPh>
    <rPh sb="2" eb="3">
      <t>メイ</t>
    </rPh>
    <rPh sb="4" eb="6">
      <t>ゼンカク</t>
    </rPh>
    <rPh sb="13" eb="15">
      <t>ニュウリョク</t>
    </rPh>
    <phoneticPr fontId="2"/>
  </si>
  <si>
    <r>
      <t>学部学科名を全角</t>
    </r>
    <r>
      <rPr>
        <sz val="11"/>
        <color theme="1"/>
        <rFont val="Meiryo UI"/>
        <family val="3"/>
        <charset val="128"/>
      </rPr>
      <t>30</t>
    </r>
    <r>
      <rPr>
        <sz val="11"/>
        <color theme="1"/>
        <rFont val="Meiryo UI"/>
        <family val="2"/>
        <charset val="128"/>
      </rPr>
      <t>文字以内で入力してください</t>
    </r>
    <rPh sb="0" eb="4">
      <t>ガクブガッカ</t>
    </rPh>
    <rPh sb="4" eb="5">
      <t>メイ</t>
    </rPh>
    <rPh sb="6" eb="8">
      <t>ゼンカク</t>
    </rPh>
    <rPh sb="15" eb="17">
      <t>ニュウリョク</t>
    </rPh>
    <phoneticPr fontId="2"/>
  </si>
  <si>
    <t>専門とする事項を全角30文字以内で入力してください</t>
    <rPh sb="0" eb="2">
      <t>センモン</t>
    </rPh>
    <rPh sb="5" eb="7">
      <t>ジコウ</t>
    </rPh>
    <rPh sb="8" eb="10">
      <t>ゼンカク</t>
    </rPh>
    <rPh sb="17" eb="19">
      <t>ニュウリョク</t>
    </rPh>
    <phoneticPr fontId="2"/>
  </si>
  <si>
    <t>学校名を全角30文字以内で入力してください</t>
    <phoneticPr fontId="2"/>
  </si>
  <si>
    <r>
      <t>課程・専攻名を全角</t>
    </r>
    <r>
      <rPr>
        <sz val="11"/>
        <color theme="1"/>
        <rFont val="Meiryo UI"/>
        <family val="3"/>
        <charset val="128"/>
      </rPr>
      <t>30</t>
    </r>
    <r>
      <rPr>
        <sz val="11"/>
        <color theme="1"/>
        <rFont val="Meiryo UI"/>
        <family val="2"/>
        <charset val="128"/>
      </rPr>
      <t>文字以内で入力してください</t>
    </r>
    <rPh sb="0" eb="2">
      <t>カテイ</t>
    </rPh>
    <rPh sb="3" eb="5">
      <t>センコウ</t>
    </rPh>
    <rPh sb="5" eb="6">
      <t>メイ</t>
    </rPh>
    <rPh sb="16" eb="18">
      <t>ニュウリョク</t>
    </rPh>
    <phoneticPr fontId="2"/>
  </si>
  <si>
    <r>
      <t>研究内容を全角</t>
    </r>
    <r>
      <rPr>
        <sz val="11"/>
        <color theme="1"/>
        <rFont val="Meiryo UI"/>
        <family val="3"/>
        <charset val="128"/>
      </rPr>
      <t>60</t>
    </r>
    <r>
      <rPr>
        <sz val="11"/>
        <color theme="1"/>
        <rFont val="Meiryo UI"/>
        <family val="2"/>
        <charset val="128"/>
      </rPr>
      <t>文字以内で入力してください</t>
    </r>
    <rPh sb="0" eb="4">
      <t>ケンキュウナイヨウ</t>
    </rPh>
    <rPh sb="14" eb="16">
      <t>ニュウリョク</t>
    </rPh>
    <phoneticPr fontId="2"/>
  </si>
  <si>
    <r>
      <t>所在地を全角</t>
    </r>
    <r>
      <rPr>
        <sz val="11"/>
        <color theme="1"/>
        <rFont val="Meiryo UI"/>
        <family val="3"/>
        <charset val="128"/>
      </rPr>
      <t>16</t>
    </r>
    <r>
      <rPr>
        <sz val="11"/>
        <color theme="1"/>
        <rFont val="Meiryo UI"/>
        <family val="2"/>
        <charset val="128"/>
      </rPr>
      <t>文字以内で入力してください</t>
    </r>
    <rPh sb="0" eb="3">
      <t>ショザイチ</t>
    </rPh>
    <rPh sb="13" eb="15">
      <t>ニュウリョク</t>
    </rPh>
    <phoneticPr fontId="2"/>
  </si>
  <si>
    <r>
      <t>地位・職名を全角</t>
    </r>
    <r>
      <rPr>
        <sz val="11"/>
        <color theme="1"/>
        <rFont val="Meiryo UI"/>
        <family val="3"/>
        <charset val="128"/>
      </rPr>
      <t>10</t>
    </r>
    <r>
      <rPr>
        <sz val="11"/>
        <color theme="1"/>
        <rFont val="Meiryo UI"/>
        <family val="2"/>
        <charset val="128"/>
      </rPr>
      <t>文字以内で入力してください</t>
    </r>
    <rPh sb="0" eb="2">
      <t>チイ</t>
    </rPh>
    <rPh sb="3" eb="5">
      <t>ショクメイ</t>
    </rPh>
    <rPh sb="15" eb="17">
      <t>ニュウリョク</t>
    </rPh>
    <phoneticPr fontId="2"/>
  </si>
  <si>
    <r>
      <t>業務内容を全角</t>
    </r>
    <r>
      <rPr>
        <sz val="11"/>
        <color theme="1"/>
        <rFont val="Meiryo UI"/>
        <family val="3"/>
        <charset val="128"/>
      </rPr>
      <t>60</t>
    </r>
    <r>
      <rPr>
        <sz val="11"/>
        <color theme="1"/>
        <rFont val="Meiryo UI"/>
        <family val="2"/>
        <charset val="128"/>
      </rPr>
      <t>文字以内で入力してください</t>
    </r>
    <rPh sb="0" eb="2">
      <t>ギョウム</t>
    </rPh>
    <rPh sb="2" eb="4">
      <t>ナイヨウ</t>
    </rPh>
    <rPh sb="14" eb="16">
      <t>ニュウリョク</t>
    </rPh>
    <phoneticPr fontId="2"/>
  </si>
  <si>
    <t>JPEGファイル（拡張子：jpg）を写真イメージとする場合、『写真イメージ』ボタンを押下し、ファイル選択ダイアログから写真イメージを指定してください
写真イメージを取りやめる場合は、ファイル選択ダイアログを表示し、キャンセルボタンを押下してください</t>
    <rPh sb="9" eb="12">
      <t>カクチョウシ</t>
    </rPh>
    <rPh sb="18" eb="20">
      <t>シャシン</t>
    </rPh>
    <rPh sb="27" eb="29">
      <t>バアイ</t>
    </rPh>
    <rPh sb="42" eb="44">
      <t>オウカ</t>
    </rPh>
    <rPh sb="50" eb="52">
      <t>センタク</t>
    </rPh>
    <rPh sb="66" eb="68">
      <t>シテイ</t>
    </rPh>
    <rPh sb="75" eb="77">
      <t>シャシン</t>
    </rPh>
    <rPh sb="82" eb="83">
      <t>ト</t>
    </rPh>
    <rPh sb="87" eb="89">
      <t>バアイ</t>
    </rPh>
    <rPh sb="95" eb="97">
      <t>センタク</t>
    </rPh>
    <rPh sb="103" eb="105">
      <t>ヒョウジ</t>
    </rPh>
    <rPh sb="116" eb="118">
      <t>オウカ</t>
    </rPh>
    <phoneticPr fontId="2"/>
  </si>
  <si>
    <r>
      <t>事務所名を全角</t>
    </r>
    <r>
      <rPr>
        <sz val="11"/>
        <color theme="1"/>
        <rFont val="Meiryo UI"/>
        <family val="3"/>
        <charset val="128"/>
      </rPr>
      <t>30</t>
    </r>
    <r>
      <rPr>
        <sz val="11"/>
        <color theme="1"/>
        <rFont val="Meiryo UI"/>
        <family val="2"/>
        <charset val="128"/>
      </rPr>
      <t>文字以内で入力してください</t>
    </r>
    <rPh sb="0" eb="2">
      <t>ジム</t>
    </rPh>
    <rPh sb="2" eb="3">
      <t>ショ</t>
    </rPh>
    <rPh sb="3" eb="4">
      <t>メイ</t>
    </rPh>
    <rPh sb="14" eb="16">
      <t>ニュウリョク</t>
    </rPh>
    <phoneticPr fontId="2"/>
  </si>
  <si>
    <r>
      <t>証明者の役職を全角</t>
    </r>
    <r>
      <rPr>
        <sz val="11"/>
        <color theme="1"/>
        <rFont val="Meiryo UI"/>
        <family val="3"/>
        <charset val="128"/>
      </rPr>
      <t>10</t>
    </r>
    <r>
      <rPr>
        <sz val="11"/>
        <color theme="1"/>
        <rFont val="Meiryo UI"/>
        <family val="2"/>
        <charset val="128"/>
      </rPr>
      <t>文字以内で入力してください</t>
    </r>
    <rPh sb="0" eb="2">
      <t>ショウメイ</t>
    </rPh>
    <rPh sb="2" eb="3">
      <t>シャ</t>
    </rPh>
    <rPh sb="4" eb="6">
      <t>ヤクショク</t>
    </rPh>
    <rPh sb="16" eb="18">
      <t>ニュウリョク</t>
    </rPh>
    <phoneticPr fontId="2"/>
  </si>
  <si>
    <r>
      <t>証明者の氏名を全角</t>
    </r>
    <r>
      <rPr>
        <sz val="11"/>
        <color theme="1"/>
        <rFont val="Meiryo UI"/>
        <family val="3"/>
        <charset val="128"/>
      </rPr>
      <t>20</t>
    </r>
    <r>
      <rPr>
        <sz val="11"/>
        <color theme="1"/>
        <rFont val="Meiryo UI"/>
        <family val="2"/>
        <charset val="128"/>
      </rPr>
      <t>文字以内（半角英字の場合は</t>
    </r>
    <r>
      <rPr>
        <sz val="11"/>
        <color theme="1"/>
        <rFont val="Meiryo UI"/>
        <family val="3"/>
        <charset val="128"/>
      </rPr>
      <t>40</t>
    </r>
    <r>
      <rPr>
        <sz val="11"/>
        <color theme="1"/>
        <rFont val="Meiryo UI"/>
        <family val="2"/>
        <charset val="128"/>
      </rPr>
      <t>文字以内）で入力してください</t>
    </r>
    <rPh sb="0" eb="2">
      <t>ショウメイ</t>
    </rPh>
    <rPh sb="2" eb="3">
      <t>シャ</t>
    </rPh>
    <rPh sb="4" eb="6">
      <t>シメイ</t>
    </rPh>
    <rPh sb="32" eb="34">
      <t>ニュウリョク</t>
    </rPh>
    <phoneticPr fontId="2"/>
  </si>
  <si>
    <t>監督者役職</t>
    <rPh sb="0" eb="2">
      <t>カントク</t>
    </rPh>
    <rPh sb="2" eb="3">
      <t>シャ</t>
    </rPh>
    <rPh sb="3" eb="5">
      <t>ヤクショク</t>
    </rPh>
    <phoneticPr fontId="2"/>
  </si>
  <si>
    <t>監督者氏名</t>
    <rPh sb="0" eb="2">
      <t>カントク</t>
    </rPh>
    <rPh sb="2" eb="3">
      <t>シャ</t>
    </rPh>
    <rPh sb="3" eb="5">
      <t>シメイ</t>
    </rPh>
    <phoneticPr fontId="2"/>
  </si>
  <si>
    <r>
      <rPr>
        <sz val="11"/>
        <color rgb="FFFF0000"/>
        <rFont val="Meiryo UI"/>
        <family val="3"/>
        <charset val="128"/>
      </rPr>
      <t>都道府県名以降</t>
    </r>
    <r>
      <rPr>
        <sz val="11"/>
        <color theme="1"/>
        <rFont val="Meiryo UI"/>
        <family val="2"/>
        <charset val="128"/>
      </rPr>
      <t>を全角30文字以内で入力してください
郡市区町村名は郵便局の郵便番号データと比較しています。</t>
    </r>
    <rPh sb="0" eb="5">
      <t>トドウフケンメイ</t>
    </rPh>
    <rPh sb="5" eb="7">
      <t>イコウ</t>
    </rPh>
    <rPh sb="8" eb="10">
      <t>ゼンカク</t>
    </rPh>
    <rPh sb="12" eb="14">
      <t>モジ</t>
    </rPh>
    <rPh sb="14" eb="16">
      <t>イナイ</t>
    </rPh>
    <rPh sb="17" eb="19">
      <t>ニュウリョク</t>
    </rPh>
    <rPh sb="26" eb="27">
      <t>グン</t>
    </rPh>
    <rPh sb="27" eb="32">
      <t>シクチョウソンメイ</t>
    </rPh>
    <rPh sb="33" eb="36">
      <t>ユウビンキョク</t>
    </rPh>
    <rPh sb="45" eb="47">
      <t>ヒカク</t>
    </rPh>
    <phoneticPr fontId="2"/>
  </si>
  <si>
    <t>ATM振込、インターネット振込の場合、振込エラーとなっていないか。</t>
    <rPh sb="13" eb="15">
      <t>フリコミ</t>
    </rPh>
    <rPh sb="16" eb="18">
      <t>バアイ</t>
    </rPh>
    <rPh sb="19" eb="21">
      <t>フリコミ</t>
    </rPh>
    <phoneticPr fontId="2"/>
  </si>
  <si>
    <t>・全角20文字以内（英字の場合は半角で40文字以内）で入力してください
・姓名の間にスペースを入れてください</t>
    <rPh sb="1" eb="3">
      <t>ゼンカク</t>
    </rPh>
    <rPh sb="5" eb="7">
      <t>モジ</t>
    </rPh>
    <rPh sb="7" eb="9">
      <t>イナイ</t>
    </rPh>
    <rPh sb="13" eb="15">
      <t>バアイ</t>
    </rPh>
    <rPh sb="21" eb="25">
      <t>モジイナイ</t>
    </rPh>
    <rPh sb="27" eb="29">
      <t>ニュウリョク</t>
    </rPh>
    <rPh sb="37" eb="39">
      <t>セイメイ</t>
    </rPh>
    <rPh sb="40" eb="41">
      <t>アイダ</t>
    </rPh>
    <rPh sb="47" eb="48">
      <t>イ</t>
    </rPh>
    <phoneticPr fontId="2"/>
  </si>
  <si>
    <r>
      <t>技術士</t>
    </r>
    <r>
      <rPr>
        <sz val="11"/>
        <color rgb="FFFF0000"/>
        <rFont val="Meiryo UI"/>
        <family val="3"/>
        <charset val="128"/>
      </rPr>
      <t>補</t>
    </r>
    <r>
      <rPr>
        <sz val="11"/>
        <color theme="1"/>
        <rFont val="Meiryo UI"/>
        <family val="2"/>
        <charset val="128"/>
      </rPr>
      <t xml:space="preserve">
登録証
（</t>
    </r>
    <r>
      <rPr>
        <sz val="11"/>
        <color rgb="FFFF0000"/>
        <rFont val="Meiryo UI"/>
        <family val="3"/>
        <charset val="128"/>
      </rPr>
      <t>経路①</t>
    </r>
    <r>
      <rPr>
        <sz val="11"/>
        <color theme="1"/>
        <rFont val="Meiryo UI"/>
        <family val="2"/>
        <charset val="128"/>
      </rPr>
      <t>の場合）</t>
    </r>
    <rPh sb="5" eb="7">
      <t>トウロク</t>
    </rPh>
    <rPh sb="7" eb="8">
      <t>ショウ</t>
    </rPh>
    <rPh sb="10" eb="12">
      <t>ケイロ</t>
    </rPh>
    <rPh sb="14" eb="16">
      <t>バアイ</t>
    </rPh>
    <phoneticPr fontId="2"/>
  </si>
  <si>
    <t>半角文字は1文字とします（半角カタカナで濁点「゛」、半濁点「゜」を含む文字は2文字とします）</t>
    <rPh sb="13" eb="15">
      <t>ハンカク</t>
    </rPh>
    <phoneticPr fontId="2"/>
  </si>
  <si>
    <r>
      <t>勤務先・所属先名を全角</t>
    </r>
    <r>
      <rPr>
        <sz val="11"/>
        <color theme="1"/>
        <rFont val="Meiryo UI"/>
        <family val="3"/>
        <charset val="128"/>
      </rPr>
      <t>30</t>
    </r>
    <r>
      <rPr>
        <sz val="11"/>
        <color theme="1"/>
        <rFont val="Meiryo UI"/>
        <family val="2"/>
        <charset val="128"/>
      </rPr>
      <t>文字以内で入力してください
勤務先と所属先名の間にスペースを入れてください</t>
    </r>
    <rPh sb="0" eb="3">
      <t>キンムサキ</t>
    </rPh>
    <rPh sb="4" eb="7">
      <t>ショゾクサキ</t>
    </rPh>
    <rPh sb="7" eb="8">
      <t>メイ</t>
    </rPh>
    <rPh sb="18" eb="20">
      <t>ニュウリョク</t>
    </rPh>
    <rPh sb="36" eb="37">
      <t>アイダ</t>
    </rPh>
    <rPh sb="43" eb="44">
      <t>イ</t>
    </rPh>
    <phoneticPr fontId="2"/>
  </si>
  <si>
    <t>【注意】年齢が99歳以上です</t>
    <rPh sb="4" eb="6">
      <t>ネンレイ</t>
    </rPh>
    <rPh sb="9" eb="10">
      <t>サイ</t>
    </rPh>
    <rPh sb="10" eb="12">
      <t>イジョウ</t>
    </rPh>
    <phoneticPr fontId="2"/>
  </si>
  <si>
    <t>【注意】郵便番号との整合性を確認してください</t>
    <rPh sb="4" eb="8">
      <t>ユウビンバンゴウ</t>
    </rPh>
    <rPh sb="10" eb="13">
      <t>セイゴウセイ</t>
    </rPh>
    <rPh sb="14" eb="16">
      <t>カクニン</t>
    </rPh>
    <phoneticPr fontId="2"/>
  </si>
  <si>
    <t>【注意】卒業時の年齢を確認してください</t>
    <rPh sb="4" eb="6">
      <t>ソツギョウ</t>
    </rPh>
    <rPh sb="6" eb="7">
      <t>ジ</t>
    </rPh>
    <rPh sb="8" eb="10">
      <t>ネンレイ</t>
    </rPh>
    <rPh sb="11" eb="13">
      <t>カクニン</t>
    </rPh>
    <phoneticPr fontId="2"/>
  </si>
  <si>
    <t>【注意】氏名変更の証明書類が必要です</t>
    <rPh sb="4" eb="6">
      <t>シメイ</t>
    </rPh>
    <rPh sb="6" eb="8">
      <t>ヘンコウ</t>
    </rPh>
    <rPh sb="9" eb="11">
      <t>ショウメイ</t>
    </rPh>
    <rPh sb="11" eb="13">
      <t>ショルイ</t>
    </rPh>
    <rPh sb="14" eb="16">
      <t>ヒツヨウ</t>
    </rPh>
    <phoneticPr fontId="2"/>
  </si>
  <si>
    <t>【注意】修了時の年齢を確認してください</t>
    <rPh sb="4" eb="6">
      <t>シュウリョウ</t>
    </rPh>
    <rPh sb="6" eb="7">
      <t>ジ</t>
    </rPh>
    <rPh sb="8" eb="10">
      <t>ネンレイ</t>
    </rPh>
    <rPh sb="11" eb="13">
      <t>カクニン</t>
    </rPh>
    <phoneticPr fontId="2"/>
  </si>
  <si>
    <t>【注意】住所の県との組み合わせを確認してください</t>
    <rPh sb="4" eb="6">
      <t>ジュウショ</t>
    </rPh>
    <rPh sb="7" eb="8">
      <t>ケン</t>
    </rPh>
    <rPh sb="10" eb="11">
      <t>ク</t>
    </rPh>
    <rPh sb="12" eb="13">
      <t>ア</t>
    </rPh>
    <rPh sb="16" eb="18">
      <t>カクニン</t>
    </rPh>
    <phoneticPr fontId="2"/>
  </si>
  <si>
    <t>【注意】従事開始時の年齢が15歳以下です</t>
    <rPh sb="4" eb="6">
      <t>ジュウジ</t>
    </rPh>
    <rPh sb="6" eb="8">
      <t>カイシ</t>
    </rPh>
    <rPh sb="8" eb="9">
      <t>ジ</t>
    </rPh>
    <rPh sb="10" eb="12">
      <t>ネンレイ</t>
    </rPh>
    <rPh sb="15" eb="16">
      <t>サイ</t>
    </rPh>
    <rPh sb="16" eb="18">
      <t>イカ</t>
    </rPh>
    <phoneticPr fontId="2"/>
  </si>
  <si>
    <r>
      <t>・20文字以内の</t>
    </r>
    <r>
      <rPr>
        <sz val="11"/>
        <color rgb="FFFF0000"/>
        <rFont val="Meiryo UI"/>
        <family val="3"/>
        <charset val="128"/>
      </rPr>
      <t>半角カタカナ</t>
    </r>
    <r>
      <rPr>
        <sz val="11"/>
        <color theme="1"/>
        <rFont val="Meiryo UI"/>
        <family val="2"/>
        <charset val="128"/>
      </rPr>
      <t>で入力してください
・姓名の間にスペースを入れてください</t>
    </r>
    <rPh sb="3" eb="5">
      <t>モジ</t>
    </rPh>
    <rPh sb="5" eb="7">
      <t>イナイ</t>
    </rPh>
    <rPh sb="8" eb="10">
      <t>ハンカク</t>
    </rPh>
    <rPh sb="15" eb="17">
      <t>ニュウリョク</t>
    </rPh>
    <rPh sb="25" eb="27">
      <t>セイメイ</t>
    </rPh>
    <rPh sb="28" eb="29">
      <t>アイダ</t>
    </rPh>
    <rPh sb="35" eb="36">
      <t>イ</t>
    </rPh>
    <phoneticPr fontId="2"/>
  </si>
  <si>
    <t>【注意】申込者本人の名前です</t>
    <rPh sb="1" eb="3">
      <t>チュウイ</t>
    </rPh>
    <rPh sb="4" eb="7">
      <t>モウシコミシャ</t>
    </rPh>
    <rPh sb="7" eb="9">
      <t>ホンニン</t>
    </rPh>
    <rPh sb="10" eb="12">
      <t>ナマエ</t>
    </rPh>
    <phoneticPr fontId="2"/>
  </si>
  <si>
    <r>
      <rPr>
        <sz val="11"/>
        <color rgb="FFFF0000"/>
        <rFont val="Meiryo UI"/>
        <family val="3"/>
        <charset val="128"/>
      </rPr>
      <t>指導技術士</t>
    </r>
    <r>
      <rPr>
        <sz val="11"/>
        <color theme="1"/>
        <rFont val="Meiryo UI"/>
        <family val="2"/>
        <charset val="128"/>
      </rPr>
      <t>の氏名を全角</t>
    </r>
    <r>
      <rPr>
        <sz val="11"/>
        <color theme="1"/>
        <rFont val="Meiryo UI"/>
        <family val="3"/>
        <charset val="128"/>
      </rPr>
      <t>20</t>
    </r>
    <r>
      <rPr>
        <sz val="11"/>
        <color theme="1"/>
        <rFont val="Meiryo UI"/>
        <family val="2"/>
        <charset val="128"/>
      </rPr>
      <t>文字以内（半角英字の場合は</t>
    </r>
    <r>
      <rPr>
        <sz val="11"/>
        <color theme="1"/>
        <rFont val="Meiryo UI"/>
        <family val="3"/>
        <charset val="128"/>
      </rPr>
      <t>40</t>
    </r>
    <r>
      <rPr>
        <sz val="11"/>
        <color theme="1"/>
        <rFont val="Meiryo UI"/>
        <family val="2"/>
        <charset val="128"/>
      </rPr>
      <t>文字以内）で入力してください</t>
    </r>
    <rPh sb="6" eb="8">
      <t>シメイ</t>
    </rPh>
    <rPh sb="34" eb="36">
      <t>ニュウリョク</t>
    </rPh>
    <phoneticPr fontId="2"/>
  </si>
  <si>
    <r>
      <rPr>
        <sz val="11"/>
        <color rgb="FFFF0000"/>
        <rFont val="Meiryo UI"/>
        <family val="3"/>
        <charset val="128"/>
      </rPr>
      <t>監督者</t>
    </r>
    <r>
      <rPr>
        <sz val="11"/>
        <color theme="1"/>
        <rFont val="Meiryo UI"/>
        <family val="2"/>
        <charset val="128"/>
      </rPr>
      <t>の氏名を全角</t>
    </r>
    <r>
      <rPr>
        <sz val="11"/>
        <color theme="1"/>
        <rFont val="Meiryo UI"/>
        <family val="3"/>
        <charset val="128"/>
      </rPr>
      <t>20</t>
    </r>
    <r>
      <rPr>
        <sz val="11"/>
        <color theme="1"/>
        <rFont val="Meiryo UI"/>
        <family val="2"/>
        <charset val="128"/>
      </rPr>
      <t>文字以内（半角英字の場合は</t>
    </r>
    <r>
      <rPr>
        <sz val="11"/>
        <color theme="1"/>
        <rFont val="Meiryo UI"/>
        <family val="3"/>
        <charset val="128"/>
      </rPr>
      <t>40</t>
    </r>
    <r>
      <rPr>
        <sz val="11"/>
        <color theme="1"/>
        <rFont val="Meiryo UI"/>
        <family val="2"/>
        <charset val="128"/>
      </rPr>
      <t>文字以内）で入力してください</t>
    </r>
    <rPh sb="0" eb="2">
      <t>カントク</t>
    </rPh>
    <rPh sb="2" eb="3">
      <t>シャ</t>
    </rPh>
    <rPh sb="4" eb="6">
      <t>シメイ</t>
    </rPh>
    <rPh sb="32" eb="34">
      <t>ニュウリョク</t>
    </rPh>
    <phoneticPr fontId="2"/>
  </si>
  <si>
    <t>【注意】で始まるエラーメッセージは、エラー有無判定の対象ではありません。</t>
    <rPh sb="1" eb="3">
      <t>チュウイ</t>
    </rPh>
    <rPh sb="5" eb="6">
      <t>ハジ</t>
    </rPh>
    <rPh sb="21" eb="23">
      <t>ウム</t>
    </rPh>
    <rPh sb="23" eb="25">
      <t>ハンテイ</t>
    </rPh>
    <rPh sb="26" eb="28">
      <t>タイショウ</t>
    </rPh>
    <phoneticPr fontId="2"/>
  </si>
  <si>
    <t>20部門</t>
    <rPh sb="2" eb="4">
      <t>ブモン</t>
    </rPh>
    <phoneticPr fontId="2"/>
  </si>
  <si>
    <t>技術士補として４年を超える期間</t>
    <phoneticPr fontId="2"/>
  </si>
  <si>
    <t>監督者の下で４年を超える期間</t>
    <phoneticPr fontId="2"/>
  </si>
  <si>
    <t>７年を超える期間</t>
    <phoneticPr fontId="2"/>
  </si>
  <si>
    <t>技術士補として７年を超える期間</t>
    <phoneticPr fontId="2"/>
  </si>
  <si>
    <t>監督者の下で７年を超える期間</t>
    <phoneticPr fontId="2"/>
  </si>
  <si>
    <t>総合免除</t>
    <rPh sb="0" eb="4">
      <t>ソウゴウメンジョ</t>
    </rPh>
    <phoneticPr fontId="2"/>
  </si>
  <si>
    <t>総合併願</t>
    <rPh sb="0" eb="2">
      <t>ソウゴウ</t>
    </rPh>
    <rPh sb="2" eb="4">
      <t>ヘイガン</t>
    </rPh>
    <phoneticPr fontId="2"/>
  </si>
  <si>
    <t>受付
事務局</t>
    <phoneticPr fontId="2"/>
  </si>
  <si>
    <t>監督要件証明書及び監督内容証明書</t>
    <phoneticPr fontId="2"/>
  </si>
  <si>
    <t>修了した大学院</t>
    <phoneticPr fontId="2"/>
  </si>
  <si>
    <t>学校教育法による大学院（理科系統）</t>
    <phoneticPr fontId="2"/>
  </si>
  <si>
    <t>学校教育法による大学院（理科系統以外）</t>
    <rPh sb="16" eb="18">
      <t>イガイ</t>
    </rPh>
    <phoneticPr fontId="2"/>
  </si>
  <si>
    <t>大学院分類</t>
    <rPh sb="0" eb="3">
      <t>ダイガクイン</t>
    </rPh>
    <rPh sb="3" eb="5">
      <t>ブンルイ</t>
    </rPh>
    <phoneticPr fontId="2"/>
  </si>
  <si>
    <r>
      <t>在学期間（自）を</t>
    </r>
    <r>
      <rPr>
        <sz val="11"/>
        <color rgb="FFFF0000"/>
        <rFont val="Meiryo UI"/>
        <family val="3"/>
        <charset val="128"/>
      </rPr>
      <t>西暦で入力</t>
    </r>
    <r>
      <rPr>
        <sz val="11"/>
        <color theme="1"/>
        <rFont val="Meiryo UI"/>
        <family val="2"/>
        <charset val="128"/>
      </rPr>
      <t>してください</t>
    </r>
    <rPh sb="0" eb="2">
      <t>ザイガク</t>
    </rPh>
    <rPh sb="2" eb="4">
      <t>キカン</t>
    </rPh>
    <rPh sb="5" eb="6">
      <t>ジ</t>
    </rPh>
    <rPh sb="8" eb="10">
      <t>セイレキ</t>
    </rPh>
    <rPh sb="11" eb="13">
      <t>ニュウリョク</t>
    </rPh>
    <phoneticPr fontId="2"/>
  </si>
  <si>
    <r>
      <t>勤務先名を全角</t>
    </r>
    <r>
      <rPr>
        <sz val="11"/>
        <color theme="1"/>
        <rFont val="Meiryo UI"/>
        <family val="3"/>
        <charset val="128"/>
      </rPr>
      <t>30</t>
    </r>
    <r>
      <rPr>
        <sz val="11"/>
        <color theme="1"/>
        <rFont val="Meiryo UI"/>
        <family val="2"/>
        <charset val="128"/>
      </rPr>
      <t>文字以内</t>
    </r>
    <r>
      <rPr>
        <sz val="11"/>
        <color theme="1"/>
        <rFont val="Meiryo UI"/>
        <family val="2"/>
        <charset val="128"/>
      </rPr>
      <t>で入力してください</t>
    </r>
    <rPh sb="0" eb="4">
      <t>キンムサキメイ</t>
    </rPh>
    <rPh sb="5" eb="7">
      <t>ゼンカク</t>
    </rPh>
    <rPh sb="14" eb="16">
      <t>ニュウリョク</t>
    </rPh>
    <phoneticPr fontId="2"/>
  </si>
  <si>
    <r>
      <t>所属先名を全角</t>
    </r>
    <r>
      <rPr>
        <sz val="11"/>
        <color theme="1"/>
        <rFont val="Meiryo UI"/>
        <family val="3"/>
        <charset val="128"/>
      </rPr>
      <t>20</t>
    </r>
    <r>
      <rPr>
        <sz val="11"/>
        <color theme="1"/>
        <rFont val="Meiryo UI"/>
        <family val="2"/>
        <charset val="128"/>
      </rPr>
      <t>文字以内</t>
    </r>
    <r>
      <rPr>
        <sz val="11"/>
        <color theme="1"/>
        <rFont val="Meiryo UI"/>
        <family val="2"/>
        <charset val="128"/>
      </rPr>
      <t>で入力してください</t>
    </r>
    <rPh sb="0" eb="2">
      <t>ショゾク</t>
    </rPh>
    <rPh sb="2" eb="3">
      <t>サキ</t>
    </rPh>
    <rPh sb="3" eb="4">
      <t>メイ</t>
    </rPh>
    <rPh sb="5" eb="7">
      <t>ゼンカク</t>
    </rPh>
    <rPh sb="14" eb="16">
      <t>ニュウリョク</t>
    </rPh>
    <phoneticPr fontId="2"/>
  </si>
  <si>
    <t>その他〔高校・専門学校等〕</t>
    <phoneticPr fontId="2"/>
  </si>
  <si>
    <t>国外の大学院（国外の大学院の日本校含む）</t>
    <phoneticPr fontId="2"/>
  </si>
  <si>
    <t>業務経歴に大学院の研究経歴（上限２年）で「はい」が選択されています</t>
    <rPh sb="25" eb="27">
      <t>センタク</t>
    </rPh>
    <phoneticPr fontId="2"/>
  </si>
  <si>
    <t>技術士第一次試験合格証の合格番号（7桁以内の数字、前0｢ゼロ｣不要）を入力してください</t>
    <rPh sb="0" eb="3">
      <t>ギジュツシ</t>
    </rPh>
    <rPh sb="3" eb="4">
      <t>ダイ</t>
    </rPh>
    <rPh sb="4" eb="6">
      <t>イチジ</t>
    </rPh>
    <rPh sb="6" eb="8">
      <t>シケン</t>
    </rPh>
    <rPh sb="8" eb="10">
      <t>ゴウカク</t>
    </rPh>
    <rPh sb="10" eb="11">
      <t>ショウ</t>
    </rPh>
    <rPh sb="12" eb="14">
      <t>ゴウカク</t>
    </rPh>
    <rPh sb="14" eb="16">
      <t>バンゴウ</t>
    </rPh>
    <rPh sb="35" eb="37">
      <t>ニュウリョク</t>
    </rPh>
    <phoneticPr fontId="2"/>
  </si>
  <si>
    <t>技術士補登録証の登録番号（7桁以内の数字、前0｢ゼロ｣不要）を入力してください</t>
    <rPh sb="0" eb="3">
      <t>ギジュツシ</t>
    </rPh>
    <rPh sb="3" eb="4">
      <t>ホ</t>
    </rPh>
    <rPh sb="4" eb="6">
      <t>トウロク</t>
    </rPh>
    <rPh sb="6" eb="7">
      <t>ショウ</t>
    </rPh>
    <rPh sb="8" eb="10">
      <t>トウロク</t>
    </rPh>
    <rPh sb="10" eb="12">
      <t>バンゴウ</t>
    </rPh>
    <rPh sb="14" eb="15">
      <t>ケタ</t>
    </rPh>
    <rPh sb="15" eb="17">
      <t>イナイ</t>
    </rPh>
    <rPh sb="18" eb="20">
      <t>スウジ</t>
    </rPh>
    <rPh sb="31" eb="33">
      <t>ニュウリョク</t>
    </rPh>
    <phoneticPr fontId="2"/>
  </si>
  <si>
    <r>
      <rPr>
        <sz val="11"/>
        <color rgb="FFFF0000"/>
        <rFont val="Meiryo UI"/>
        <family val="3"/>
        <charset val="128"/>
      </rPr>
      <t>指導技術士</t>
    </r>
    <r>
      <rPr>
        <sz val="11"/>
        <color theme="1"/>
        <rFont val="Meiryo UI"/>
        <family val="2"/>
        <charset val="128"/>
      </rPr>
      <t>の登録番号（7桁以内の数字、前0｢ゼロ｣不要）を入力してください</t>
    </r>
    <rPh sb="0" eb="2">
      <t>シドウ</t>
    </rPh>
    <rPh sb="2" eb="5">
      <t>ギジュツシ</t>
    </rPh>
    <rPh sb="6" eb="8">
      <t>トウロク</t>
    </rPh>
    <rPh sb="8" eb="10">
      <t>バンゴウ</t>
    </rPh>
    <rPh sb="29" eb="31">
      <t>ニュウリョク</t>
    </rPh>
    <phoneticPr fontId="2"/>
  </si>
  <si>
    <t>【注意】登録事項変更届出による手続きが必要です</t>
    <rPh sb="4" eb="6">
      <t>トウロク</t>
    </rPh>
    <rPh sb="6" eb="8">
      <t>ジコウ</t>
    </rPh>
    <rPh sb="8" eb="10">
      <t>ヘンコウ</t>
    </rPh>
    <rPh sb="10" eb="12">
      <t>トドケデ</t>
    </rPh>
    <rPh sb="15" eb="17">
      <t>テツヅ</t>
    </rPh>
    <rPh sb="19" eb="21">
      <t>ヒツヨウ</t>
    </rPh>
    <phoneticPr fontId="2"/>
  </si>
  <si>
    <t>－－－　不要　－－－</t>
    <phoneticPr fontId="2"/>
  </si>
  <si>
    <t>【注意】経歴年数への算入は2年です</t>
    <rPh sb="1" eb="3">
      <t>チュウイ</t>
    </rPh>
    <rPh sb="4" eb="8">
      <t>ケイレキネンスウ</t>
    </rPh>
    <rPh sb="10" eb="12">
      <t>サンニュウ</t>
    </rPh>
    <phoneticPr fontId="2"/>
  </si>
  <si>
    <t>【注意】経歴年数へは算入されません</t>
    <rPh sb="1" eb="3">
      <t>チュウイ</t>
    </rPh>
    <rPh sb="4" eb="8">
      <t>ケイレキネンスウ</t>
    </rPh>
    <rPh sb="10" eb="12">
      <t>サンニュウ</t>
    </rPh>
    <phoneticPr fontId="2"/>
  </si>
  <si>
    <r>
      <t>大学院の情報を記入する場合は、大学院の種別を選択してください
「業務経歴に大学院の研究経歴（上限２年）」において、「はい」を選択した場合は、「学校教育法による大学院（</t>
    </r>
    <r>
      <rPr>
        <sz val="11"/>
        <color rgb="FFFF0000"/>
        <rFont val="Meiryo UI"/>
        <family val="3"/>
        <charset val="128"/>
      </rPr>
      <t>理科系統</t>
    </r>
    <r>
      <rPr>
        <sz val="11"/>
        <color theme="1"/>
        <rFont val="Meiryo UI"/>
        <family val="2"/>
        <charset val="128"/>
      </rPr>
      <t>）」を選択してください
「学校教育法による大学院（理科系統）」を選択した場合、経歴年数に算入（上限2年）されます</t>
    </r>
    <rPh sb="4" eb="6">
      <t>ジョウホウ</t>
    </rPh>
    <rPh sb="7" eb="9">
      <t>キニュウ</t>
    </rPh>
    <rPh sb="11" eb="13">
      <t>バアイ</t>
    </rPh>
    <rPh sb="15" eb="18">
      <t>ダイガクイン</t>
    </rPh>
    <rPh sb="19" eb="21">
      <t>シュベツ</t>
    </rPh>
    <rPh sb="22" eb="24">
      <t>センタク</t>
    </rPh>
    <rPh sb="62" eb="64">
      <t>センタク</t>
    </rPh>
    <rPh sb="66" eb="68">
      <t>バアイ</t>
    </rPh>
    <rPh sb="90" eb="92">
      <t>センタク</t>
    </rPh>
    <rPh sb="119" eb="121">
      <t>センタク</t>
    </rPh>
    <rPh sb="123" eb="125">
      <t>バアイ</t>
    </rPh>
    <rPh sb="126" eb="128">
      <t>ケイレキ</t>
    </rPh>
    <rPh sb="128" eb="130">
      <t>ネンスウ</t>
    </rPh>
    <rPh sb="131" eb="133">
      <t>サンニュウ</t>
    </rPh>
    <rPh sb="134" eb="136">
      <t>ジョウゲン</t>
    </rPh>
    <rPh sb="137" eb="138">
      <t>ネン</t>
    </rPh>
    <phoneticPr fontId="2"/>
  </si>
  <si>
    <t xml:space="preserve">    ＊＊＊　証明欄への記入　＊＊＊</t>
    <rPh sb="13" eb="15">
      <t>キニュウ</t>
    </rPh>
    <phoneticPr fontId="2"/>
  </si>
  <si>
    <t>申込書提出チェックシート　（このチェックシート）</t>
    <phoneticPr fontId="2"/>
  </si>
  <si>
    <t>(ｱ) 技術士補登録証〔コピー〕</t>
    <phoneticPr fontId="2"/>
  </si>
  <si>
    <t>(ｲ) 技術士補登録証明書〔原本〕</t>
    <phoneticPr fontId="2"/>
  </si>
  <si>
    <t>(ｳ) 平成１５年度以降の技術士第二次試験受験票〔原本〕</t>
    <phoneticPr fontId="2"/>
  </si>
  <si>
    <t>(ｴ) 平成１５年度以降の技術士第二次試験合格証〔コピー〕</t>
  </si>
  <si>
    <t>(ｵ) 平成１５年度以降の技術士第二次試験筆記試験合否通知〔コピー〕</t>
    <phoneticPr fontId="2"/>
  </si>
  <si>
    <t>(ｶ) 平成１５年度以降の技術士第二次試験口頭試験成績通知書〔コピー〕</t>
    <phoneticPr fontId="2"/>
  </si>
  <si>
    <t>マクロを有効にする方法について</t>
    <rPh sb="4" eb="6">
      <t>ユウコウ</t>
    </rPh>
    <rPh sb="9" eb="11">
      <t>ホウホウ</t>
    </rPh>
    <phoneticPr fontId="2"/>
  </si>
  <si>
    <t>1. セキュリティに関する通知がでた場合</t>
    <rPh sb="10" eb="11">
      <t>カン</t>
    </rPh>
    <rPh sb="13" eb="15">
      <t>ツウチ</t>
    </rPh>
    <rPh sb="18" eb="20">
      <t>バアイ</t>
    </rPh>
    <phoneticPr fontId="2"/>
  </si>
  <si>
    <r>
      <t>下図のダイアログがでた場合、「マクロを有効にする(</t>
    </r>
    <r>
      <rPr>
        <u/>
        <sz val="11"/>
        <color theme="1"/>
        <rFont val="Meiryo UI"/>
        <family val="3"/>
        <charset val="128"/>
      </rPr>
      <t>E</t>
    </r>
    <r>
      <rPr>
        <sz val="11"/>
        <color theme="1"/>
        <rFont val="Meiryo UI"/>
        <family val="2"/>
        <charset val="128"/>
      </rPr>
      <t>)」ボタンをクリックしてください。</t>
    </r>
    <rPh sb="0" eb="2">
      <t>カズ</t>
    </rPh>
    <rPh sb="11" eb="13">
      <t>バアイ</t>
    </rPh>
    <rPh sb="19" eb="21">
      <t>ユウコウ</t>
    </rPh>
    <phoneticPr fontId="2"/>
  </si>
  <si>
    <t>(1) 下図の黄色い帯がでた場合、「コンテンツの有効化」ボタンをクリックしてください。</t>
    <rPh sb="4" eb="6">
      <t>カズ</t>
    </rPh>
    <rPh sb="7" eb="9">
      <t>キイロ</t>
    </rPh>
    <rPh sb="10" eb="11">
      <t>オビ</t>
    </rPh>
    <rPh sb="14" eb="16">
      <t>バアイ</t>
    </rPh>
    <rPh sb="24" eb="27">
      <t>ユウコウカ</t>
    </rPh>
    <phoneticPr fontId="2"/>
  </si>
  <si>
    <r>
      <t>(2) 「コンテンツの有効化」ボタンをクリックすると、下図のダイアログが表示されますので、「はい(</t>
    </r>
    <r>
      <rPr>
        <u/>
        <sz val="11"/>
        <color theme="1"/>
        <rFont val="Meiryo UI"/>
        <family val="3"/>
        <charset val="128"/>
      </rPr>
      <t>Y</t>
    </r>
    <r>
      <rPr>
        <sz val="11"/>
        <color theme="1"/>
        <rFont val="Meiryo UI"/>
        <family val="2"/>
        <charset val="128"/>
      </rPr>
      <t>)」をクリックしてください。</t>
    </r>
    <rPh sb="11" eb="14">
      <t>ユウコウカ</t>
    </rPh>
    <rPh sb="27" eb="29">
      <t>カズ</t>
    </rPh>
    <rPh sb="36" eb="38">
      <t>ヒョウジ</t>
    </rPh>
    <phoneticPr fontId="2"/>
  </si>
  <si>
    <t>2. セキュリティの警告がでた場合</t>
    <rPh sb="10" eb="12">
      <t>ケイコク</t>
    </rPh>
    <rPh sb="15" eb="17">
      <t>バアイ</t>
    </rPh>
    <phoneticPr fontId="2"/>
  </si>
  <si>
    <t>3. Excelのオプションでマクロを有効にする方法</t>
    <rPh sb="19" eb="21">
      <t>ユウコウ</t>
    </rPh>
    <rPh sb="24" eb="26">
      <t>ホウホウ</t>
    </rPh>
    <phoneticPr fontId="2"/>
  </si>
  <si>
    <t>未選択です</t>
  </si>
  <si>
    <t>未入力です</t>
  </si>
  <si>
    <t>技術士第二次試験合格証の合格年月を西暦で入力してください</t>
  </si>
  <si>
    <t>未入力箇所があります</t>
  </si>
  <si>
    <t>合格証番号と合格年月の組み合わせエラー</t>
  </si>
  <si>
    <t>技術士登録証の登録日を西暦で入力してください</t>
  </si>
  <si>
    <t>日付の論理チェックエラーです</t>
  </si>
  <si>
    <t>未来日付です</t>
  </si>
  <si>
    <t>技術士登録年月日＜＝生年月日</t>
  </si>
  <si>
    <t>⑥ 勤務先業務経歴</t>
    <rPh sb="2" eb="5">
      <t>キンムサキ</t>
    </rPh>
    <rPh sb="5" eb="9">
      <t>ギョウムケイレキ</t>
    </rPh>
    <phoneticPr fontId="2"/>
  </si>
  <si>
    <t>⑦ 業務内容詳細</t>
    <rPh sb="2" eb="4">
      <t>ギョウム</t>
    </rPh>
    <rPh sb="4" eb="6">
      <t>ナイヨウ</t>
    </rPh>
    <rPh sb="6" eb="8">
      <t>ショウサイ</t>
    </rPh>
    <phoneticPr fontId="2"/>
  </si>
  <si>
    <t>⑧ 提出する書類等</t>
    <rPh sb="8" eb="9">
      <t>トウ</t>
    </rPh>
    <phoneticPr fontId="2"/>
  </si>
  <si>
    <t>プルダウンリスト1</t>
    <phoneticPr fontId="2"/>
  </si>
  <si>
    <t>プルダウンリスト2</t>
    <phoneticPr fontId="2"/>
  </si>
  <si>
    <t>既に第二次試験に合格している技術部門及び選択科目に対応した選択科目を選択してください</t>
    <rPh sb="29" eb="33">
      <t>センタクカモク</t>
    </rPh>
    <rPh sb="34" eb="36">
      <t>センタク</t>
    </rPh>
    <phoneticPr fontId="2"/>
  </si>
  <si>
    <t>技術士第二次試験合格証の合格番号（7桁以内の数字、前0｢ゼロ｣不要）を入力してください</t>
    <phoneticPr fontId="2"/>
  </si>
  <si>
    <t>技術士登録証の登録番号（7桁以内の数字、前0｢ゼロ｣不要）を入力してください</t>
    <phoneticPr fontId="2"/>
  </si>
  <si>
    <t>・技術士第二次試験受験申込書（片面印刷）
・写真（所定の欄に貼付）
・受験手数料の払込証明書（所定の欄に貼付）
（貼付欄に収まらない場合は、貼付せずに同封してください）</t>
    <rPh sb="15" eb="17">
      <t>カタメン</t>
    </rPh>
    <rPh sb="17" eb="19">
      <t>インサツ</t>
    </rPh>
    <rPh sb="22" eb="24">
      <t>シャシン</t>
    </rPh>
    <rPh sb="25" eb="27">
      <t>ショテイ</t>
    </rPh>
    <rPh sb="28" eb="29">
      <t>ラン</t>
    </rPh>
    <rPh sb="30" eb="32">
      <t>チョウフ</t>
    </rPh>
    <phoneticPr fontId="2"/>
  </si>
  <si>
    <t>水色の箇所を入力またはプルダウンメニューから選択してください（グレーの箇所は入力する必要はありません）</t>
    <rPh sb="0" eb="2">
      <t>ミズイロ</t>
    </rPh>
    <rPh sb="3" eb="5">
      <t>カショ</t>
    </rPh>
    <rPh sb="6" eb="8">
      <t>ニュウリョク</t>
    </rPh>
    <rPh sb="22" eb="24">
      <t>センタク</t>
    </rPh>
    <rPh sb="35" eb="37">
      <t>カショ</t>
    </rPh>
    <rPh sb="38" eb="40">
      <t>ニュウリョク</t>
    </rPh>
    <rPh sb="42" eb="44">
      <t>ヒツヨウ</t>
    </rPh>
    <phoneticPr fontId="2"/>
  </si>
  <si>
    <r>
      <t>受験者情報で入力された氏名のフリガナが表示されていますので、技術士第一次試験合格時から氏名を変更されている場合は、技術士第一次試験合格証の氏名（フリガナ）に変更してください（20文字以内の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46" eb="48">
      <t>ヘンコウ</t>
    </rPh>
    <rPh sb="53" eb="55">
      <t>バアイ</t>
    </rPh>
    <rPh sb="67" eb="68">
      <t>ショウ</t>
    </rPh>
    <rPh sb="69" eb="71">
      <t>シメイ</t>
    </rPh>
    <rPh sb="78" eb="80">
      <t>ヘンコウ</t>
    </rPh>
    <rPh sb="89" eb="91">
      <t>モジ</t>
    </rPh>
    <rPh sb="91" eb="93">
      <t>イナイ</t>
    </rPh>
    <phoneticPr fontId="2"/>
  </si>
  <si>
    <r>
      <t>受験者情報で入力された氏名のフリガナが表示されていますので、教育機関修了時から氏名を変更されている場合は、修了証明書類の氏名（フリガナ）に変更してください（20文字以内の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30" eb="34">
      <t>キョウイクキカン</t>
    </rPh>
    <rPh sb="34" eb="36">
      <t>シュウリョウ</t>
    </rPh>
    <rPh sb="36" eb="37">
      <t>ジ</t>
    </rPh>
    <rPh sb="42" eb="44">
      <t>ヘンコウ</t>
    </rPh>
    <rPh sb="49" eb="51">
      <t>バアイ</t>
    </rPh>
    <rPh sb="53" eb="59">
      <t>シュウリョウショウメイショルイ</t>
    </rPh>
    <rPh sb="60" eb="62">
      <t>シメイ</t>
    </rPh>
    <rPh sb="69" eb="71">
      <t>ヘンコウ</t>
    </rPh>
    <rPh sb="80" eb="82">
      <t>モジ</t>
    </rPh>
    <rPh sb="82" eb="84">
      <t>イナイ</t>
    </rPh>
    <phoneticPr fontId="2"/>
  </si>
  <si>
    <t>経路①を選択した場合は、次の「技術士補登録証」欄に必要事項を入力してください</t>
    <rPh sb="0" eb="2">
      <t>ケイロ</t>
    </rPh>
    <rPh sb="4" eb="6">
      <t>センタク</t>
    </rPh>
    <rPh sb="8" eb="10">
      <t>バアイ</t>
    </rPh>
    <rPh sb="12" eb="13">
      <t>ツギ</t>
    </rPh>
    <rPh sb="15" eb="19">
      <t>ギジュツシホ</t>
    </rPh>
    <rPh sb="19" eb="22">
      <t>トウロクショウ</t>
    </rPh>
    <rPh sb="23" eb="24">
      <t>ラン</t>
    </rPh>
    <rPh sb="25" eb="29">
      <t>ヒツヨウジコウ</t>
    </rPh>
    <rPh sb="30" eb="32">
      <t>ニュウリョク</t>
    </rPh>
    <phoneticPr fontId="2"/>
  </si>
  <si>
    <r>
      <t xml:space="preserve">大学院における研究経歴の期間を含めないと受験資格に必要な実務経験年数を満たさない場合は「はい」を、それ以外の者は「いいえ」を選択してください。
</t>
    </r>
    <r>
      <rPr>
        <sz val="11"/>
        <color rgb="FF0000FF"/>
        <rFont val="Meiryo UI"/>
        <family val="3"/>
        <charset val="128"/>
      </rPr>
      <t>「はい」を選択可能な者</t>
    </r>
    <r>
      <rPr>
        <sz val="11"/>
        <color theme="1"/>
        <rFont val="Meiryo UI"/>
        <family val="2"/>
        <charset val="128"/>
      </rPr>
      <t xml:space="preserve">
　・学校教育法による大学院修士課程・専門職学位課程（理科系統）の修了者
　・学校教育法による大学院博士課程（理科系統）の在学者又は在学していた者
　※理科系統以外の大学院及び</t>
    </r>
    <r>
      <rPr>
        <sz val="11"/>
        <color rgb="FFFF0000"/>
        <rFont val="Meiryo UI"/>
        <family val="3"/>
        <charset val="128"/>
      </rPr>
      <t>国外の大学院（国外の大学院の日本校含む）は対象外</t>
    </r>
    <r>
      <rPr>
        <sz val="11"/>
        <color theme="1"/>
        <rFont val="Meiryo UI"/>
        <family val="2"/>
        <charset val="128"/>
      </rPr>
      <t>です</t>
    </r>
    <rPh sb="77" eb="79">
      <t>センタク</t>
    </rPh>
    <rPh sb="79" eb="81">
      <t>カノウ</t>
    </rPh>
    <rPh sb="82" eb="83">
      <t>シャ</t>
    </rPh>
    <rPh sb="166" eb="169">
      <t>ダイガクイン</t>
    </rPh>
    <rPh sb="169" eb="170">
      <t>オヨ</t>
    </rPh>
    <rPh sb="171" eb="173">
      <t>コクガイ</t>
    </rPh>
    <rPh sb="174" eb="177">
      <t>ダイガクイン</t>
    </rPh>
    <rPh sb="185" eb="187">
      <t>ニホン</t>
    </rPh>
    <rPh sb="187" eb="188">
      <t>コウ</t>
    </rPh>
    <rPh sb="188" eb="189">
      <t>フク</t>
    </rPh>
    <rPh sb="192" eb="195">
      <t>タイショウガイ</t>
    </rPh>
    <phoneticPr fontId="2"/>
  </si>
  <si>
    <t>④ 大学院における研究経歴</t>
    <rPh sb="9" eb="13">
      <t>ケンキュウケイレキ</t>
    </rPh>
    <phoneticPr fontId="2"/>
  </si>
  <si>
    <t>⑤ 大学院における研究経歴</t>
    <rPh sb="9" eb="13">
      <t>ケンキュウケイレキ</t>
    </rPh>
    <phoneticPr fontId="2"/>
  </si>
  <si>
    <r>
      <t>受験者情報で入力された氏名のフリガナが表示されていますので、大学院修了時から氏名を変更されている場合は、修了証明書類の氏名（フリガナ）に変更してください（20文字以内の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30" eb="33">
      <t>ダイガクイン</t>
    </rPh>
    <rPh sb="33" eb="35">
      <t>シュウリョウ</t>
    </rPh>
    <rPh sb="35" eb="36">
      <t>ジ</t>
    </rPh>
    <rPh sb="41" eb="43">
      <t>ヘンコウ</t>
    </rPh>
    <rPh sb="48" eb="50">
      <t>バアイ</t>
    </rPh>
    <rPh sb="52" eb="58">
      <t>シュウリョウショウメイショルイ</t>
    </rPh>
    <rPh sb="59" eb="61">
      <t>シメイ</t>
    </rPh>
    <rPh sb="68" eb="70">
      <t>ヘンコウ</t>
    </rPh>
    <rPh sb="79" eb="81">
      <t>モジ</t>
    </rPh>
    <rPh sb="81" eb="83">
      <t>イナイ</t>
    </rPh>
    <phoneticPr fontId="2"/>
  </si>
  <si>
    <r>
      <t>従事期間（自）を</t>
    </r>
    <r>
      <rPr>
        <sz val="11"/>
        <color rgb="FFFF0000"/>
        <rFont val="Meiryo UI"/>
        <family val="3"/>
        <charset val="128"/>
      </rPr>
      <t>西暦で入力</t>
    </r>
    <r>
      <rPr>
        <sz val="11"/>
        <color theme="1"/>
        <rFont val="Meiryo UI"/>
        <family val="2"/>
        <charset val="128"/>
      </rPr>
      <t>してください
・経路①の場合：技術士補の登録日の翌月以降
・経路②の場合：技術士補となる資格を有した日の翌月以降
・経路③の場合：業務に従事開始した年月</t>
    </r>
    <rPh sb="0" eb="2">
      <t>ジュウジ</t>
    </rPh>
    <rPh sb="2" eb="4">
      <t>キカン</t>
    </rPh>
    <rPh sb="5" eb="6">
      <t>ジ</t>
    </rPh>
    <rPh sb="8" eb="10">
      <t>セイレキ</t>
    </rPh>
    <rPh sb="11" eb="13">
      <t>ニュウリョク</t>
    </rPh>
    <rPh sb="25" eb="27">
      <t>バアイ</t>
    </rPh>
    <rPh sb="37" eb="39">
      <t>ヨクゲツ</t>
    </rPh>
    <rPh sb="39" eb="41">
      <t>イコウ</t>
    </rPh>
    <rPh sb="65" eb="67">
      <t>ヨクゲツ</t>
    </rPh>
    <rPh sb="78" eb="80">
      <t>ギョウム</t>
    </rPh>
    <rPh sb="81" eb="83">
      <t>ジュウジ</t>
    </rPh>
    <rPh sb="83" eb="85">
      <t>カイシ</t>
    </rPh>
    <rPh sb="87" eb="89">
      <t>ネンゲツ</t>
    </rPh>
    <phoneticPr fontId="2"/>
  </si>
  <si>
    <t>720文字以内（空白文字除く）の20行以内で入力してください</t>
    <rPh sb="8" eb="12">
      <t>クウハクモジ</t>
    </rPh>
    <rPh sb="12" eb="13">
      <t>ノゾ</t>
    </rPh>
    <rPh sb="18" eb="19">
      <t>ギョウ</t>
    </rPh>
    <rPh sb="19" eb="21">
      <t>イナイ</t>
    </rPh>
    <rPh sb="22" eb="24">
      <t>ニュウリョク</t>
    </rPh>
    <phoneticPr fontId="2"/>
  </si>
  <si>
    <t>業務経歴の証明を受ける必要がある場合は、「＊＊＊　証明欄への記入　＊＊＊」を選択してください
業務経歴証明欄への記入を省略する場合、提出する書類を選択してください</t>
    <rPh sb="8" eb="9">
      <t>ウ</t>
    </rPh>
    <rPh sb="11" eb="13">
      <t>ヒツヨウ</t>
    </rPh>
    <rPh sb="16" eb="18">
      <t>バアイ</t>
    </rPh>
    <rPh sb="30" eb="32">
      <t>キニュウ</t>
    </rPh>
    <rPh sb="38" eb="40">
      <t>センタク</t>
    </rPh>
    <rPh sb="56" eb="58">
      <t>キニュウ</t>
    </rPh>
    <rPh sb="63" eb="65">
      <t>バアイ</t>
    </rPh>
    <phoneticPr fontId="2"/>
  </si>
  <si>
    <t>⑧ 業務経歴の証明</t>
    <rPh sb="2" eb="6">
      <t>ギョウムケイレキ</t>
    </rPh>
    <rPh sb="7" eb="9">
      <t>ショウメイ</t>
    </rPh>
    <phoneticPr fontId="2"/>
  </si>
  <si>
    <t>⑨ 業務経歴の証明</t>
    <rPh sb="2" eb="6">
      <t>ギョウムケイレキ</t>
    </rPh>
    <rPh sb="7" eb="9">
      <t>ショウメイ</t>
    </rPh>
    <phoneticPr fontId="2"/>
  </si>
  <si>
    <t>下記の業務経歴の証明は必ず証明者が入力してください</t>
    <rPh sb="0" eb="2">
      <t>カキ</t>
    </rPh>
    <rPh sb="11" eb="12">
      <t>カナラ</t>
    </rPh>
    <rPh sb="13" eb="16">
      <t>ショウメイシャ</t>
    </rPh>
    <rPh sb="17" eb="19">
      <t>ニュウリョク</t>
    </rPh>
    <phoneticPr fontId="2"/>
  </si>
  <si>
    <t>（経路①から経路③のうち、水色の箇所に必要事項を入力してください）</t>
    <rPh sb="1" eb="3">
      <t>ケイロ</t>
    </rPh>
    <rPh sb="6" eb="8">
      <t>ケイロ</t>
    </rPh>
    <rPh sb="13" eb="15">
      <t>ミズイロ</t>
    </rPh>
    <rPh sb="16" eb="18">
      <t>カショ</t>
    </rPh>
    <rPh sb="19" eb="23">
      <t>ヒツヨウジコウ</t>
    </rPh>
    <rPh sb="24" eb="26">
      <t>ニュウリョク</t>
    </rPh>
    <phoneticPr fontId="2"/>
  </si>
  <si>
    <t>右の「業務経歴確認（PDF出力）」を押下すると当該受験申込者の業務経歴がPDFで出力されますので、</t>
    <rPh sb="0" eb="1">
      <t>ミギ</t>
    </rPh>
    <rPh sb="3" eb="7">
      <t>ギョウムケイレキ</t>
    </rPh>
    <rPh sb="7" eb="9">
      <t>カクニン</t>
    </rPh>
    <rPh sb="13" eb="15">
      <t>シュツリョク</t>
    </rPh>
    <rPh sb="18" eb="20">
      <t>オウカ</t>
    </rPh>
    <rPh sb="23" eb="25">
      <t>トウガイ</t>
    </rPh>
    <rPh sb="25" eb="27">
      <t>ジュケン</t>
    </rPh>
    <rPh sb="27" eb="29">
      <t>モウシコミ</t>
    </rPh>
    <rPh sb="29" eb="30">
      <t>シャ</t>
    </rPh>
    <rPh sb="31" eb="33">
      <t>ギョウム</t>
    </rPh>
    <rPh sb="33" eb="35">
      <t>ケイレキ</t>
    </rPh>
    <rPh sb="40" eb="42">
      <t>シュツリョク</t>
    </rPh>
    <phoneticPr fontId="2"/>
  </si>
  <si>
    <t>適宜の場所に保存し、内容を確認のうえ証明してください</t>
    <rPh sb="0" eb="2">
      <t>テキギ</t>
    </rPh>
    <rPh sb="3" eb="5">
      <t>バショ</t>
    </rPh>
    <rPh sb="6" eb="8">
      <t>ホゾン</t>
    </rPh>
    <phoneticPr fontId="2"/>
  </si>
  <si>
    <r>
      <rPr>
        <sz val="11"/>
        <color rgb="FFFF0000"/>
        <rFont val="Meiryo UI"/>
        <family val="3"/>
        <charset val="128"/>
      </rPr>
      <t>指導技術士</t>
    </r>
    <r>
      <rPr>
        <sz val="11"/>
        <color theme="1"/>
        <rFont val="Meiryo UI"/>
        <family val="2"/>
        <charset val="128"/>
      </rPr>
      <t>の技術部門を選択してください</t>
    </r>
    <rPh sb="6" eb="8">
      <t>ギジュツ</t>
    </rPh>
    <rPh sb="8" eb="10">
      <t>ブモン</t>
    </rPh>
    <rPh sb="11" eb="13">
      <t>センタク</t>
    </rPh>
    <phoneticPr fontId="2"/>
  </si>
  <si>
    <r>
      <rPr>
        <sz val="11"/>
        <color rgb="FFFF0000"/>
        <rFont val="Meiryo UI"/>
        <family val="3"/>
        <charset val="128"/>
      </rPr>
      <t>監督者</t>
    </r>
    <r>
      <rPr>
        <sz val="11"/>
        <color theme="1"/>
        <rFont val="Meiryo UI"/>
        <family val="2"/>
        <charset val="128"/>
      </rPr>
      <t>の勤務先における役職を全角</t>
    </r>
    <r>
      <rPr>
        <sz val="11"/>
        <color theme="1"/>
        <rFont val="Meiryo UI"/>
        <family val="3"/>
        <charset val="128"/>
      </rPr>
      <t>10</t>
    </r>
    <r>
      <rPr>
        <sz val="11"/>
        <color theme="1"/>
        <rFont val="Meiryo UI"/>
        <family val="2"/>
        <charset val="128"/>
      </rPr>
      <t>文字以内で入力してください</t>
    </r>
    <rPh sb="0" eb="2">
      <t>カントク</t>
    </rPh>
    <rPh sb="2" eb="3">
      <t>シャ</t>
    </rPh>
    <rPh sb="4" eb="7">
      <t>キンムサキ</t>
    </rPh>
    <rPh sb="11" eb="13">
      <t>ヤクショク</t>
    </rPh>
    <rPh sb="23" eb="25">
      <t>ニュウリョク</t>
    </rPh>
    <phoneticPr fontId="2"/>
  </si>
  <si>
    <t>受付締切</t>
    <phoneticPr fontId="2"/>
  </si>
  <si>
    <t>月日</t>
    <rPh sb="0" eb="2">
      <t>ツキヒ</t>
    </rPh>
    <phoneticPr fontId="2"/>
  </si>
  <si>
    <t>監督要件証明書及び監督内容証明書</t>
    <rPh sb="0" eb="2">
      <t>カントク</t>
    </rPh>
    <rPh sb="2" eb="4">
      <t>ヨウケン</t>
    </rPh>
    <rPh sb="4" eb="7">
      <t>ショウメイショ</t>
    </rPh>
    <rPh sb="7" eb="8">
      <t>オヨ</t>
    </rPh>
    <rPh sb="9" eb="11">
      <t>カントク</t>
    </rPh>
    <rPh sb="11" eb="13">
      <t>ナイヨウ</t>
    </rPh>
    <rPh sb="13" eb="16">
      <t>ショウメイショ</t>
    </rPh>
    <phoneticPr fontId="2"/>
  </si>
  <si>
    <t>a)  技術士第一次試験合格証〔コピー〕</t>
    <phoneticPr fontId="2"/>
  </si>
  <si>
    <t>d)  技術士第一次試験合格証番号・合格年月確認書</t>
    <phoneticPr fontId="2"/>
  </si>
  <si>
    <t>a)  監督要件証明書及び監督内容証明書</t>
    <phoneticPr fontId="2"/>
  </si>
  <si>
    <t>b)  過去の技術士第二次試験受験票〔原本〕</t>
    <phoneticPr fontId="2"/>
  </si>
  <si>
    <t>f)  技術士登録証〔コピー〕</t>
    <rPh sb="4" eb="7">
      <t>ギジュツシ</t>
    </rPh>
    <rPh sb="7" eb="9">
      <t>トウロク</t>
    </rPh>
    <rPh sb="9" eb="10">
      <t>ショウ</t>
    </rPh>
    <phoneticPr fontId="2"/>
  </si>
  <si>
    <t>g)  技術士登録証明書〔原本〕</t>
    <phoneticPr fontId="2"/>
  </si>
  <si>
    <t>a)  戸籍抄本</t>
    <phoneticPr fontId="2"/>
  </si>
  <si>
    <t>b)  過去の総合技術監理部門の技術士第二次試験受験票〔原本〕</t>
    <phoneticPr fontId="2"/>
  </si>
  <si>
    <t>f)  総合技術監理部門の技術士登録証〔コピー〕</t>
    <rPh sb="13" eb="16">
      <t>ギジュツシ</t>
    </rPh>
    <rPh sb="16" eb="18">
      <t>トウロク</t>
    </rPh>
    <rPh sb="18" eb="19">
      <t>ショウ</t>
    </rPh>
    <phoneticPr fontId="2"/>
  </si>
  <si>
    <t>g)  総合技術監理部門の技術士登録証明書〔原本〕</t>
    <phoneticPr fontId="2"/>
  </si>
  <si>
    <t>a)  修了証明書〔原本〕</t>
    <phoneticPr fontId="2"/>
  </si>
  <si>
    <t>b)  修了証書〔コピー〕</t>
    <phoneticPr fontId="2"/>
  </si>
  <si>
    <t>c)  博士課程の在学証明書〔原本〕</t>
    <phoneticPr fontId="2"/>
  </si>
  <si>
    <t>d)  修士課程、専門職学位課程を２年未満で修了している場合は、成績証明書、在学期間証明書〔原本〕</t>
    <phoneticPr fontId="2"/>
  </si>
  <si>
    <t>e)  過去の技術士第二次試験受験票〔原本〕</t>
    <phoneticPr fontId="2"/>
  </si>
  <si>
    <t>i)  技術士登録証〔コピー〕</t>
    <rPh sb="4" eb="7">
      <t>ギジュツシ</t>
    </rPh>
    <rPh sb="7" eb="9">
      <t>トウロク</t>
    </rPh>
    <rPh sb="9" eb="10">
      <t>ショウ</t>
    </rPh>
    <phoneticPr fontId="2"/>
  </si>
  <si>
    <t>j)  技術士登録証明書〔原本〕</t>
    <phoneticPr fontId="2"/>
  </si>
  <si>
    <r>
      <t>受験者情報で入力された氏名のフリガナが表示されていますので、技術士第二次試験合格時から氏名を変更されている場合は、技術士第二次試験合格証の氏名（フリガナ）に変更してください（20文字以内の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34" eb="35">
      <t>ニ</t>
    </rPh>
    <rPh sb="46" eb="48">
      <t>ヘンコウ</t>
    </rPh>
    <rPh sb="53" eb="55">
      <t>バアイ</t>
    </rPh>
    <rPh sb="61" eb="62">
      <t>ニ</t>
    </rPh>
    <rPh sb="67" eb="68">
      <t>ショウ</t>
    </rPh>
    <rPh sb="69" eb="71">
      <t>シメイ</t>
    </rPh>
    <rPh sb="78" eb="80">
      <t>ヘンコウ</t>
    </rPh>
    <rPh sb="89" eb="91">
      <t>モジ</t>
    </rPh>
    <rPh sb="91" eb="93">
      <t>イナイ</t>
    </rPh>
    <phoneticPr fontId="2"/>
  </si>
  <si>
    <t>大学院における研究経歴の期間を含めないと受験資格に必要な実務経験年数を満たさない場合、日本国内の大学院（理科系統）となっているか。</t>
    <rPh sb="0" eb="3">
      <t>ダイガクイン</t>
    </rPh>
    <rPh sb="7" eb="9">
      <t>ケンキュウ</t>
    </rPh>
    <rPh sb="9" eb="11">
      <t>ケイレキ</t>
    </rPh>
    <rPh sb="12" eb="14">
      <t>キカン</t>
    </rPh>
    <rPh sb="15" eb="16">
      <t>フク</t>
    </rPh>
    <rPh sb="20" eb="22">
      <t>ジュケン</t>
    </rPh>
    <rPh sb="22" eb="24">
      <t>シカク</t>
    </rPh>
    <rPh sb="25" eb="27">
      <t>ヒツヨウ</t>
    </rPh>
    <rPh sb="28" eb="30">
      <t>ジツム</t>
    </rPh>
    <rPh sb="30" eb="32">
      <t>ケイケン</t>
    </rPh>
    <rPh sb="32" eb="34">
      <t>ネンスウ</t>
    </rPh>
    <rPh sb="35" eb="36">
      <t>ミ</t>
    </rPh>
    <rPh sb="40" eb="42">
      <t>バアイ</t>
    </rPh>
    <rPh sb="43" eb="47">
      <t>ニホンコクナイ</t>
    </rPh>
    <rPh sb="48" eb="51">
      <t>ダイガクイン</t>
    </rPh>
    <rPh sb="52" eb="56">
      <t>リカケイトウ</t>
    </rPh>
    <phoneticPr fontId="2"/>
  </si>
  <si>
    <r>
      <t>⑤勤務先業務経歴（</t>
    </r>
    <r>
      <rPr>
        <b/>
        <sz val="11"/>
        <color rgb="FFFF0000"/>
        <rFont val="Meiryo UI"/>
        <family val="3"/>
        <charset val="128"/>
      </rPr>
      <t>対応する技術部門用</t>
    </r>
    <r>
      <rPr>
        <b/>
        <sz val="11"/>
        <color theme="1"/>
        <rFont val="Meiryo UI"/>
        <family val="3"/>
        <charset val="128"/>
      </rPr>
      <t>）</t>
    </r>
    <rPh sb="1" eb="4">
      <t>キンムサキ</t>
    </rPh>
    <rPh sb="4" eb="8">
      <t>ギョウムケイレキ</t>
    </rPh>
    <phoneticPr fontId="2"/>
  </si>
  <si>
    <r>
      <t>⑥ 業務内容詳細（</t>
    </r>
    <r>
      <rPr>
        <b/>
        <sz val="11"/>
        <color rgb="FFFF0000"/>
        <rFont val="Meiryo UI"/>
        <family val="3"/>
        <charset val="128"/>
      </rPr>
      <t>対応する技術部門用</t>
    </r>
    <r>
      <rPr>
        <b/>
        <sz val="11"/>
        <color theme="1"/>
        <rFont val="Meiryo UI"/>
        <family val="3"/>
        <charset val="128"/>
      </rPr>
      <t>）</t>
    </r>
    <rPh sb="2" eb="4">
      <t>ギョウム</t>
    </rPh>
    <rPh sb="4" eb="6">
      <t>ナイヨウ</t>
    </rPh>
    <rPh sb="6" eb="8">
      <t>ショウサイ</t>
    </rPh>
    <phoneticPr fontId="2"/>
  </si>
  <si>
    <r>
      <t>⑦ 勤務先業務経歴（</t>
    </r>
    <r>
      <rPr>
        <b/>
        <sz val="11"/>
        <color rgb="FFFF0000"/>
        <rFont val="Meiryo UI"/>
        <family val="3"/>
        <charset val="128"/>
      </rPr>
      <t>総合技術監理用</t>
    </r>
    <r>
      <rPr>
        <b/>
        <sz val="11"/>
        <color theme="1"/>
        <rFont val="Meiryo UI"/>
        <family val="3"/>
        <charset val="128"/>
      </rPr>
      <t>）</t>
    </r>
    <rPh sb="2" eb="5">
      <t>キンムサキ</t>
    </rPh>
    <rPh sb="5" eb="9">
      <t>ギョウムケイレキ</t>
    </rPh>
    <phoneticPr fontId="2"/>
  </si>
  <si>
    <r>
      <t>⑧ 業務内容詳細（</t>
    </r>
    <r>
      <rPr>
        <b/>
        <sz val="11"/>
        <color rgb="FFFF0000"/>
        <rFont val="Meiryo UI"/>
        <family val="3"/>
        <charset val="128"/>
      </rPr>
      <t>総合技術監理用</t>
    </r>
    <r>
      <rPr>
        <b/>
        <sz val="11"/>
        <color theme="1"/>
        <rFont val="Meiryo UI"/>
        <family val="3"/>
        <charset val="128"/>
      </rPr>
      <t>）</t>
    </r>
    <rPh sb="2" eb="4">
      <t>ギョウム</t>
    </rPh>
    <rPh sb="4" eb="6">
      <t>ナイヨウ</t>
    </rPh>
    <rPh sb="6" eb="8">
      <t>ショウサイ</t>
    </rPh>
    <phoneticPr fontId="2"/>
  </si>
  <si>
    <t>⑨ 提出する書類等</t>
    <rPh sb="8" eb="9">
      <t>トウ</t>
    </rPh>
    <phoneticPr fontId="2"/>
  </si>
  <si>
    <t>⑩ 業務経歴の証明</t>
    <rPh sb="2" eb="6">
      <t>ギョウムケイレキ</t>
    </rPh>
    <rPh sb="7" eb="9">
      <t>ショウメイ</t>
    </rPh>
    <phoneticPr fontId="2"/>
  </si>
  <si>
    <r>
      <t xml:space="preserve"> Excelのオプション画面から「セキュリティセンター」を選択し、「セキュリティセンターの設定(</t>
    </r>
    <r>
      <rPr>
        <u/>
        <sz val="11"/>
        <color theme="1"/>
        <rFont val="Meiryo UI"/>
        <family val="3"/>
        <charset val="128"/>
      </rPr>
      <t>T</t>
    </r>
    <r>
      <rPr>
        <sz val="11"/>
        <color theme="1"/>
        <rFont val="Meiryo UI"/>
        <family val="2"/>
        <charset val="128"/>
      </rPr>
      <t>)」ボタンをクリックしてください。</t>
    </r>
    <rPh sb="29" eb="31">
      <t>センタク</t>
    </rPh>
    <rPh sb="45" eb="47">
      <t>セッテイ</t>
    </rPh>
    <phoneticPr fontId="2"/>
  </si>
  <si>
    <t>「ファイル」タブの「オプション」を選択してください。</t>
    <phoneticPr fontId="2"/>
  </si>
  <si>
    <t xml:space="preserve"> Excelのオプション画面から「マクロの設定」選択してください。</t>
    <rPh sb="21" eb="23">
      <t>セッテイ</t>
    </rPh>
    <rPh sb="24" eb="26">
      <t>センタク</t>
    </rPh>
    <phoneticPr fontId="2"/>
  </si>
  <si>
    <t>郵便番号5</t>
  </si>
  <si>
    <t>10551</t>
  </si>
  <si>
    <t>79026</t>
  </si>
  <si>
    <t>総合(併願)</t>
    <phoneticPr fontId="2"/>
  </si>
  <si>
    <t>【経路③】</t>
    <phoneticPr fontId="2"/>
  </si>
  <si>
    <t>②従事期間</t>
    <phoneticPr fontId="2"/>
  </si>
  <si>
    <r>
      <t>証明欄に</t>
    </r>
    <r>
      <rPr>
        <b/>
        <sz val="10"/>
        <color indexed="10"/>
        <rFont val="Meiryo UI"/>
        <family val="3"/>
        <charset val="128"/>
      </rPr>
      <t>証明者の電話番号・メールアドレス</t>
    </r>
    <r>
      <rPr>
        <sz val="10"/>
        <color theme="1"/>
        <rFont val="Meiryo UI"/>
        <family val="3"/>
        <charset val="128"/>
      </rPr>
      <t>が記入されているか。</t>
    </r>
    <phoneticPr fontId="2"/>
  </si>
  <si>
    <t>b)  指定された教育課程の修了証書〔コピー〕
（学部名・学科名・コース名・プログラム名が明記）</t>
    <phoneticPr fontId="2"/>
  </si>
  <si>
    <t>c)  指定された教育課程の修了証明書〔原本〕
（学部名・学科名・コース名・プログラム名が明記）</t>
    <phoneticPr fontId="2"/>
  </si>
  <si>
    <t>b)  運転免許証の表裏コピー
（裏面に氏名変更の記載があるもの）</t>
    <rPh sb="17" eb="19">
      <t>ウラメン</t>
    </rPh>
    <rPh sb="25" eb="27">
      <t>キサイ</t>
    </rPh>
    <phoneticPr fontId="2"/>
  </si>
  <si>
    <r>
      <t>「警告を表示せずにすべてのマクロを無効にする(</t>
    </r>
    <r>
      <rPr>
        <u/>
        <sz val="11"/>
        <color theme="1"/>
        <rFont val="Meiryo UI"/>
        <family val="3"/>
        <charset val="128"/>
      </rPr>
      <t>L</t>
    </r>
    <r>
      <rPr>
        <sz val="11"/>
        <color theme="1"/>
        <rFont val="Meiryo UI"/>
        <family val="2"/>
        <charset val="128"/>
      </rPr>
      <t>)」</t>
    </r>
    <r>
      <rPr>
        <sz val="11"/>
        <color rgb="FFFF0000"/>
        <rFont val="Meiryo UI"/>
        <family val="3"/>
        <charset val="128"/>
      </rPr>
      <t>以外</t>
    </r>
    <r>
      <rPr>
        <sz val="11"/>
        <color theme="1"/>
        <rFont val="Meiryo UI"/>
        <family val="2"/>
        <charset val="128"/>
      </rPr>
      <t>を選択してください。</t>
    </r>
    <rPh sb="26" eb="28">
      <t>イガイ</t>
    </rPh>
    <rPh sb="29" eb="31">
      <t>センタク</t>
    </rPh>
    <phoneticPr fontId="2"/>
  </si>
  <si>
    <t>※ 「マクロを有効にする方法」シート参照</t>
    <rPh sb="18" eb="20">
      <t>サンショウ</t>
    </rPh>
    <phoneticPr fontId="2"/>
  </si>
  <si>
    <t>業務経歴証明欄の記入及び証明書の省略</t>
    <rPh sb="0" eb="4">
      <t>ギョウムケイレキ</t>
    </rPh>
    <rPh sb="4" eb="6">
      <t>ショウメイ</t>
    </rPh>
    <rPh sb="6" eb="7">
      <t>ラン</t>
    </rPh>
    <rPh sb="8" eb="10">
      <t>キニュウ</t>
    </rPh>
    <rPh sb="10" eb="11">
      <t>オヨ</t>
    </rPh>
    <rPh sb="12" eb="15">
      <t>ショウメイショ</t>
    </rPh>
    <rPh sb="16" eb="18">
      <t>ショウリャク</t>
    </rPh>
    <phoneticPr fontId="2"/>
  </si>
  <si>
    <r>
      <t>受験者情報で入力された氏名のフリガナが表示されていますので、技術士登録時から氏名を変更され、届出を行っていない場合は、技術士登録時の氏名（フリガナ）に変更してください（20文字以内の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30" eb="33">
      <t>ギジュツシ</t>
    </rPh>
    <rPh sb="33" eb="35">
      <t>トウロク</t>
    </rPh>
    <rPh sb="35" eb="36">
      <t>ジ</t>
    </rPh>
    <rPh sb="41" eb="43">
      <t>ヘンコウ</t>
    </rPh>
    <rPh sb="46" eb="48">
      <t>トドケデ</t>
    </rPh>
    <rPh sb="49" eb="50">
      <t>オコナ</t>
    </rPh>
    <rPh sb="55" eb="57">
      <t>バアイ</t>
    </rPh>
    <rPh sb="66" eb="68">
      <t>シメイ</t>
    </rPh>
    <rPh sb="75" eb="77">
      <t>ヘンコウ</t>
    </rPh>
    <rPh sb="86" eb="88">
      <t>モジ</t>
    </rPh>
    <rPh sb="88" eb="90">
      <t>イナイ</t>
    </rPh>
    <phoneticPr fontId="2"/>
  </si>
  <si>
    <r>
      <t>受験者情報で入力された氏名のフリガナが表示されていますので、技術士補登録時から氏名を変更され、届出を行っていない場合は、技術士補登録時の氏名（フリガナ）に変更してください（20文字以内の</t>
    </r>
    <r>
      <rPr>
        <sz val="11"/>
        <color rgb="FFFF0000"/>
        <rFont val="Meiryo UI"/>
        <family val="3"/>
        <charset val="128"/>
      </rPr>
      <t>半角カタカナ</t>
    </r>
    <r>
      <rPr>
        <sz val="11"/>
        <color theme="1"/>
        <rFont val="Meiryo UI"/>
        <family val="2"/>
        <charset val="128"/>
      </rPr>
      <t>で入力）</t>
    </r>
    <rPh sb="11" eb="13">
      <t>シメイ</t>
    </rPh>
    <rPh sb="30" eb="33">
      <t>ギジュツシ</t>
    </rPh>
    <rPh sb="33" eb="34">
      <t>ホ</t>
    </rPh>
    <rPh sb="34" eb="36">
      <t>トウロク</t>
    </rPh>
    <rPh sb="36" eb="37">
      <t>ジ</t>
    </rPh>
    <rPh sb="42" eb="44">
      <t>ヘンコウ</t>
    </rPh>
    <rPh sb="47" eb="49">
      <t>トドケデ</t>
    </rPh>
    <rPh sb="50" eb="51">
      <t>オコナ</t>
    </rPh>
    <rPh sb="56" eb="58">
      <t>バアイ</t>
    </rPh>
    <rPh sb="68" eb="70">
      <t>シメイ</t>
    </rPh>
    <rPh sb="77" eb="79">
      <t>ヘンコウ</t>
    </rPh>
    <rPh sb="88" eb="90">
      <t>モジ</t>
    </rPh>
    <rPh sb="90" eb="92">
      <t>イナイ</t>
    </rPh>
    <phoneticPr fontId="2"/>
  </si>
  <si>
    <t xml:space="preserve">ここで説明するExcelバージョンは Excel 2016 です。 </t>
    <rPh sb="3" eb="5">
      <t>セツメイ</t>
    </rPh>
    <phoneticPr fontId="2"/>
  </si>
  <si>
    <t>他のExcelバージョンにつきましては、参考としてください。</t>
    <rPh sb="0" eb="1">
      <t>タ</t>
    </rPh>
    <rPh sb="20" eb="22">
      <t>サンコウ</t>
    </rPh>
    <phoneticPr fontId="2"/>
  </si>
  <si>
    <t>業務経歴証明欄の記入及び証明書の省略</t>
    <phoneticPr fontId="2"/>
  </si>
  <si>
    <t>工学部応用化学科システム化学工学コース</t>
  </si>
  <si>
    <t>繊維学部化学・材料学科ファイバー材料工学コース</t>
  </si>
  <si>
    <t>農学部生物環境学科地域環境工学コース農業土木プログラム</t>
  </si>
  <si>
    <t>工学部機械工学科創生工学コース</t>
  </si>
  <si>
    <t>第一部機械工学科国際工学コース国際工学プログラム</t>
  </si>
  <si>
    <t>理工学部理工学科電気電子システムコース昼間コース</t>
  </si>
  <si>
    <t>理工学部理工学科応用化学システムコース昼間コース</t>
  </si>
  <si>
    <t>理工学部理工学科社会基盤デザインコース昼間コース</t>
  </si>
  <si>
    <t>工学部生産機械工学科機械デザインコース</t>
  </si>
  <si>
    <t>工学部金属材料工学科材料技術者コース</t>
  </si>
  <si>
    <t>文理学部地球科学科地球環境学プログラム</t>
  </si>
  <si>
    <t>産業理工学部電気電子工学科応用エレクトロニクスコース</t>
  </si>
  <si>
    <t>理工学部システム創成工学科社会基盤・環境コース</t>
  </si>
  <si>
    <t>工学院機械系</t>
  </si>
  <si>
    <t>工学院電気電子系</t>
  </si>
  <si>
    <t>工学部電気電子工学科総合的エンジニア養成コース</t>
  </si>
  <si>
    <t>農林海洋科学部農林資源環境科学科生産環境管理学プログラム</t>
  </si>
  <si>
    <t>芸術工学部環境設計学科</t>
  </si>
  <si>
    <t>大学院芸術工学府芸術工学専攻・デザインストラテジー専攻日本技術者教育認定機構建築系プログラム</t>
  </si>
  <si>
    <t>201704</t>
  </si>
  <si>
    <t>工学部知能機械工学科日本技術者教育認定機構認定プログラム</t>
  </si>
  <si>
    <t>工学部電気電子情報工学科電子物性工学・電気通信システム工学コース</t>
  </si>
  <si>
    <t>工学部建築・都市環境工学科建築学コース</t>
  </si>
  <si>
    <t>工学部建築・都市環境工学科都市環境工学コース</t>
  </si>
  <si>
    <t>高度工学教育課程社会工学科環境都市分野</t>
  </si>
  <si>
    <t>理工学部総合理工学科環境科学系</t>
  </si>
  <si>
    <t>生活科学部生活環境学科建築・インテリアデザインコース建築グループ</t>
  </si>
  <si>
    <t>186</t>
  </si>
  <si>
    <t>帝京大学</t>
  </si>
  <si>
    <t>理工学部情報電子工学科情報科学コース</t>
  </si>
  <si>
    <t>業務経歴の証明を受けてください。</t>
    <phoneticPr fontId="2"/>
  </si>
  <si>
    <t>受験地を選択してください
総合技術監理部門と併願する技術部門の受験地は同一になります</t>
    <rPh sb="0" eb="3">
      <t>ジュケンチ</t>
    </rPh>
    <rPh sb="4" eb="6">
      <t>センタク</t>
    </rPh>
    <phoneticPr fontId="2"/>
  </si>
  <si>
    <t>総合技術監理部門と併願する技術部門を選択してください</t>
    <rPh sb="0" eb="2">
      <t>ソウゴウ</t>
    </rPh>
    <rPh sb="2" eb="4">
      <t>ギジュツ</t>
    </rPh>
    <rPh sb="4" eb="6">
      <t>カンリ</t>
    </rPh>
    <rPh sb="6" eb="8">
      <t>ブモン</t>
    </rPh>
    <rPh sb="9" eb="11">
      <t>ヘイガン</t>
    </rPh>
    <rPh sb="13" eb="15">
      <t>ギジュツ</t>
    </rPh>
    <rPh sb="15" eb="17">
      <t>ブモン</t>
    </rPh>
    <rPh sb="18" eb="20">
      <t>センタク</t>
    </rPh>
    <phoneticPr fontId="2"/>
  </si>
  <si>
    <t>総合技術監理部門と併願する技術部門の選択科目を選択してください</t>
    <phoneticPr fontId="2"/>
  </si>
  <si>
    <t>併願する
技術部門</t>
    <rPh sb="0" eb="2">
      <t>ヘイガン</t>
    </rPh>
    <rPh sb="5" eb="7">
      <t>ギジュツ</t>
    </rPh>
    <rPh sb="7" eb="9">
      <t>ブモン</t>
    </rPh>
    <phoneticPr fontId="2"/>
  </si>
  <si>
    <t>併願する
選択科目</t>
    <rPh sb="0" eb="2">
      <t>ヘイガン</t>
    </rPh>
    <rPh sb="5" eb="7">
      <t>センタク</t>
    </rPh>
    <rPh sb="7" eb="9">
      <t>カモク</t>
    </rPh>
    <phoneticPr fontId="2"/>
  </si>
  <si>
    <t>専門とする事項を全角30文字以内で入力してください
総合技術監理部門と併願する技術部門の両部門を兼ねます</t>
    <rPh sb="0" eb="2">
      <t>センモン</t>
    </rPh>
    <rPh sb="5" eb="7">
      <t>ジコウ</t>
    </rPh>
    <rPh sb="8" eb="10">
      <t>ゼンカク</t>
    </rPh>
    <rPh sb="17" eb="19">
      <t>ニュウリョク</t>
    </rPh>
    <phoneticPr fontId="2"/>
  </si>
  <si>
    <t>④ 選択科目免除に関する情報</t>
    <rPh sb="2" eb="4">
      <t>センタク</t>
    </rPh>
    <rPh sb="4" eb="6">
      <t>カモク</t>
    </rPh>
    <rPh sb="6" eb="8">
      <t>メンジョ</t>
    </rPh>
    <rPh sb="9" eb="10">
      <t>カン</t>
    </rPh>
    <rPh sb="12" eb="14">
      <t>ジョウホウ</t>
    </rPh>
    <phoneticPr fontId="2"/>
  </si>
  <si>
    <t>選択科目免除に関する情報を選択してください</t>
    <phoneticPr fontId="2"/>
  </si>
  <si>
    <t>c)  技術士第二次試験合格証〔コピー〕</t>
    <phoneticPr fontId="2"/>
  </si>
  <si>
    <t>d)  技術士第二次試験筆記試験合否通知〔コピー〕</t>
    <phoneticPr fontId="2"/>
  </si>
  <si>
    <t>e)  技術士第二次試験口頭試験成績通知書〔コピー〕</t>
    <phoneticPr fontId="2"/>
  </si>
  <si>
    <t>c)  総合技術監理部門の技術士第二次試験合格証〔コピー〕</t>
    <phoneticPr fontId="2"/>
  </si>
  <si>
    <t>d)  総合技術監理部門の技術士第二次試験筆記試験合否通知〔コピー〕</t>
    <phoneticPr fontId="2"/>
  </si>
  <si>
    <t>e)  総合技術監理部門の技術士第二次試験口頭試験成績通知書〔コピー〕</t>
    <phoneticPr fontId="2"/>
  </si>
  <si>
    <t>f)  技術士第二次試験合格証〔コピー〕</t>
    <phoneticPr fontId="2"/>
  </si>
  <si>
    <t>g)  技術士第二次試験筆記試験合否通知〔コピー〕</t>
    <phoneticPr fontId="2"/>
  </si>
  <si>
    <t>h)  技術士第二次試験口頭試験成績通知書〔コピー〕</t>
    <phoneticPr fontId="2"/>
  </si>
  <si>
    <t>(ﾛ) 技術士第二次試験合格証〔コピー〕</t>
    <phoneticPr fontId="2"/>
  </si>
  <si>
    <t>(ﾊ) 技術士第二次試験筆記試験合否通知〔コピー〕</t>
    <phoneticPr fontId="2"/>
  </si>
  <si>
    <t>(ﾆ) 技術士第二次試験口頭試験成績通知書〔コピー〕</t>
    <phoneticPr fontId="2"/>
  </si>
  <si>
    <t>(ﾛ) 総合技術監理部門の技術士第二次試験合格証〔コピー〕</t>
    <phoneticPr fontId="2"/>
  </si>
  <si>
    <t>(ﾊ) 総合技術監理部門の技術士第二次試験筆記試験合否通知〔コピー〕</t>
    <phoneticPr fontId="2"/>
  </si>
  <si>
    <t>(ﾆ) 総合技術監理部門の技術士第二次試験口頭試験成績通知書〔コピー〕</t>
    <phoneticPr fontId="2"/>
  </si>
  <si>
    <t>c)  その他 氏名変更が確認できる公的書類</t>
    <rPh sb="6" eb="7">
      <t>タ</t>
    </rPh>
    <rPh sb="18" eb="20">
      <t>コウテキ</t>
    </rPh>
    <rPh sb="20" eb="22">
      <t>ショルイ</t>
    </rPh>
    <phoneticPr fontId="2"/>
  </si>
  <si>
    <t>(ｲ) 過去に総合技術監理部門を選択科目免除で受験申込みした当該受験票〔原本〕</t>
    <phoneticPr fontId="2"/>
  </si>
  <si>
    <t>(ﾛ) 技術士第二次試験合格証〔コピー〕</t>
    <phoneticPr fontId="2"/>
  </si>
  <si>
    <t>(ﾊ) 技術士第二次試験口頭試験成績（合格）通知書〔コピー〕</t>
    <phoneticPr fontId="2"/>
  </si>
  <si>
    <t>(ﾆ) 技術士登録証〔コピー〕</t>
    <phoneticPr fontId="2"/>
  </si>
  <si>
    <t>(ﾎ) 技術士登録証明書〔原本〕</t>
    <phoneticPr fontId="2"/>
  </si>
  <si>
    <t>(ﾍ) 令和２年度の“総合技術監理部門・選択科目免除”の技術士第二次試験申請受付書〔原本〕</t>
    <phoneticPr fontId="2"/>
  </si>
  <si>
    <t>(ｷ) 令和２年度技術士第二次試験申請受付書〔原本〕</t>
    <phoneticPr fontId="2"/>
  </si>
  <si>
    <t>k)  令和２年度技術士第二次試験申請受付書〔原本〕</t>
    <phoneticPr fontId="2"/>
  </si>
  <si>
    <t>k)  令和２年度の総合技術監理部門の技術士第二次試験申請受付書〔原本〕</t>
    <phoneticPr fontId="2"/>
  </si>
  <si>
    <t>(ﾄ) 令和２年度技術士第二次試験申請受付書〔原本〕</t>
    <phoneticPr fontId="2"/>
  </si>
  <si>
    <t>(ﾄ) 令和２年度の総合技術監理部門の技術士第二次試験申請受付書〔原本〕</t>
    <phoneticPr fontId="2"/>
  </si>
  <si>
    <t xml:space="preserve">    ＊＊＊　証明書類等の氏名は同じ　＊＊＊</t>
    <rPh sb="17" eb="18">
      <t>オナ</t>
    </rPh>
    <phoneticPr fontId="2"/>
  </si>
  <si>
    <t>（ 男 □ ・ 女 ■ ）</t>
    <phoneticPr fontId="2"/>
  </si>
  <si>
    <t xml:space="preserve"> - </t>
    <phoneticPr fontId="2"/>
  </si>
  <si>
    <t xml:space="preserve"> -  - </t>
    <phoneticPr fontId="2"/>
  </si>
  <si>
    <t>@</t>
    <phoneticPr fontId="2"/>
  </si>
  <si>
    <t xml:space="preserve">       年     月</t>
    <phoneticPr fontId="2"/>
  </si>
  <si>
    <t>～        年     月</t>
    <phoneticPr fontId="2"/>
  </si>
  <si>
    <t>年 月</t>
    <phoneticPr fontId="2"/>
  </si>
  <si>
    <t>～ 年 月</t>
    <phoneticPr fontId="2"/>
  </si>
  <si>
    <t xml:space="preserve">       年      月      日撮影</t>
    <phoneticPr fontId="2"/>
  </si>
  <si>
    <t>20部門(併願)</t>
    <phoneticPr fontId="2"/>
  </si>
  <si>
    <t>21 総合技術監理部門</t>
  </si>
  <si>
    <r>
      <t>受験手数料は</t>
    </r>
    <r>
      <rPr>
        <b/>
        <sz val="10"/>
        <color indexed="10"/>
        <rFont val="Meiryo UI"/>
        <family val="3"/>
        <charset val="128"/>
      </rPr>
      <t>28,000円分</t>
    </r>
    <r>
      <rPr>
        <sz val="10"/>
        <color theme="1"/>
        <rFont val="Meiryo UI"/>
        <family val="3"/>
        <charset val="128"/>
      </rPr>
      <t>であるか。（振込手数料除く）</t>
    </r>
    <phoneticPr fontId="2"/>
  </si>
  <si>
    <t>改行する場合は、改行する場所で「Alt」キーを押しながら「Enter」キーを押してください</t>
    <phoneticPr fontId="2"/>
  </si>
  <si>
    <t>（改行する位置をスペースで調整されてもPDFで表示した場合、入力されたとおりには表示されません）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</si>
</sst>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quot;[$-411]ggge&quot;年生）&quot;"/>
    <numFmt numFmtId="177" formatCode="&quot;満&quot;\ 0\ &quot;歳&quot;"/>
    <numFmt numFmtId="178" formatCode="&quot;（&quot;[$-411]ggge&quot;年）&quot;"/>
    <numFmt numFmtId="179" formatCode="&quot;卒業時&quot;\ 0\ &quot;歳&quot;"/>
    <numFmt numFmtId="180" formatCode="&quot;（&quot;[$-411]ggge&quot;年卒）&quot;"/>
    <numFmt numFmtId="181" formatCode="&quot;修了時&quot;\ 0\ &quot;歳&quot;"/>
    <numFmt numFmtId="182" formatCode="&quot;（&quot;[$-411]ggge&quot;年&quot;m&quot;月）&quot;"/>
    <numFmt numFmtId="183" formatCode="yyyy&quot; 年 &quot;m&quot; 月 &quot;d&quot; 日撮影&quot;"/>
    <numFmt numFmtId="184" formatCode="yyyy&quot; 年 &quot;m&quot; 月 &quot;d&quot; 日&quot;"/>
    <numFmt numFmtId="185" formatCode="yyyy/m/d;@"/>
    <numFmt numFmtId="186" formatCode="[$-F800]dddd\,\ mmmm\ dd\,\ yyyy"/>
  </numFmts>
  <fonts count="51" x14ac:knownFonts="1">
    <font>
      <sz val="11"/>
      <color theme="1"/>
      <name val="Meiryo UI"/>
      <family val="2"/>
      <charset val="128"/>
    </font>
    <font>
      <sz val="11"/>
      <color theme="1"/>
      <name val="游ゴシック"/>
      <family val="2"/>
      <charset val="128"/>
    </font>
    <font>
      <sz val="6"/>
      <name val="Meiryo UI"/>
      <family val="2"/>
      <charset val="128"/>
    </font>
    <font>
      <sz val="11"/>
      <color rgb="FFFF0000"/>
      <name val="Meiryo UI"/>
      <family val="3"/>
      <charset val="128"/>
    </font>
    <font>
      <sz val="14"/>
      <color theme="1"/>
      <name val="Meiryo UI"/>
      <family val="2"/>
      <charset val="128"/>
    </font>
    <font>
      <sz val="24"/>
      <color theme="1"/>
      <name val="Meiryo UI"/>
      <family val="2"/>
      <charset val="128"/>
    </font>
    <font>
      <sz val="11"/>
      <name val="Meiryo UI"/>
      <family val="2"/>
      <charset val="128"/>
    </font>
    <font>
      <sz val="11"/>
      <name val="Meiryo UI"/>
      <family val="3"/>
      <charset val="128"/>
    </font>
    <font>
      <sz val="11"/>
      <color rgb="FFFF0000"/>
      <name val="Meiryo UI"/>
      <family val="2"/>
      <charset val="128"/>
    </font>
    <font>
      <sz val="14"/>
      <color theme="1"/>
      <name val="Meiryo UI"/>
      <family val="3"/>
      <charset val="128"/>
    </font>
    <font>
      <u/>
      <sz val="11"/>
      <color theme="10"/>
      <name val="Meiryo UI"/>
      <family val="2"/>
      <charset val="128"/>
    </font>
    <font>
      <sz val="24"/>
      <color rgb="FFFF0000"/>
      <name val="Meiryo UI"/>
      <family val="3"/>
      <charset val="128"/>
    </font>
    <font>
      <sz val="10"/>
      <color theme="1"/>
      <name val="Meiryo UI"/>
      <family val="3"/>
      <charset val="128"/>
    </font>
    <font>
      <sz val="10"/>
      <color theme="1"/>
      <name val="Meiryo UI"/>
      <family val="2"/>
      <charset val="128"/>
    </font>
    <font>
      <b/>
      <sz val="20"/>
      <color rgb="FF0000FF"/>
      <name val="Meiryo UI"/>
      <family val="3"/>
      <charset val="128"/>
    </font>
    <font>
      <sz val="11"/>
      <color theme="1"/>
      <name val="Meiryo UI"/>
      <family val="3"/>
      <charset val="128"/>
    </font>
    <font>
      <sz val="14"/>
      <color rgb="FFFF0000"/>
      <name val="Meiryo UI"/>
      <family val="3"/>
      <charset val="128"/>
    </font>
    <font>
      <sz val="8"/>
      <color theme="1"/>
      <name val="Meiryo UI"/>
      <family val="2"/>
      <charset val="128"/>
    </font>
    <font>
      <sz val="8"/>
      <color theme="1"/>
      <name val="Meiryo UI"/>
      <family val="3"/>
      <charset val="128"/>
    </font>
    <font>
      <sz val="8"/>
      <color theme="1"/>
      <name val="Wingdings"/>
      <charset val="2"/>
    </font>
    <font>
      <sz val="9"/>
      <color theme="1"/>
      <name val="Meiryo UI"/>
      <family val="3"/>
      <charset val="128"/>
    </font>
    <font>
      <sz val="9"/>
      <color theme="1"/>
      <name val="Meiryo UI"/>
      <family val="2"/>
      <charset val="128"/>
    </font>
    <font>
      <sz val="9"/>
      <color theme="1"/>
      <name val="Wingdings"/>
      <charset val="2"/>
    </font>
    <font>
      <sz val="6"/>
      <color theme="1"/>
      <name val="Meiryo UI"/>
      <family val="3"/>
      <charset val="128"/>
    </font>
    <font>
      <sz val="6"/>
      <color theme="1"/>
      <name val="Meiryo UI"/>
      <family val="2"/>
      <charset val="128"/>
    </font>
    <font>
      <sz val="7"/>
      <color theme="1"/>
      <name val="Meiryo UI"/>
      <family val="2"/>
      <charset val="128"/>
    </font>
    <font>
      <sz val="7"/>
      <color theme="1"/>
      <name val="Wingdings"/>
      <charset val="2"/>
    </font>
    <font>
      <sz val="7"/>
      <color theme="1"/>
      <name val="Meiryo UI"/>
      <family val="3"/>
      <charset val="128"/>
    </font>
    <font>
      <b/>
      <sz val="11"/>
      <color theme="1"/>
      <name val="Meiryo UI"/>
      <family val="3"/>
      <charset val="128"/>
    </font>
    <font>
      <b/>
      <sz val="11"/>
      <color rgb="FFFF0000"/>
      <name val="Meiryo UI"/>
      <family val="3"/>
      <charset val="128"/>
    </font>
    <font>
      <sz val="10.5"/>
      <color theme="1"/>
      <name val="Meiryo UI"/>
      <family val="2"/>
      <charset val="128"/>
    </font>
    <font>
      <sz val="10.5"/>
      <color theme="1"/>
      <name val="Meiryo UI"/>
      <family val="3"/>
      <charset val="128"/>
    </font>
    <font>
      <sz val="18"/>
      <color theme="3"/>
      <name val="游ゴシック Light"/>
      <family val="2"/>
      <charset val="128"/>
      <scheme val="major"/>
    </font>
    <font>
      <sz val="11"/>
      <color indexed="8"/>
      <name val="ＭＳ Ｐゴシック"/>
      <family val="3"/>
      <charset val="128"/>
    </font>
    <font>
      <sz val="11"/>
      <color indexed="8"/>
      <name val="Meiryo UI"/>
      <family val="3"/>
      <charset val="128"/>
    </font>
    <font>
      <sz val="11"/>
      <name val="ＭＳ Ｐゴシック"/>
      <family val="3"/>
      <charset val="128"/>
    </font>
    <font>
      <sz val="6"/>
      <name val="ＭＳ Ｐゴシック"/>
      <family val="3"/>
      <charset val="128"/>
    </font>
    <font>
      <b/>
      <sz val="15"/>
      <color theme="3"/>
      <name val="Meiryo UI"/>
      <family val="2"/>
      <charset val="128"/>
    </font>
    <font>
      <sz val="6"/>
      <name val="游ゴシック"/>
      <family val="2"/>
      <charset val="128"/>
    </font>
    <font>
      <b/>
      <sz val="24"/>
      <color rgb="FFFF0000"/>
      <name val="Meiryo UI"/>
      <family val="3"/>
      <charset val="128"/>
    </font>
    <font>
      <sz val="9"/>
      <name val="Meiryo UI"/>
      <family val="2"/>
      <charset val="128"/>
    </font>
    <font>
      <sz val="9"/>
      <name val="Meiryo UI"/>
      <family val="3"/>
      <charset val="128"/>
    </font>
    <font>
      <sz val="10"/>
      <color rgb="FFFF0000"/>
      <name val="Meiryo UI"/>
      <family val="3"/>
      <charset val="128"/>
    </font>
    <font>
      <sz val="10"/>
      <name val="Meiryo UI"/>
      <family val="3"/>
      <charset val="128"/>
    </font>
    <font>
      <sz val="10"/>
      <name val="Meiryo UI"/>
      <family val="2"/>
      <charset val="128"/>
    </font>
    <font>
      <b/>
      <sz val="10"/>
      <color indexed="10"/>
      <name val="Meiryo UI"/>
      <family val="3"/>
      <charset val="128"/>
    </font>
    <font>
      <sz val="11"/>
      <color rgb="FF0000FF"/>
      <name val="Meiryo UI"/>
      <family val="3"/>
      <charset val="128"/>
    </font>
    <font>
      <b/>
      <sz val="11"/>
      <color indexed="81"/>
      <name val="Meiryo UI"/>
      <family val="3"/>
      <charset val="128"/>
    </font>
    <font>
      <u/>
      <sz val="11"/>
      <color theme="1"/>
      <name val="Meiryo UI"/>
      <family val="3"/>
      <charset val="128"/>
    </font>
    <font>
      <b/>
      <sz val="16"/>
      <color rgb="FF0000FF"/>
      <name val="Meiryo UI"/>
      <family val="3"/>
      <charset val="128"/>
    </font>
    <font>
      <b/>
      <sz val="14"/>
      <color rgb="FFFF0000"/>
      <name val="Meiryo UI"/>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FFFF00"/>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right/>
      <top style="dotted">
        <color auto="1"/>
      </top>
      <bottom/>
      <diagonal/>
    </border>
    <border>
      <left style="thin">
        <color indexed="64"/>
      </left>
      <right/>
      <top style="dotted">
        <color auto="1"/>
      </top>
      <bottom/>
      <diagonal/>
    </border>
    <border>
      <left/>
      <right style="thin">
        <color indexed="64"/>
      </right>
      <top/>
      <bottom style="dotted">
        <color auto="1"/>
      </bottom>
      <diagonal/>
    </border>
    <border>
      <left/>
      <right/>
      <top/>
      <bottom style="dotted">
        <color auto="1"/>
      </bottom>
      <diagonal/>
    </border>
    <border>
      <left style="thin">
        <color indexed="64"/>
      </left>
      <right/>
      <top/>
      <bottom style="dotted">
        <color auto="1"/>
      </bottom>
      <diagonal/>
    </border>
    <border>
      <left/>
      <right style="thin">
        <color indexed="64"/>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dotted">
        <color auto="1"/>
      </left>
      <right style="medium">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style="dotted">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dotted">
        <color auto="1"/>
      </left>
      <right style="medium">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medium">
        <color auto="1"/>
      </left>
      <right style="medium">
        <color auto="1"/>
      </right>
      <top style="thin">
        <color auto="1"/>
      </top>
      <bottom style="thin">
        <color auto="1"/>
      </bottom>
      <diagonal/>
    </border>
    <border>
      <left style="dotted">
        <color auto="1"/>
      </left>
      <right style="medium">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thin">
        <color auto="1"/>
      </left>
      <right style="dotted">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style="double">
        <color auto="1"/>
      </right>
      <top/>
      <bottom style="thin">
        <color auto="1"/>
      </bottom>
      <diagonal/>
    </border>
    <border>
      <left style="thin">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0" fontId="33" fillId="0" borderId="0"/>
    <xf numFmtId="0" fontId="35" fillId="0" borderId="0">
      <alignment vertical="center"/>
    </xf>
    <xf numFmtId="0" fontId="1" fillId="0" borderId="0">
      <alignment vertical="center"/>
    </xf>
  </cellStyleXfs>
  <cellXfs count="889">
    <xf numFmtId="0" fontId="0" fillId="0" borderId="0" xfId="0">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0" xfId="0" applyFont="1">
      <alignment vertical="center"/>
    </xf>
    <xf numFmtId="0" fontId="5" fillId="0" borderId="0" xfId="0" applyFont="1">
      <alignment vertical="center"/>
    </xf>
    <xf numFmtId="0" fontId="0" fillId="2" borderId="12" xfId="0" applyFill="1" applyBorder="1">
      <alignment vertical="center"/>
    </xf>
    <xf numFmtId="0" fontId="0" fillId="2" borderId="12" xfId="0" applyFill="1" applyBorder="1" applyAlignment="1">
      <alignment horizontal="center" vertical="center"/>
    </xf>
    <xf numFmtId="0" fontId="0" fillId="0" borderId="12" xfId="0" applyBorder="1">
      <alignment vertical="center"/>
    </xf>
    <xf numFmtId="0" fontId="34" fillId="0" borderId="12" xfId="2" applyFont="1" applyFill="1" applyBorder="1" applyAlignment="1"/>
    <xf numFmtId="0" fontId="7" fillId="0" borderId="12" xfId="3" applyFont="1" applyFill="1" applyBorder="1" applyAlignment="1">
      <alignment vertical="center"/>
    </xf>
    <xf numFmtId="49" fontId="0" fillId="0" borderId="12" xfId="0" applyNumberFormat="1" applyBorder="1">
      <alignment vertical="center"/>
    </xf>
    <xf numFmtId="0" fontId="0" fillId="0" borderId="0" xfId="0" applyNumberFormat="1">
      <alignment vertical="center"/>
    </xf>
    <xf numFmtId="49" fontId="0" fillId="0" borderId="0" xfId="0" applyNumberFormat="1">
      <alignment vertical="center"/>
    </xf>
    <xf numFmtId="0" fontId="0" fillId="0" borderId="12" xfId="0" applyNumberFormat="1" applyBorder="1">
      <alignment vertical="center"/>
    </xf>
    <xf numFmtId="0" fontId="8" fillId="0" borderId="12" xfId="0" applyFont="1" applyBorder="1">
      <alignment vertical="center"/>
    </xf>
    <xf numFmtId="0" fontId="0" fillId="0" borderId="12" xfId="0" applyFill="1" applyBorder="1">
      <alignment vertical="center"/>
    </xf>
    <xf numFmtId="49" fontId="0" fillId="2" borderId="12" xfId="0" applyNumberFormat="1" applyFill="1" applyBorder="1">
      <alignment vertical="center"/>
    </xf>
    <xf numFmtId="0" fontId="0" fillId="2" borderId="12" xfId="0" applyNumberFormat="1" applyFill="1" applyBorder="1">
      <alignment vertical="center"/>
    </xf>
    <xf numFmtId="0" fontId="15" fillId="0" borderId="0" xfId="4" applyFont="1">
      <alignment vertical="center"/>
    </xf>
    <xf numFmtId="0" fontId="15" fillId="2" borderId="12"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2" xfId="0" applyFont="1" applyBorder="1" applyAlignment="1">
      <alignment horizontal="center" vertical="center"/>
    </xf>
    <xf numFmtId="0" fontId="15" fillId="6" borderId="12" xfId="0" applyFont="1" applyFill="1" applyBorder="1" applyAlignment="1">
      <alignment vertical="center"/>
    </xf>
    <xf numFmtId="0" fontId="15" fillId="2" borderId="12" xfId="0" applyFont="1" applyFill="1" applyBorder="1" applyAlignment="1">
      <alignment horizontal="center" vertical="center"/>
    </xf>
    <xf numFmtId="0" fontId="0" fillId="0" borderId="0" xfId="0" applyAlignment="1" applyProtection="1">
      <alignment vertical="center" shrinkToFit="1"/>
      <protection hidden="1"/>
    </xf>
    <xf numFmtId="0" fontId="39" fillId="0" borderId="0" xfId="0" applyFont="1" applyAlignment="1" applyProtection="1">
      <alignment vertical="center" shrinkToFit="1"/>
      <protection hidden="1"/>
    </xf>
    <xf numFmtId="0" fontId="0" fillId="2" borderId="12" xfId="0" applyFill="1" applyBorder="1" applyAlignment="1" applyProtection="1">
      <alignment vertical="center" shrinkToFit="1"/>
      <protection hidden="1"/>
    </xf>
    <xf numFmtId="0" fontId="8" fillId="0" borderId="3"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3" xfId="0" applyFont="1" applyBorder="1" applyAlignment="1" applyProtection="1">
      <alignment vertical="center" shrinkToFit="1"/>
      <protection hidden="1"/>
    </xf>
    <xf numFmtId="0" fontId="3" fillId="0" borderId="68" xfId="0" applyFont="1" applyBorder="1" applyAlignment="1" applyProtection="1">
      <alignment vertical="center" shrinkToFit="1"/>
      <protection hidden="1"/>
    </xf>
    <xf numFmtId="0" fontId="3" fillId="0" borderId="69" xfId="0" applyFont="1" applyBorder="1" applyAlignment="1" applyProtection="1">
      <alignment vertical="center" shrinkToFit="1"/>
      <protection hidden="1"/>
    </xf>
    <xf numFmtId="0" fontId="3" fillId="0" borderId="67" xfId="0" applyFont="1" applyBorder="1" applyAlignment="1" applyProtection="1">
      <alignment vertical="center" shrinkToFit="1"/>
      <protection hidden="1"/>
    </xf>
    <xf numFmtId="0" fontId="9" fillId="0" borderId="0" xfId="0" applyFont="1" applyFill="1" applyBorder="1" applyAlignment="1">
      <alignment vertical="top" shrinkToFit="1"/>
    </xf>
    <xf numFmtId="0" fontId="13" fillId="0" borderId="0" xfId="0" applyFont="1" applyFill="1" applyBorder="1" applyAlignment="1">
      <alignment vertical="center" shrinkToFit="1"/>
    </xf>
    <xf numFmtId="0" fontId="18" fillId="0" borderId="0" xfId="0" applyFont="1" applyFill="1" applyBorder="1" applyAlignment="1">
      <alignment vertical="center" shrinkToFit="1"/>
    </xf>
    <xf numFmtId="0" fontId="13" fillId="0" borderId="4" xfId="0" applyFont="1" applyFill="1" applyBorder="1" applyAlignment="1">
      <alignment vertical="center" shrinkToFit="1"/>
    </xf>
    <xf numFmtId="0" fontId="13" fillId="0" borderId="5" xfId="0" applyFont="1" applyFill="1" applyBorder="1" applyAlignment="1">
      <alignment vertical="center" shrinkToFit="1"/>
    </xf>
    <xf numFmtId="0" fontId="13" fillId="0" borderId="9" xfId="0" applyFont="1" applyFill="1" applyBorder="1" applyAlignment="1">
      <alignment vertical="center" shrinkToFit="1"/>
    </xf>
    <xf numFmtId="0" fontId="13" fillId="0" borderId="10" xfId="0" applyFont="1" applyFill="1" applyBorder="1" applyAlignment="1">
      <alignment vertical="center" shrinkToFit="1"/>
    </xf>
    <xf numFmtId="0" fontId="13" fillId="0" borderId="11" xfId="0" applyFont="1" applyFill="1" applyBorder="1" applyAlignment="1">
      <alignment vertical="center" shrinkToFit="1"/>
    </xf>
    <xf numFmtId="0" fontId="13" fillId="0" borderId="7"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21" fillId="0" borderId="0" xfId="0" applyFont="1" applyFill="1" applyBorder="1" applyAlignment="1">
      <alignment shrinkToFit="1"/>
    </xf>
    <xf numFmtId="183" fontId="17" fillId="0" borderId="0" xfId="0" applyNumberFormat="1" applyFont="1" applyFill="1" applyBorder="1" applyAlignment="1">
      <alignment shrinkToFit="1"/>
    </xf>
    <xf numFmtId="0" fontId="0" fillId="0" borderId="0" xfId="0" applyFont="1" applyFill="1" applyBorder="1" applyAlignment="1">
      <alignment vertical="center" shrinkToFit="1"/>
    </xf>
    <xf numFmtId="0" fontId="13" fillId="0" borderId="4" xfId="0" applyFont="1" applyFill="1" applyBorder="1" applyAlignment="1">
      <alignment vertical="center" wrapText="1" shrinkToFit="1"/>
    </xf>
    <xf numFmtId="0" fontId="18" fillId="0" borderId="5" xfId="0" applyFont="1" applyFill="1" applyBorder="1" applyAlignment="1">
      <alignment vertical="center" wrapText="1" shrinkToFit="1"/>
    </xf>
    <xf numFmtId="0" fontId="12" fillId="0" borderId="9" xfId="0" applyFont="1" applyFill="1" applyBorder="1" applyAlignment="1">
      <alignment vertical="center" wrapText="1" shrinkToFit="1"/>
    </xf>
    <xf numFmtId="0" fontId="12" fillId="0" borderId="10" xfId="0" applyFont="1" applyFill="1" applyBorder="1" applyAlignment="1">
      <alignment vertical="center" wrapText="1" shrinkToFit="1"/>
    </xf>
    <xf numFmtId="0" fontId="12" fillId="0" borderId="11" xfId="0" applyFont="1" applyFill="1" applyBorder="1" applyAlignment="1">
      <alignment vertical="center" wrapText="1" shrinkToFit="1"/>
    </xf>
    <xf numFmtId="0" fontId="12" fillId="0" borderId="0" xfId="0" applyFont="1" applyFill="1" applyBorder="1" applyAlignment="1">
      <alignment vertical="center" wrapText="1" shrinkToFit="1"/>
    </xf>
    <xf numFmtId="0" fontId="17" fillId="0" borderId="0" xfId="0" applyNumberFormat="1" applyFont="1" applyFill="1" applyBorder="1" applyAlignment="1">
      <alignment shrinkToFit="1"/>
    </xf>
    <xf numFmtId="0" fontId="12" fillId="0" borderId="0" xfId="0" applyFont="1">
      <alignment vertical="center"/>
    </xf>
    <xf numFmtId="0" fontId="12" fillId="2" borderId="12" xfId="0" applyFont="1" applyFill="1" applyBorder="1" applyAlignment="1">
      <alignment horizontal="center" vertical="center"/>
    </xf>
    <xf numFmtId="0" fontId="12" fillId="0" borderId="12" xfId="0" applyFont="1" applyBorder="1" applyAlignment="1">
      <alignment horizontal="center" vertical="center"/>
    </xf>
    <xf numFmtId="0" fontId="15" fillId="0" borderId="0" xfId="0" applyFont="1" applyAlignment="1"/>
    <xf numFmtId="0" fontId="42" fillId="0" borderId="0" xfId="0" applyFont="1" applyAlignment="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14" fontId="0" fillId="0" borderId="0" xfId="0" applyNumberFormat="1" applyProtection="1">
      <alignment vertical="center"/>
      <protection locked="0"/>
    </xf>
    <xf numFmtId="185" fontId="0" fillId="0" borderId="0" xfId="0" applyNumberFormat="1" applyProtection="1">
      <alignment vertical="center"/>
      <protection locked="0"/>
    </xf>
    <xf numFmtId="0" fontId="0" fillId="0" borderId="0" xfId="0" applyNumberFormat="1" applyProtection="1">
      <alignment vertical="center"/>
      <protection locked="0"/>
    </xf>
    <xf numFmtId="0" fontId="4" fillId="0" borderId="0" xfId="0" applyFont="1" applyAlignment="1">
      <alignment vertical="center"/>
    </xf>
    <xf numFmtId="0" fontId="0" fillId="0" borderId="0" xfId="0" applyProtection="1">
      <alignment vertical="center"/>
    </xf>
    <xf numFmtId="0" fontId="5" fillId="0" borderId="0" xfId="0" applyFont="1" applyProtection="1">
      <alignment vertical="center"/>
    </xf>
    <xf numFmtId="0" fontId="0" fillId="0" borderId="0" xfId="0" applyAlignment="1" applyProtection="1">
      <alignment vertical="center" wrapText="1"/>
    </xf>
    <xf numFmtId="0" fontId="0" fillId="0" borderId="0" xfId="0" applyBorder="1" applyProtection="1">
      <alignment vertical="center"/>
    </xf>
    <xf numFmtId="0" fontId="14" fillId="0" borderId="0" xfId="0" applyFont="1" applyProtection="1">
      <alignment vertical="center"/>
    </xf>
    <xf numFmtId="0" fontId="4" fillId="0" borderId="0" xfId="0" applyFont="1" applyProtection="1">
      <alignment vertical="center"/>
    </xf>
    <xf numFmtId="0" fontId="28" fillId="0" borderId="0" xfId="0" applyFont="1" applyProtection="1">
      <alignment vertical="center"/>
    </xf>
    <xf numFmtId="0" fontId="0" fillId="2" borderId="12" xfId="0" applyFill="1" applyBorder="1" applyAlignment="1" applyProtection="1">
      <alignment vertical="center" wrapText="1"/>
    </xf>
    <xf numFmtId="0" fontId="0" fillId="0" borderId="12" xfId="0" applyBorder="1" applyAlignment="1" applyProtection="1">
      <alignment vertical="center" wrapText="1"/>
    </xf>
    <xf numFmtId="0" fontId="0" fillId="0" borderId="0" xfId="0" applyBorder="1" applyAlignment="1" applyProtection="1">
      <alignment vertical="center" wrapText="1"/>
    </xf>
    <xf numFmtId="0" fontId="0" fillId="0" borderId="2" xfId="0"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7" xfId="0" applyNumberFormat="1" applyBorder="1" applyAlignment="1" applyProtection="1">
      <alignment horizontal="center" vertical="center"/>
    </xf>
    <xf numFmtId="0" fontId="0" fillId="0" borderId="32" xfId="0" applyBorder="1" applyAlignment="1" applyProtection="1">
      <alignment horizontal="center" vertical="center"/>
    </xf>
    <xf numFmtId="0" fontId="0" fillId="0" borderId="10" xfId="0" applyBorder="1" applyAlignment="1" applyProtection="1">
      <alignment horizontal="center" vertical="center"/>
    </xf>
    <xf numFmtId="0" fontId="0" fillId="0" borderId="54" xfId="0" applyBorder="1" applyAlignment="1" applyProtection="1">
      <alignment horizontal="center" vertical="center"/>
    </xf>
    <xf numFmtId="0" fontId="0" fillId="0" borderId="13" xfId="0" applyBorder="1" applyAlignment="1" applyProtection="1">
      <alignment vertical="center" wrapText="1"/>
    </xf>
    <xf numFmtId="0" fontId="0" fillId="0" borderId="70" xfId="0" applyBorder="1" applyAlignment="1" applyProtection="1">
      <alignment vertical="center" wrapText="1"/>
    </xf>
    <xf numFmtId="0" fontId="0" fillId="0" borderId="48" xfId="0" applyBorder="1" applyAlignment="1" applyProtection="1">
      <alignment vertical="center" wrapText="1"/>
    </xf>
    <xf numFmtId="0" fontId="0" fillId="0" borderId="15" xfId="0" applyBorder="1" applyAlignment="1" applyProtection="1">
      <alignment horizontal="center" vertical="center"/>
    </xf>
    <xf numFmtId="0" fontId="15" fillId="0" borderId="70" xfId="0" applyFont="1" applyBorder="1" applyAlignment="1" applyProtection="1">
      <alignment vertical="center" wrapText="1"/>
    </xf>
    <xf numFmtId="0" fontId="0" fillId="7" borderId="0" xfId="0" applyFill="1" applyProtection="1">
      <alignment vertical="center"/>
      <protection locked="0"/>
    </xf>
    <xf numFmtId="0" fontId="0" fillId="6" borderId="0" xfId="0" applyFill="1" applyProtection="1">
      <alignment vertical="center"/>
      <protection locked="0"/>
    </xf>
    <xf numFmtId="49" fontId="7" fillId="0" borderId="2" xfId="1" applyNumberFormat="1" applyFont="1" applyFill="1" applyBorder="1" applyAlignment="1" applyProtection="1">
      <alignment vertical="center" wrapText="1"/>
    </xf>
    <xf numFmtId="0" fontId="3" fillId="0" borderId="3" xfId="0" applyFont="1" applyBorder="1" applyAlignment="1" applyProtection="1">
      <alignment vertical="center" wrapText="1" shrinkToFit="1"/>
      <protection hidden="1"/>
    </xf>
    <xf numFmtId="0" fontId="12" fillId="0" borderId="12" xfId="0" applyFont="1" applyBorder="1" applyAlignment="1">
      <alignment horizontal="center" vertical="center"/>
    </xf>
    <xf numFmtId="0" fontId="0" fillId="0" borderId="12" xfId="0" applyBorder="1" applyAlignment="1">
      <alignment vertical="center" wrapText="1"/>
    </xf>
    <xf numFmtId="0" fontId="13" fillId="0" borderId="0" xfId="0" applyFont="1" applyFill="1" applyBorder="1" applyAlignment="1">
      <alignment vertical="center" shrinkToFit="1"/>
    </xf>
    <xf numFmtId="0" fontId="20" fillId="0" borderId="0" xfId="0" applyFont="1" applyFill="1" applyBorder="1" applyAlignment="1">
      <alignment vertical="top" wrapText="1" shrinkToFit="1"/>
    </xf>
    <xf numFmtId="0" fontId="20" fillId="0" borderId="29" xfId="0" applyFont="1" applyFill="1" applyBorder="1" applyAlignment="1">
      <alignment vertical="top" wrapText="1" shrinkToFit="1"/>
    </xf>
    <xf numFmtId="0" fontId="0" fillId="0" borderId="2" xfId="0" applyBorder="1" applyAlignment="1" applyProtection="1">
      <alignment horizontal="center" vertical="center"/>
    </xf>
    <xf numFmtId="0" fontId="13" fillId="0" borderId="35" xfId="0" applyFont="1" applyFill="1" applyBorder="1" applyAlignment="1">
      <alignment vertical="top" shrinkToFit="1"/>
    </xf>
    <xf numFmtId="0" fontId="13" fillId="0" borderId="19" xfId="0" applyFont="1" applyFill="1" applyBorder="1" applyAlignment="1">
      <alignment vertical="top" shrinkToFit="1"/>
    </xf>
    <xf numFmtId="0" fontId="13" fillId="0" borderId="20" xfId="0" applyFont="1" applyFill="1" applyBorder="1" applyAlignment="1">
      <alignment vertical="top" shrinkToFit="1"/>
    </xf>
    <xf numFmtId="0" fontId="13" fillId="0" borderId="23" xfId="0" applyFont="1" applyFill="1" applyBorder="1" applyAlignment="1">
      <alignment vertical="top" shrinkToFit="1"/>
    </xf>
    <xf numFmtId="0" fontId="13" fillId="0" borderId="0" xfId="0" applyFont="1" applyFill="1" applyBorder="1" applyAlignment="1">
      <alignment vertical="top" shrinkToFit="1"/>
    </xf>
    <xf numFmtId="0" fontId="13" fillId="0" borderId="22" xfId="0" applyFont="1" applyFill="1" applyBorder="1" applyAlignment="1">
      <alignment vertical="top" shrinkToFit="1"/>
    </xf>
    <xf numFmtId="0" fontId="20" fillId="0" borderId="0" xfId="0" applyFont="1" applyFill="1" applyBorder="1" applyAlignment="1">
      <alignment vertical="top"/>
    </xf>
    <xf numFmtId="0" fontId="13" fillId="0" borderId="28" xfId="0" applyFont="1" applyFill="1" applyBorder="1" applyAlignment="1">
      <alignment vertical="top" shrinkToFit="1"/>
    </xf>
    <xf numFmtId="0" fontId="13" fillId="0" borderId="29" xfId="0" applyFont="1" applyFill="1" applyBorder="1" applyAlignment="1">
      <alignment vertical="top" shrinkToFi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6" fillId="0" borderId="12" xfId="0" applyFont="1" applyBorder="1" applyAlignment="1" applyProtection="1">
      <alignment vertical="top" wrapText="1"/>
    </xf>
    <xf numFmtId="0" fontId="0" fillId="8" borderId="0" xfId="0" applyFill="1" applyProtection="1">
      <alignment vertical="center"/>
      <protection locked="0"/>
    </xf>
    <xf numFmtId="0" fontId="20" fillId="0" borderId="29" xfId="0" applyFont="1" applyFill="1" applyBorder="1" applyAlignment="1">
      <alignment vertical="top" wrapText="1" shrinkToFit="1"/>
    </xf>
    <xf numFmtId="0" fontId="0" fillId="0" borderId="2" xfId="0" applyBorder="1" applyAlignment="1" applyProtection="1">
      <alignment horizontal="center" vertical="center"/>
    </xf>
    <xf numFmtId="0" fontId="12" fillId="0" borderId="12" xfId="0" applyFont="1" applyBorder="1" applyAlignment="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15" fillId="0" borderId="12" xfId="0" applyFont="1" applyBorder="1" applyAlignment="1" applyProtection="1">
      <alignment vertical="center" wrapText="1"/>
    </xf>
    <xf numFmtId="0" fontId="29" fillId="0" borderId="0" xfId="0" applyFont="1" applyAlignment="1" applyProtection="1">
      <alignment vertical="center" shrinkToFit="1"/>
      <protection hidden="1"/>
    </xf>
    <xf numFmtId="0" fontId="46" fillId="0" borderId="0" xfId="0" applyFont="1" applyBorder="1" applyAlignment="1" applyProtection="1">
      <alignment vertical="center"/>
      <protection hidden="1"/>
    </xf>
    <xf numFmtId="0" fontId="21" fillId="0" borderId="22" xfId="0" applyFont="1" applyFill="1" applyBorder="1" applyAlignment="1">
      <alignment vertical="top" wrapText="1" shrinkToFit="1"/>
    </xf>
    <xf numFmtId="0" fontId="21" fillId="0" borderId="47" xfId="0" applyFont="1" applyFill="1" applyBorder="1" applyAlignment="1">
      <alignment vertical="top" wrapText="1" shrinkToFit="1"/>
    </xf>
    <xf numFmtId="0" fontId="0" fillId="7" borderId="12" xfId="0" applyFill="1" applyBorder="1" applyAlignment="1" applyProtection="1">
      <alignment vertical="center" shrinkToFit="1"/>
      <protection hidden="1"/>
    </xf>
    <xf numFmtId="0" fontId="0" fillId="7" borderId="12" xfId="0" applyFill="1" applyBorder="1" applyAlignment="1" applyProtection="1">
      <alignment vertical="center" wrapText="1"/>
    </xf>
    <xf numFmtId="0" fontId="3" fillId="0" borderId="3" xfId="0" applyFont="1" applyBorder="1" applyAlignment="1" applyProtection="1">
      <alignment vertical="center" wrapText="1"/>
      <protection hidden="1"/>
    </xf>
    <xf numFmtId="0" fontId="0" fillId="9" borderId="0" xfId="0" applyFill="1" applyProtection="1">
      <alignmen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2" xfId="0" applyFill="1" applyBorder="1" applyAlignment="1" applyProtection="1">
      <alignment vertical="center" wrapText="1"/>
    </xf>
    <xf numFmtId="0" fontId="28" fillId="0" borderId="0" xfId="0" applyFont="1" applyFill="1" applyProtection="1">
      <alignment vertical="center"/>
    </xf>
    <xf numFmtId="0" fontId="14" fillId="0" borderId="0" xfId="0" applyFont="1" applyFill="1" applyProtection="1">
      <alignment vertical="center"/>
    </xf>
    <xf numFmtId="0" fontId="49" fillId="0" borderId="0" xfId="0" applyFont="1" applyFill="1" applyProtection="1">
      <alignment vertical="center"/>
    </xf>
    <xf numFmtId="0" fontId="50" fillId="0" borderId="0" xfId="0" applyFont="1" applyFill="1" applyProtection="1">
      <alignment vertical="center"/>
    </xf>
    <xf numFmtId="0" fontId="15" fillId="0" borderId="12" xfId="0" applyFont="1" applyFill="1" applyBorder="1" applyAlignment="1" applyProtection="1">
      <alignmen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13" fillId="0" borderId="0" xfId="0" applyFont="1" applyFill="1" applyBorder="1" applyAlignment="1">
      <alignment vertical="center" shrinkToFit="1"/>
    </xf>
    <xf numFmtId="0" fontId="0" fillId="0" borderId="2" xfId="0" applyBorder="1" applyAlignment="1" applyProtection="1">
      <alignment horizontal="center" vertical="center"/>
    </xf>
    <xf numFmtId="14" fontId="0" fillId="0" borderId="0" xfId="0" applyNumberFormat="1" applyFill="1" applyProtection="1">
      <alignment vertical="center"/>
      <protection locked="0"/>
    </xf>
    <xf numFmtId="0" fontId="13" fillId="0" borderId="7"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4" xfId="0" applyFont="1" applyFill="1" applyBorder="1" applyAlignment="1">
      <alignment vertical="center" shrinkToFit="1"/>
    </xf>
    <xf numFmtId="0" fontId="17" fillId="0" borderId="0" xfId="0" applyNumberFormat="1" applyFont="1" applyFill="1" applyBorder="1" applyAlignment="1">
      <alignment shrinkToFit="1"/>
    </xf>
    <xf numFmtId="0" fontId="18" fillId="0" borderId="0" xfId="0" applyFont="1" applyFill="1" applyBorder="1" applyAlignment="1">
      <alignment vertical="center" shrinkToFit="1"/>
    </xf>
    <xf numFmtId="0" fontId="13" fillId="0" borderId="9" xfId="0" applyFont="1" applyFill="1" applyBorder="1" applyAlignment="1">
      <alignment vertical="center" shrinkToFit="1"/>
    </xf>
    <xf numFmtId="0" fontId="13" fillId="0" borderId="10" xfId="0" applyFont="1" applyFill="1" applyBorder="1" applyAlignment="1">
      <alignment vertical="center" shrinkToFit="1"/>
    </xf>
    <xf numFmtId="0" fontId="13" fillId="0" borderId="0" xfId="0" applyFont="1" applyFill="1" applyBorder="1" applyAlignment="1">
      <alignment vertical="center" shrinkToFit="1"/>
    </xf>
    <xf numFmtId="0" fontId="13" fillId="0" borderId="11" xfId="0" applyFont="1" applyFill="1" applyBorder="1" applyAlignment="1">
      <alignment vertical="center" shrinkToFit="1"/>
    </xf>
    <xf numFmtId="0" fontId="13" fillId="0" borderId="4" xfId="0" applyFont="1" applyFill="1" applyBorder="1" applyAlignment="1">
      <alignment vertical="center" wrapText="1" shrinkToFit="1"/>
    </xf>
    <xf numFmtId="0" fontId="12" fillId="0" borderId="0" xfId="0" applyFont="1" applyFill="1" applyBorder="1" applyAlignment="1">
      <alignment vertical="center" wrapText="1" shrinkToFit="1"/>
    </xf>
    <xf numFmtId="0" fontId="12" fillId="0" borderId="9" xfId="0" applyFont="1" applyFill="1" applyBorder="1" applyAlignment="1">
      <alignment vertical="center" wrapText="1" shrinkToFit="1"/>
    </xf>
    <xf numFmtId="0" fontId="12" fillId="0" borderId="10" xfId="0" applyFont="1" applyFill="1" applyBorder="1" applyAlignment="1">
      <alignment vertical="center" wrapText="1" shrinkToFit="1"/>
    </xf>
    <xf numFmtId="0" fontId="12" fillId="0" borderId="11" xfId="0" applyFont="1" applyFill="1" applyBorder="1" applyAlignment="1">
      <alignment vertical="center" wrapText="1" shrinkToFit="1"/>
    </xf>
    <xf numFmtId="0" fontId="13" fillId="0" borderId="5" xfId="0" applyFont="1" applyFill="1" applyBorder="1" applyAlignment="1">
      <alignment vertical="center" shrinkToFit="1"/>
    </xf>
    <xf numFmtId="0" fontId="20" fillId="0" borderId="0" xfId="0" applyFont="1" applyFill="1" applyBorder="1" applyAlignment="1">
      <alignment vertical="top" wrapText="1" shrinkToFit="1"/>
    </xf>
    <xf numFmtId="0" fontId="20" fillId="0" borderId="29" xfId="0" applyFont="1" applyFill="1" applyBorder="1" applyAlignment="1">
      <alignment vertical="top" wrapText="1" shrinkToFit="1"/>
    </xf>
    <xf numFmtId="0" fontId="20" fillId="0" borderId="0" xfId="0" applyFont="1" applyFill="1" applyBorder="1" applyAlignment="1">
      <alignment vertical="top"/>
    </xf>
    <xf numFmtId="0" fontId="0" fillId="0" borderId="0" xfId="0" applyFont="1" applyFill="1" applyBorder="1" applyAlignment="1">
      <alignment vertical="center" shrinkToFit="1"/>
    </xf>
    <xf numFmtId="0" fontId="12" fillId="2" borderId="12" xfId="0" applyFont="1" applyFill="1" applyBorder="1" applyAlignment="1">
      <alignment horizontal="center" vertical="center" wrapText="1"/>
    </xf>
    <xf numFmtId="0" fontId="12" fillId="0" borderId="12" xfId="0" applyFont="1" applyBorder="1" applyAlignment="1">
      <alignment horizontal="center" vertical="center"/>
    </xf>
    <xf numFmtId="0" fontId="12"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0" borderId="0" xfId="0" applyFont="1" applyAlignment="1">
      <alignment horizontal="center" vertical="center"/>
    </xf>
    <xf numFmtId="186" fontId="43" fillId="0" borderId="0" xfId="0" applyNumberFormat="1" applyFont="1" applyAlignment="1">
      <alignment horizontal="right" vertical="center"/>
    </xf>
    <xf numFmtId="0" fontId="12" fillId="0" borderId="13" xfId="0" applyFont="1" applyBorder="1" applyAlignment="1">
      <alignment horizontal="center" vertical="center"/>
    </xf>
    <xf numFmtId="0" fontId="12" fillId="0" borderId="48" xfId="0" applyFont="1" applyBorder="1" applyAlignment="1">
      <alignment horizontal="center"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42" fillId="0" borderId="0" xfId="0" applyFont="1" applyAlignment="1">
      <alignment vertical="top" wrapText="1"/>
    </xf>
    <xf numFmtId="0" fontId="42" fillId="0" borderId="0" xfId="0" applyFont="1" applyAlignment="1">
      <alignment vertical="top"/>
    </xf>
    <xf numFmtId="0" fontId="42" fillId="0" borderId="10" xfId="0" applyFont="1" applyBorder="1" applyAlignment="1">
      <alignment vertical="top"/>
    </xf>
    <xf numFmtId="0" fontId="12" fillId="0" borderId="12" xfId="0" applyFont="1" applyBorder="1" applyAlignment="1">
      <alignment vertical="center" wrapText="1"/>
    </xf>
    <xf numFmtId="0" fontId="12" fillId="0" borderId="12" xfId="0" applyFont="1" applyBorder="1" applyAlignment="1">
      <alignment vertical="center"/>
    </xf>
    <xf numFmtId="0" fontId="43" fillId="0" borderId="12" xfId="0" applyFont="1" applyBorder="1" applyAlignment="1">
      <alignment vertical="center" wrapText="1"/>
    </xf>
    <xf numFmtId="0" fontId="12" fillId="2" borderId="12" xfId="0" applyFont="1" applyFill="1" applyBorder="1" applyAlignment="1">
      <alignment horizontal="center" vertical="center" shrinkToFit="1"/>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4" fillId="0" borderId="0" xfId="0" applyFont="1" applyFill="1" applyBorder="1" applyAlignment="1">
      <alignment horizontal="center" vertical="center" shrinkToFit="1"/>
    </xf>
    <xf numFmtId="0" fontId="17" fillId="0" borderId="0" xfId="0" applyFont="1" applyFill="1" applyBorder="1" applyAlignment="1">
      <alignment vertical="center" wrapText="1" shrinkToFit="1"/>
    </xf>
    <xf numFmtId="0" fontId="17" fillId="0" borderId="10" xfId="0" applyFont="1" applyFill="1" applyBorder="1" applyAlignment="1">
      <alignment vertical="center" wrapText="1" shrinkToFit="1"/>
    </xf>
    <xf numFmtId="0" fontId="24" fillId="0" borderId="77" xfId="0" applyFont="1" applyFill="1" applyBorder="1" applyAlignment="1">
      <alignment vertical="top" shrinkToFit="1"/>
    </xf>
    <xf numFmtId="0" fontId="24" fillId="0" borderId="76" xfId="0" applyFont="1" applyFill="1" applyBorder="1" applyAlignment="1">
      <alignment vertical="top" shrinkToFit="1"/>
    </xf>
    <xf numFmtId="0" fontId="23" fillId="0" borderId="76" xfId="0" applyFont="1" applyFill="1" applyBorder="1" applyAlignment="1">
      <alignment horizontal="center" vertical="top" shrinkToFit="1"/>
    </xf>
    <xf numFmtId="0" fontId="23" fillId="0" borderId="81" xfId="0" applyFont="1" applyFill="1" applyBorder="1" applyAlignment="1">
      <alignment horizontal="center" vertical="top" shrinkToFit="1"/>
    </xf>
    <xf numFmtId="0" fontId="24" fillId="0" borderId="6" xfId="0" applyFont="1" applyFill="1" applyBorder="1" applyAlignment="1">
      <alignment vertical="top" shrinkToFit="1"/>
    </xf>
    <xf numFmtId="0" fontId="24" fillId="0" borderId="7" xfId="0" applyFont="1" applyFill="1" applyBorder="1" applyAlignment="1">
      <alignment vertical="top" shrinkToFit="1"/>
    </xf>
    <xf numFmtId="0" fontId="13" fillId="0" borderId="6" xfId="0" applyFont="1" applyFill="1" applyBorder="1" applyAlignment="1">
      <alignment vertical="center" shrinkToFit="1"/>
    </xf>
    <xf numFmtId="0" fontId="13" fillId="0" borderId="7" xfId="0" applyFont="1" applyFill="1" applyBorder="1" applyAlignment="1">
      <alignment vertical="center" shrinkToFit="1"/>
    </xf>
    <xf numFmtId="0" fontId="13" fillId="0" borderId="8" xfId="0" applyFont="1" applyFill="1" applyBorder="1" applyAlignment="1">
      <alignment vertical="center" shrinkToFit="1"/>
    </xf>
    <xf numFmtId="0" fontId="13" fillId="0" borderId="9" xfId="0" applyFont="1" applyFill="1" applyBorder="1" applyAlignment="1">
      <alignment vertical="center" shrinkToFit="1"/>
    </xf>
    <xf numFmtId="0" fontId="13" fillId="0" borderId="10" xfId="0" applyFont="1" applyFill="1" applyBorder="1" applyAlignment="1">
      <alignment vertical="center" shrinkToFit="1"/>
    </xf>
    <xf numFmtId="0" fontId="13" fillId="0" borderId="11" xfId="0" applyFont="1" applyFill="1" applyBorder="1" applyAlignment="1">
      <alignment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7" xfId="0" applyFont="1" applyFill="1" applyBorder="1" applyAlignment="1">
      <alignment vertical="center" wrapText="1" shrinkToFit="1"/>
    </xf>
    <xf numFmtId="0" fontId="12" fillId="0" borderId="0" xfId="0" applyFont="1" applyFill="1" applyBorder="1" applyAlignment="1">
      <alignment vertical="center" wrapText="1" shrinkToFit="1"/>
    </xf>
    <xf numFmtId="0" fontId="12" fillId="0" borderId="10" xfId="0" applyFont="1" applyFill="1" applyBorder="1" applyAlignment="1">
      <alignment vertical="center" wrapText="1" shrinkToFit="1"/>
    </xf>
    <xf numFmtId="184" fontId="13" fillId="0" borderId="0" xfId="0" applyNumberFormat="1" applyFont="1" applyFill="1" applyBorder="1" applyAlignment="1">
      <alignment horizontal="right" vertical="center" shrinkToFit="1"/>
    </xf>
    <xf numFmtId="184" fontId="13" fillId="0" borderId="10" xfId="0" applyNumberFormat="1" applyFont="1" applyFill="1" applyBorder="1" applyAlignment="1">
      <alignment horizontal="right" vertical="center" shrinkToFit="1"/>
    </xf>
    <xf numFmtId="0" fontId="13" fillId="0" borderId="12" xfId="0" applyFont="1" applyFill="1" applyBorder="1" applyAlignment="1">
      <alignment horizontal="center" vertical="center" shrinkToFit="1"/>
    </xf>
    <xf numFmtId="0" fontId="21" fillId="0" borderId="7" xfId="0" applyFont="1" applyFill="1" applyBorder="1" applyAlignment="1">
      <alignment vertical="center" shrinkToFit="1"/>
    </xf>
    <xf numFmtId="0" fontId="20" fillId="0" borderId="8" xfId="0" applyFont="1" applyFill="1" applyBorder="1" applyAlignment="1">
      <alignment vertical="center" shrinkToFit="1"/>
    </xf>
    <xf numFmtId="0" fontId="20" fillId="0" borderId="0" xfId="0" applyFont="1" applyFill="1" applyBorder="1" applyAlignment="1">
      <alignment vertical="center" shrinkToFit="1"/>
    </xf>
    <xf numFmtId="0" fontId="20" fillId="0" borderId="5" xfId="0" applyFont="1" applyFill="1" applyBorder="1" applyAlignment="1">
      <alignment vertical="center" shrinkToFit="1"/>
    </xf>
    <xf numFmtId="0" fontId="20" fillId="0" borderId="10" xfId="0" applyFont="1" applyFill="1" applyBorder="1" applyAlignment="1">
      <alignment vertical="center" shrinkToFit="1"/>
    </xf>
    <xf numFmtId="0" fontId="20" fillId="0" borderId="11" xfId="0" applyFont="1" applyFill="1" applyBorder="1" applyAlignment="1">
      <alignment vertical="center" shrinkToFit="1"/>
    </xf>
    <xf numFmtId="0" fontId="13" fillId="0" borderId="85"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13" fillId="0" borderId="12" xfId="0" applyFont="1" applyFill="1" applyBorder="1" applyAlignment="1">
      <alignment vertical="center" shrinkToFit="1"/>
    </xf>
    <xf numFmtId="0" fontId="21" fillId="0" borderId="7" xfId="0" applyFont="1" applyFill="1" applyBorder="1" applyAlignment="1">
      <alignment shrinkToFit="1"/>
    </xf>
    <xf numFmtId="0" fontId="20" fillId="0" borderId="7" xfId="0" applyFont="1" applyFill="1" applyBorder="1" applyAlignment="1">
      <alignment shrinkToFit="1"/>
    </xf>
    <xf numFmtId="0" fontId="20" fillId="0" borderId="10" xfId="0" applyFont="1" applyFill="1" applyBorder="1" applyAlignment="1">
      <alignment shrinkToFit="1"/>
    </xf>
    <xf numFmtId="0" fontId="13" fillId="0" borderId="83"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80" xfId="0" applyFont="1" applyFill="1" applyBorder="1" applyAlignment="1">
      <alignment vertical="center" shrinkToFit="1"/>
    </xf>
    <xf numFmtId="0" fontId="13" fillId="0" borderId="79" xfId="0" applyFont="1" applyFill="1" applyBorder="1" applyAlignment="1">
      <alignment vertical="center" shrinkToFit="1"/>
    </xf>
    <xf numFmtId="0" fontId="13" fillId="0" borderId="78" xfId="0" applyFont="1" applyFill="1" applyBorder="1" applyAlignment="1">
      <alignment vertical="center" shrinkToFit="1"/>
    </xf>
    <xf numFmtId="0" fontId="13" fillId="0" borderId="6" xfId="0" applyFont="1" applyFill="1" applyBorder="1" applyAlignment="1">
      <alignment vertical="center" wrapText="1" shrinkToFit="1"/>
    </xf>
    <xf numFmtId="0" fontId="13" fillId="0" borderId="8" xfId="0" applyFont="1" applyFill="1" applyBorder="1" applyAlignment="1">
      <alignment vertical="center" wrapText="1" shrinkToFit="1"/>
    </xf>
    <xf numFmtId="0" fontId="13" fillId="0" borderId="4" xfId="0" applyFont="1" applyFill="1" applyBorder="1" applyAlignment="1">
      <alignment vertical="center" wrapText="1" shrinkToFit="1"/>
    </xf>
    <xf numFmtId="0" fontId="13" fillId="0" borderId="0"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9" xfId="0" applyFont="1" applyFill="1" applyBorder="1" applyAlignment="1">
      <alignment vertical="center" wrapText="1" shrinkToFit="1"/>
    </xf>
    <xf numFmtId="0" fontId="13" fillId="0" borderId="10" xfId="0" applyFont="1" applyFill="1" applyBorder="1" applyAlignment="1">
      <alignment vertical="center" wrapText="1" shrinkToFit="1"/>
    </xf>
    <xf numFmtId="0" fontId="13" fillId="0" borderId="11" xfId="0" applyFont="1" applyFill="1" applyBorder="1" applyAlignment="1">
      <alignment vertical="center" wrapText="1" shrinkToFit="1"/>
    </xf>
    <xf numFmtId="0" fontId="13" fillId="0" borderId="4" xfId="0" applyFont="1" applyFill="1" applyBorder="1" applyAlignment="1">
      <alignment vertical="center" shrinkToFit="1"/>
    </xf>
    <xf numFmtId="0" fontId="13" fillId="0" borderId="0" xfId="0" applyFont="1" applyFill="1" applyBorder="1" applyAlignment="1">
      <alignment vertical="center" shrinkToFit="1"/>
    </xf>
    <xf numFmtId="0" fontId="13" fillId="0" borderId="5" xfId="0" applyFont="1" applyFill="1" applyBorder="1" applyAlignment="1">
      <alignment vertical="center" shrinkToFit="1"/>
    </xf>
    <xf numFmtId="0" fontId="13" fillId="0" borderId="76" xfId="0" applyFont="1" applyFill="1" applyBorder="1" applyAlignment="1">
      <alignment horizontal="center" vertical="center" shrinkToFit="1"/>
    </xf>
    <xf numFmtId="0" fontId="12" fillId="0" borderId="81"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3" fillId="0" borderId="77" xfId="0" applyFont="1" applyFill="1" applyBorder="1" applyAlignment="1">
      <alignment vertical="center" wrapText="1" shrinkToFit="1"/>
    </xf>
    <xf numFmtId="0" fontId="13" fillId="0" borderId="76" xfId="0" applyFont="1" applyFill="1" applyBorder="1" applyAlignment="1">
      <alignment vertical="center" wrapText="1" shrinkToFit="1"/>
    </xf>
    <xf numFmtId="0" fontId="21" fillId="0" borderId="8" xfId="0" applyFont="1" applyFill="1" applyBorder="1" applyAlignment="1">
      <alignment shrinkToFit="1"/>
    </xf>
    <xf numFmtId="0" fontId="21" fillId="0" borderId="10" xfId="0" applyFont="1" applyFill="1" applyBorder="1" applyAlignment="1">
      <alignment shrinkToFit="1"/>
    </xf>
    <xf numFmtId="0" fontId="21" fillId="0" borderId="11" xfId="0" applyFont="1" applyFill="1" applyBorder="1" applyAlignment="1">
      <alignment shrinkToFit="1"/>
    </xf>
    <xf numFmtId="0" fontId="24" fillId="0" borderId="4" xfId="0" applyFont="1" applyFill="1" applyBorder="1" applyAlignment="1">
      <alignment horizontal="center" vertical="center" wrapText="1"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2" fillId="0" borderId="7" xfId="0" applyFont="1" applyFill="1" applyBorder="1" applyAlignment="1">
      <alignment vertical="center" wrapText="1" shrinkToFit="1"/>
    </xf>
    <xf numFmtId="0" fontId="12" fillId="0" borderId="79" xfId="0" applyFont="1" applyFill="1" applyBorder="1" applyAlignment="1">
      <alignment vertical="center" wrapText="1" shrinkToFit="1"/>
    </xf>
    <xf numFmtId="0" fontId="13" fillId="0" borderId="76" xfId="0" applyFont="1" applyFill="1" applyBorder="1" applyAlignment="1">
      <alignment vertical="center" shrinkToFit="1"/>
    </xf>
    <xf numFmtId="0" fontId="24" fillId="0" borderId="0"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13"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4"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24" fillId="0" borderId="4" xfId="0" applyFont="1" applyFill="1" applyBorder="1" applyAlignment="1">
      <alignment vertical="top" shrinkToFit="1"/>
    </xf>
    <xf numFmtId="0" fontId="24" fillId="0" borderId="0" xfId="0" applyFont="1" applyFill="1" applyBorder="1" applyAlignment="1">
      <alignment vertical="top" shrinkToFit="1"/>
    </xf>
    <xf numFmtId="0" fontId="24" fillId="0" borderId="80" xfId="0" applyFont="1" applyFill="1" applyBorder="1" applyAlignment="1">
      <alignment vertical="top" shrinkToFit="1"/>
    </xf>
    <xf numFmtId="0" fontId="24" fillId="0" borderId="79" xfId="0" applyFont="1" applyFill="1" applyBorder="1" applyAlignment="1">
      <alignment vertical="top" shrinkToFit="1"/>
    </xf>
    <xf numFmtId="0" fontId="13" fillId="0" borderId="81" xfId="0" applyFont="1" applyFill="1" applyBorder="1" applyAlignment="1">
      <alignment vertical="center" wrapText="1" shrinkToFit="1"/>
    </xf>
    <xf numFmtId="0" fontId="13" fillId="0" borderId="79" xfId="0" applyFont="1" applyFill="1" applyBorder="1" applyAlignment="1">
      <alignment vertical="center" wrapText="1" shrinkToFit="1"/>
    </xf>
    <xf numFmtId="0" fontId="13" fillId="0" borderId="78" xfId="0" applyFont="1" applyFill="1" applyBorder="1" applyAlignment="1">
      <alignment vertical="center" wrapText="1" shrinkToFit="1"/>
    </xf>
    <xf numFmtId="0" fontId="24" fillId="0" borderId="9" xfId="0" applyFont="1" applyFill="1" applyBorder="1" applyAlignment="1">
      <alignment vertical="top" shrinkToFit="1"/>
    </xf>
    <xf numFmtId="0" fontId="24" fillId="0" borderId="10" xfId="0" applyFont="1" applyFill="1" applyBorder="1" applyAlignment="1">
      <alignment vertical="top" shrinkToFit="1"/>
    </xf>
    <xf numFmtId="0" fontId="24" fillId="0" borderId="77" xfId="0" applyFont="1" applyFill="1" applyBorder="1" applyAlignment="1">
      <alignment horizontal="center" vertical="top" shrinkToFit="1"/>
    </xf>
    <xf numFmtId="0" fontId="24" fillId="0" borderId="76" xfId="0" applyFont="1" applyFill="1" applyBorder="1" applyAlignment="1">
      <alignment horizontal="center" vertical="top" shrinkToFit="1"/>
    </xf>
    <xf numFmtId="0" fontId="24" fillId="0" borderId="80" xfId="0" applyFont="1" applyFill="1" applyBorder="1" applyAlignment="1">
      <alignment horizontal="center" vertical="top" shrinkToFit="1"/>
    </xf>
    <xf numFmtId="0" fontId="24" fillId="0" borderId="79" xfId="0" applyFont="1" applyFill="1" applyBorder="1" applyAlignment="1">
      <alignment horizontal="center" vertical="top" shrinkToFit="1"/>
    </xf>
    <xf numFmtId="0" fontId="13" fillId="0" borderId="81" xfId="0" applyFont="1" applyFill="1" applyBorder="1" applyAlignment="1">
      <alignment vertical="center" shrinkToFit="1"/>
    </xf>
    <xf numFmtId="0" fontId="20" fillId="0" borderId="8" xfId="0" applyFont="1" applyFill="1" applyBorder="1" applyAlignment="1">
      <alignment shrinkToFit="1"/>
    </xf>
    <xf numFmtId="0" fontId="20" fillId="0" borderId="11" xfId="0" applyFont="1" applyFill="1" applyBorder="1" applyAlignment="1">
      <alignment shrinkToFit="1"/>
    </xf>
    <xf numFmtId="0" fontId="13" fillId="0" borderId="6" xfId="0" applyFont="1" applyFill="1" applyBorder="1" applyAlignment="1">
      <alignment horizontal="center" shrinkToFit="1"/>
    </xf>
    <xf numFmtId="0" fontId="13" fillId="0" borderId="7" xfId="0" applyFont="1" applyFill="1" applyBorder="1" applyAlignment="1">
      <alignment horizontal="center" shrinkToFit="1"/>
    </xf>
    <xf numFmtId="0" fontId="13" fillId="0" borderId="4" xfId="0" applyFont="1" applyFill="1" applyBorder="1" applyAlignment="1">
      <alignment horizontal="center" shrinkToFit="1"/>
    </xf>
    <xf numFmtId="0" fontId="13" fillId="0" borderId="0" xfId="0" applyFont="1" applyFill="1" applyBorder="1" applyAlignment="1">
      <alignment horizontal="center" shrinkToFit="1"/>
    </xf>
    <xf numFmtId="0" fontId="21" fillId="0" borderId="4" xfId="0" applyFont="1" applyFill="1" applyBorder="1" applyAlignment="1">
      <alignment vertical="center" shrinkToFit="1"/>
    </xf>
    <xf numFmtId="0" fontId="21" fillId="0" borderId="0" xfId="0" applyFont="1" applyFill="1" applyBorder="1" applyAlignment="1">
      <alignment vertical="center" shrinkToFit="1"/>
    </xf>
    <xf numFmtId="0" fontId="21" fillId="0" borderId="9" xfId="0" applyFont="1" applyFill="1" applyBorder="1" applyAlignment="1">
      <alignment vertical="center" shrinkToFit="1"/>
    </xf>
    <xf numFmtId="0" fontId="21" fillId="0" borderId="10" xfId="0" applyFont="1" applyFill="1" applyBorder="1" applyAlignment="1">
      <alignment vertical="center" shrinkToFit="1"/>
    </xf>
    <xf numFmtId="0" fontId="21" fillId="0" borderId="6" xfId="0" applyFont="1" applyFill="1" applyBorder="1" applyAlignment="1">
      <alignment vertical="center" shrinkToFit="1"/>
    </xf>
    <xf numFmtId="0" fontId="25" fillId="0" borderId="6" xfId="0" applyFont="1" applyFill="1" applyBorder="1" applyAlignment="1">
      <alignment vertical="center" wrapText="1" shrinkToFit="1"/>
    </xf>
    <xf numFmtId="0" fontId="25" fillId="0" borderId="7" xfId="0" applyFont="1" applyFill="1" applyBorder="1" applyAlignment="1">
      <alignment vertical="center" wrapText="1" shrinkToFit="1"/>
    </xf>
    <xf numFmtId="0" fontId="25" fillId="0" borderId="8" xfId="0" applyFont="1" applyFill="1" applyBorder="1" applyAlignment="1">
      <alignment vertical="center" wrapText="1" shrinkToFit="1"/>
    </xf>
    <xf numFmtId="0" fontId="25" fillId="0" borderId="4"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5" xfId="0" applyFont="1" applyFill="1" applyBorder="1" applyAlignment="1">
      <alignment vertical="center" wrapText="1" shrinkToFit="1"/>
    </xf>
    <xf numFmtId="0" fontId="25" fillId="0" borderId="9" xfId="0" applyFont="1" applyFill="1" applyBorder="1" applyAlignment="1">
      <alignment vertical="center" wrapText="1" shrinkToFit="1"/>
    </xf>
    <xf numFmtId="0" fontId="25" fillId="0" borderId="10" xfId="0" applyFont="1" applyFill="1" applyBorder="1" applyAlignment="1">
      <alignment vertical="center" wrapText="1" shrinkToFit="1"/>
    </xf>
    <xf numFmtId="0" fontId="25" fillId="0" borderId="11" xfId="0" applyFont="1" applyFill="1" applyBorder="1" applyAlignment="1">
      <alignment vertical="center" wrapText="1" shrinkToFit="1"/>
    </xf>
    <xf numFmtId="0" fontId="12" fillId="0" borderId="5" xfId="0" applyFont="1" applyFill="1" applyBorder="1" applyAlignment="1">
      <alignment vertical="center" wrapText="1" shrinkToFit="1"/>
    </xf>
    <xf numFmtId="0" fontId="12" fillId="0" borderId="4" xfId="0" applyFont="1" applyFill="1" applyBorder="1" applyAlignment="1">
      <alignment vertical="center" wrapText="1" shrinkToFit="1"/>
    </xf>
    <xf numFmtId="0" fontId="12" fillId="0" borderId="9" xfId="0" applyFont="1" applyFill="1" applyBorder="1" applyAlignment="1">
      <alignment vertical="center" wrapText="1" shrinkToFit="1"/>
    </xf>
    <xf numFmtId="0" fontId="12" fillId="0" borderId="11" xfId="0" applyFont="1" applyFill="1" applyBorder="1" applyAlignment="1">
      <alignment vertical="center" wrapText="1" shrinkToFit="1"/>
    </xf>
    <xf numFmtId="0" fontId="13" fillId="0" borderId="80" xfId="0" applyFont="1" applyFill="1" applyBorder="1" applyAlignment="1">
      <alignment vertical="center" wrapText="1" shrinkToFit="1"/>
    </xf>
    <xf numFmtId="0" fontId="23" fillId="0" borderId="7" xfId="0" applyFont="1" applyFill="1" applyBorder="1" applyAlignment="1">
      <alignment horizontal="center" vertical="top" shrinkToFit="1"/>
    </xf>
    <xf numFmtId="0" fontId="23" fillId="0" borderId="8" xfId="0" applyFont="1" applyFill="1" applyBorder="1" applyAlignment="1">
      <alignment horizontal="center" vertical="top" shrinkToFit="1"/>
    </xf>
    <xf numFmtId="0" fontId="17" fillId="0" borderId="0" xfId="0" applyFont="1" applyFill="1" applyBorder="1" applyAlignment="1">
      <alignment horizontal="right" vertical="center" wrapText="1" shrinkToFit="1"/>
    </xf>
    <xf numFmtId="0" fontId="18" fillId="0" borderId="0" xfId="0" applyFont="1" applyFill="1" applyBorder="1" applyAlignment="1">
      <alignment horizontal="right" vertical="center" shrinkToFit="1"/>
    </xf>
    <xf numFmtId="0" fontId="18" fillId="0" borderId="0" xfId="0" applyFont="1" applyFill="1" applyBorder="1" applyAlignment="1">
      <alignment vertical="center" wrapText="1" shrinkToFit="1"/>
    </xf>
    <xf numFmtId="0" fontId="18" fillId="0" borderId="0" xfId="0" applyFont="1" applyFill="1" applyBorder="1" applyAlignment="1">
      <alignment vertical="center" shrinkToFit="1"/>
    </xf>
    <xf numFmtId="0" fontId="21" fillId="0" borderId="6" xfId="0" applyFont="1" applyFill="1" applyBorder="1" applyAlignment="1">
      <alignment horizontal="center" vertical="center" wrapText="1"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21" fillId="0" borderId="2" xfId="0" applyFont="1" applyFill="1" applyBorder="1" applyAlignment="1">
      <alignment shrinkToFit="1"/>
    </xf>
    <xf numFmtId="0" fontId="20" fillId="0" borderId="2" xfId="0" applyFont="1" applyFill="1" applyBorder="1" applyAlignment="1">
      <alignment shrinkToFit="1"/>
    </xf>
    <xf numFmtId="0" fontId="13" fillId="0" borderId="2" xfId="0" applyFont="1" applyFill="1" applyBorder="1" applyAlignment="1">
      <alignment vertical="center" shrinkToFit="1"/>
    </xf>
    <xf numFmtId="0" fontId="13" fillId="0" borderId="3" xfId="0" applyFont="1" applyFill="1" applyBorder="1" applyAlignment="1">
      <alignment vertical="center" shrinkToFit="1"/>
    </xf>
    <xf numFmtId="0" fontId="17" fillId="0" borderId="0" xfId="0" applyNumberFormat="1" applyFont="1" applyFill="1" applyBorder="1" applyAlignment="1">
      <alignment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0" fillId="0" borderId="1" xfId="0" applyFont="1" applyFill="1" applyBorder="1" applyAlignment="1">
      <alignment horizontal="right" shrinkToFit="1"/>
    </xf>
    <xf numFmtId="0" fontId="20" fillId="0" borderId="2" xfId="0" applyFont="1" applyFill="1" applyBorder="1" applyAlignment="1">
      <alignment horizontal="right" shrinkToFit="1"/>
    </xf>
    <xf numFmtId="183" fontId="17" fillId="0" borderId="0" xfId="0" applyNumberFormat="1" applyFont="1" applyFill="1" applyBorder="1" applyAlignment="1">
      <alignment horizont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13" fillId="0" borderId="113"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112" xfId="0" applyFont="1" applyFill="1" applyBorder="1" applyAlignment="1">
      <alignment horizontal="center" vertical="center" shrinkToFit="1"/>
    </xf>
    <xf numFmtId="0" fontId="13" fillId="0" borderId="110" xfId="0" applyFont="1" applyFill="1" applyBorder="1" applyAlignment="1">
      <alignment horizontal="center" vertical="center" shrinkToFit="1"/>
    </xf>
    <xf numFmtId="0" fontId="13" fillId="0" borderId="115"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0" fillId="0" borderId="3" xfId="0" applyFont="1" applyFill="1" applyBorder="1" applyAlignment="1">
      <alignment shrinkToFit="1"/>
    </xf>
    <xf numFmtId="0" fontId="13" fillId="0" borderId="75"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3" fillId="0" borderId="74"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vertical="top" wrapText="1" shrinkToFit="1"/>
    </xf>
    <xf numFmtId="0" fontId="21" fillId="0" borderId="7" xfId="0" applyFont="1" applyFill="1" applyBorder="1" applyAlignment="1">
      <alignment vertical="top" wrapText="1" shrinkToFit="1"/>
    </xf>
    <xf numFmtId="0" fontId="21" fillId="0" borderId="8" xfId="0" applyFont="1" applyFill="1" applyBorder="1" applyAlignment="1">
      <alignment vertical="top" wrapText="1" shrinkToFit="1"/>
    </xf>
    <xf numFmtId="0" fontId="21" fillId="0" borderId="4" xfId="0" applyFont="1" applyFill="1" applyBorder="1" applyAlignment="1">
      <alignment vertical="top" wrapText="1" shrinkToFit="1"/>
    </xf>
    <xf numFmtId="0" fontId="21" fillId="0" borderId="0" xfId="0" applyFont="1" applyFill="1" applyBorder="1" applyAlignment="1">
      <alignment vertical="top" wrapText="1" shrinkToFit="1"/>
    </xf>
    <xf numFmtId="0" fontId="21" fillId="0" borderId="5" xfId="0" applyFont="1" applyFill="1" applyBorder="1" applyAlignment="1">
      <alignment vertical="top" wrapText="1" shrinkToFit="1"/>
    </xf>
    <xf numFmtId="0" fontId="21" fillId="0" borderId="9" xfId="0" applyFont="1" applyFill="1" applyBorder="1" applyAlignment="1">
      <alignment vertical="top" wrapText="1" shrinkToFit="1"/>
    </xf>
    <xf numFmtId="0" fontId="21" fillId="0" borderId="10" xfId="0" applyFont="1" applyFill="1" applyBorder="1" applyAlignment="1">
      <alignment vertical="top" wrapText="1" shrinkToFit="1"/>
    </xf>
    <xf numFmtId="0" fontId="21" fillId="0" borderId="11" xfId="0" applyFont="1" applyFill="1" applyBorder="1" applyAlignment="1">
      <alignment vertical="top" wrapText="1" shrinkToFit="1"/>
    </xf>
    <xf numFmtId="0" fontId="21" fillId="0" borderId="7" xfId="0" applyFont="1" applyFill="1" applyBorder="1" applyAlignment="1">
      <alignment horizontal="center" shrinkToFit="1"/>
    </xf>
    <xf numFmtId="0" fontId="21" fillId="0" borderId="10" xfId="0" applyFont="1" applyFill="1" applyBorder="1" applyAlignment="1">
      <alignment horizontal="center" shrinkToFit="1"/>
    </xf>
    <xf numFmtId="0" fontId="20" fillId="0" borderId="7" xfId="0" applyFont="1" applyFill="1" applyBorder="1" applyAlignment="1">
      <alignment horizontal="center" shrinkToFit="1"/>
    </xf>
    <xf numFmtId="0" fontId="20" fillId="0" borderId="10" xfId="0" applyFont="1" applyFill="1" applyBorder="1" applyAlignment="1">
      <alignment horizontal="center" shrinkToFit="1"/>
    </xf>
    <xf numFmtId="0" fontId="20" fillId="0" borderId="7" xfId="0" applyFont="1" applyFill="1" applyBorder="1" applyAlignment="1">
      <alignment vertical="center" shrinkToFit="1"/>
    </xf>
    <xf numFmtId="0" fontId="20" fillId="0" borderId="9" xfId="0" applyFont="1" applyFill="1" applyBorder="1" applyAlignment="1">
      <alignment vertical="center" shrinkToFit="1"/>
    </xf>
    <xf numFmtId="0" fontId="21" fillId="0" borderId="8" xfId="0" applyFont="1" applyFill="1" applyBorder="1" applyAlignment="1">
      <alignment vertical="center" shrinkToFit="1"/>
    </xf>
    <xf numFmtId="0" fontId="21" fillId="0" borderId="11" xfId="0" applyFont="1" applyFill="1" applyBorder="1" applyAlignment="1">
      <alignment vertical="center" shrinkToFit="1"/>
    </xf>
    <xf numFmtId="0" fontId="0" fillId="0" borderId="4" xfId="0" applyFill="1" applyBorder="1" applyAlignment="1">
      <alignment horizontal="left" vertical="top" shrinkToFit="1"/>
    </xf>
    <xf numFmtId="0" fontId="0" fillId="0" borderId="0" xfId="0" applyFill="1" applyBorder="1" applyAlignment="1">
      <alignment horizontal="left" vertical="top" shrinkToFit="1"/>
    </xf>
    <xf numFmtId="0" fontId="12" fillId="0" borderId="0" xfId="0" applyFont="1" applyFill="1" applyBorder="1" applyAlignment="1">
      <alignment vertical="center" shrinkToFit="1"/>
    </xf>
    <xf numFmtId="0" fontId="12" fillId="0" borderId="5" xfId="0" applyFont="1" applyFill="1" applyBorder="1" applyAlignment="1">
      <alignment vertical="center" shrinkToFit="1"/>
    </xf>
    <xf numFmtId="0" fontId="12" fillId="0" borderId="9" xfId="0" applyFont="1" applyFill="1" applyBorder="1" applyAlignment="1">
      <alignment vertical="center" shrinkToFit="1"/>
    </xf>
    <xf numFmtId="0" fontId="12" fillId="0" borderId="10" xfId="0" applyFont="1" applyFill="1" applyBorder="1" applyAlignment="1">
      <alignment vertical="center" shrinkToFit="1"/>
    </xf>
    <xf numFmtId="0" fontId="12" fillId="0" borderId="11" xfId="0" applyFont="1" applyFill="1" applyBorder="1" applyAlignment="1">
      <alignment vertical="center" shrinkToFit="1"/>
    </xf>
    <xf numFmtId="0" fontId="23" fillId="0" borderId="4" xfId="0" applyFont="1" applyFill="1" applyBorder="1" applyAlignment="1">
      <alignment horizontal="center" vertical="center" wrapText="1" shrinkToFit="1"/>
    </xf>
    <xf numFmtId="0" fontId="21" fillId="0" borderId="6" xfId="0" applyFont="1" applyFill="1" applyBorder="1" applyAlignment="1">
      <alignment horizontal="right" shrinkToFit="1"/>
    </xf>
    <xf numFmtId="0" fontId="20" fillId="0" borderId="7" xfId="0" applyFont="1" applyFill="1" applyBorder="1" applyAlignment="1">
      <alignment horizontal="right" shrinkToFit="1"/>
    </xf>
    <xf numFmtId="0" fontId="20" fillId="0" borderId="9" xfId="0" applyFont="1" applyFill="1" applyBorder="1" applyAlignment="1">
      <alignment horizontal="right" shrinkToFit="1"/>
    </xf>
    <xf numFmtId="0" fontId="20" fillId="0" borderId="10" xfId="0" applyFont="1" applyFill="1" applyBorder="1" applyAlignment="1">
      <alignment horizontal="right" shrinkToFit="1"/>
    </xf>
    <xf numFmtId="0" fontId="20" fillId="0" borderId="6" xfId="0" applyFont="1" applyFill="1" applyBorder="1" applyAlignment="1">
      <alignment horizontal="right" shrinkToFit="1"/>
    </xf>
    <xf numFmtId="0" fontId="0" fillId="0" borderId="0" xfId="0" applyFont="1" applyFill="1" applyBorder="1" applyAlignment="1">
      <alignment vertical="center" shrinkToFit="1"/>
    </xf>
    <xf numFmtId="0" fontId="0" fillId="0" borderId="29" xfId="0" applyFont="1" applyFill="1" applyBorder="1" applyAlignment="1">
      <alignment vertical="center" shrinkToFit="1"/>
    </xf>
    <xf numFmtId="0" fontId="17" fillId="0" borderId="0" xfId="0" applyFont="1" applyFill="1" applyBorder="1" applyAlignment="1">
      <alignment horizontal="right" vertical="top" shrinkToFit="1"/>
    </xf>
    <xf numFmtId="0" fontId="17" fillId="0" borderId="29" xfId="0" applyFont="1" applyFill="1" applyBorder="1" applyAlignment="1">
      <alignment horizontal="right" vertical="top" shrinkToFit="1"/>
    </xf>
    <xf numFmtId="0" fontId="21" fillId="0" borderId="29" xfId="0" applyFont="1" applyFill="1" applyBorder="1" applyAlignment="1">
      <alignment vertical="top" wrapText="1" shrinkToFit="1"/>
    </xf>
    <xf numFmtId="0" fontId="21" fillId="0" borderId="103" xfId="0" applyFont="1" applyFill="1" applyBorder="1" applyAlignment="1">
      <alignment horizontal="center" vertical="center" shrinkToFit="1"/>
    </xf>
    <xf numFmtId="0" fontId="21" fillId="0" borderId="102"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69"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13" fillId="0" borderId="97" xfId="0" applyFont="1" applyFill="1" applyBorder="1" applyAlignment="1">
      <alignment horizontal="center" vertical="center" shrinkToFit="1"/>
    </xf>
    <xf numFmtId="0" fontId="13" fillId="0" borderId="96" xfId="0" applyFont="1" applyFill="1" applyBorder="1" applyAlignment="1">
      <alignment horizontal="center" vertical="center" shrinkToFit="1"/>
    </xf>
    <xf numFmtId="0" fontId="13" fillId="0" borderId="95" xfId="0" applyFont="1" applyFill="1" applyBorder="1" applyAlignment="1">
      <alignment horizontal="center" vertical="center" shrinkToFit="1"/>
    </xf>
    <xf numFmtId="0" fontId="18" fillId="0" borderId="98" xfId="0" applyFont="1" applyFill="1" applyBorder="1" applyAlignment="1">
      <alignment vertical="center" wrapText="1" shrinkToFit="1"/>
    </xf>
    <xf numFmtId="0" fontId="17" fillId="0" borderId="104" xfId="0" applyFont="1" applyFill="1" applyBorder="1" applyAlignment="1">
      <alignment vertical="center" wrapText="1" shrinkToFit="1"/>
    </xf>
    <xf numFmtId="0" fontId="18" fillId="0" borderId="104" xfId="0" applyFont="1" applyFill="1" applyBorder="1" applyAlignment="1">
      <alignment vertical="center" wrapText="1" shrinkToFit="1"/>
    </xf>
    <xf numFmtId="0" fontId="13" fillId="0" borderId="100" xfId="0" applyFont="1" applyFill="1" applyBorder="1" applyAlignment="1">
      <alignment horizontal="center" vertical="center" shrinkToFit="1"/>
    </xf>
    <xf numFmtId="0" fontId="13" fillId="0" borderId="99"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0" fillId="0" borderId="0" xfId="0" applyFont="1" applyFill="1" applyBorder="1" applyAlignment="1">
      <alignment vertical="top"/>
    </xf>
    <xf numFmtId="0" fontId="21" fillId="0" borderId="90"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20" fillId="0" borderId="89"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13" fillId="0" borderId="98"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18" fillId="0" borderId="94" xfId="0" applyFont="1" applyFill="1" applyBorder="1" applyAlignment="1">
      <alignment vertical="center" wrapText="1" shrinkToFit="1"/>
    </xf>
    <xf numFmtId="0" fontId="13" fillId="0" borderId="104" xfId="0" applyFont="1" applyFill="1" applyBorder="1" applyAlignment="1">
      <alignment horizontal="center" vertical="center" shrinkToFit="1"/>
    </xf>
    <xf numFmtId="0" fontId="13" fillId="0" borderId="113" xfId="0" applyFont="1" applyFill="1" applyBorder="1" applyAlignment="1">
      <alignment vertical="center" wrapText="1"/>
    </xf>
    <xf numFmtId="0" fontId="13" fillId="0" borderId="57" xfId="0" applyFont="1" applyFill="1" applyBorder="1" applyAlignment="1">
      <alignment vertical="center" wrapText="1"/>
    </xf>
    <xf numFmtId="0" fontId="13" fillId="0" borderId="112" xfId="0" applyFont="1" applyFill="1" applyBorder="1" applyAlignment="1">
      <alignment vertical="center" wrapText="1"/>
    </xf>
    <xf numFmtId="0" fontId="13" fillId="0" borderId="4" xfId="0" applyFont="1" applyFill="1" applyBorder="1" applyAlignment="1">
      <alignment vertical="center" wrapText="1"/>
    </xf>
    <xf numFmtId="0" fontId="13" fillId="0" borderId="0" xfId="0" applyFont="1" applyFill="1" applyBorder="1" applyAlignment="1">
      <alignment vertical="center" wrapText="1"/>
    </xf>
    <xf numFmtId="0" fontId="13" fillId="0" borderId="110" xfId="0" applyFont="1" applyFill="1" applyBorder="1" applyAlignment="1">
      <alignment vertical="center" wrapText="1"/>
    </xf>
    <xf numFmtId="0" fontId="13" fillId="0" borderId="55" xfId="0" applyFont="1" applyFill="1" applyBorder="1" applyAlignment="1">
      <alignment vertical="center" wrapText="1"/>
    </xf>
    <xf numFmtId="0" fontId="13" fillId="0" borderId="50" xfId="0" applyFont="1" applyFill="1" applyBorder="1" applyAlignment="1">
      <alignment vertical="center" wrapText="1"/>
    </xf>
    <xf numFmtId="0" fontId="13" fillId="0" borderId="108" xfId="0" applyFont="1" applyFill="1" applyBorder="1" applyAlignment="1">
      <alignment vertical="center" wrapText="1"/>
    </xf>
    <xf numFmtId="0" fontId="13" fillId="0" borderId="12" xfId="0" applyFont="1" applyFill="1" applyBorder="1" applyAlignment="1">
      <alignment vertical="center" wrapText="1" shrinkToFit="1"/>
    </xf>
    <xf numFmtId="0" fontId="13" fillId="0" borderId="114" xfId="0" applyFont="1" applyFill="1" applyBorder="1" applyAlignment="1">
      <alignment horizontal="center" vertical="center" shrinkToFit="1"/>
    </xf>
    <xf numFmtId="0" fontId="13" fillId="0" borderId="111" xfId="0" applyFont="1" applyFill="1" applyBorder="1" applyAlignment="1">
      <alignment horizontal="center" vertical="center" shrinkToFit="1"/>
    </xf>
    <xf numFmtId="0" fontId="13" fillId="0" borderId="109"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13" fillId="0" borderId="90" xfId="0" applyFont="1" applyFill="1" applyBorder="1" applyAlignment="1">
      <alignment horizontal="center" vertical="center" shrinkToFit="1"/>
    </xf>
    <xf numFmtId="0" fontId="17" fillId="0" borderId="90" xfId="0" applyFont="1" applyFill="1" applyBorder="1" applyAlignment="1">
      <alignment vertical="center" wrapText="1" shrinkToFit="1"/>
    </xf>
    <xf numFmtId="0" fontId="21" fillId="0" borderId="104" xfId="0" applyFont="1" applyFill="1" applyBorder="1" applyAlignment="1">
      <alignment vertical="center" shrinkToFit="1"/>
    </xf>
    <xf numFmtId="0" fontId="20" fillId="0" borderId="98" xfId="0" applyFont="1" applyFill="1" applyBorder="1" applyAlignment="1">
      <alignment vertical="center" shrinkToFit="1"/>
    </xf>
    <xf numFmtId="0" fontId="20" fillId="0" borderId="39"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3" fillId="0" borderId="87" xfId="0" applyFont="1" applyFill="1" applyBorder="1" applyAlignment="1">
      <alignment horizontal="center" vertical="center" shrinkToFit="1"/>
    </xf>
    <xf numFmtId="0" fontId="13" fillId="0" borderId="86" xfId="0" applyFont="1" applyFill="1" applyBorder="1" applyAlignment="1">
      <alignment horizontal="center" vertical="center" shrinkToFit="1"/>
    </xf>
    <xf numFmtId="0" fontId="13" fillId="0" borderId="88" xfId="0" applyFont="1" applyFill="1" applyBorder="1" applyAlignment="1">
      <alignment horizontal="center" vertical="center" shrinkToFit="1"/>
    </xf>
    <xf numFmtId="0" fontId="21" fillId="0" borderId="90" xfId="0" applyFont="1" applyFill="1" applyBorder="1" applyAlignment="1">
      <alignment vertical="center" shrinkToFit="1"/>
    </xf>
    <xf numFmtId="0" fontId="21" fillId="0" borderId="107" xfId="0" applyFont="1" applyFill="1" applyBorder="1" applyAlignment="1">
      <alignment vertical="center" shrinkToFit="1"/>
    </xf>
    <xf numFmtId="0" fontId="17" fillId="0" borderId="19" xfId="0" applyNumberFormat="1" applyFont="1" applyFill="1" applyBorder="1" applyAlignment="1">
      <alignment horizontal="right" shrinkToFit="1"/>
    </xf>
    <xf numFmtId="0" fontId="17" fillId="0" borderId="0" xfId="0" applyNumberFormat="1" applyFont="1" applyFill="1" applyBorder="1" applyAlignment="1">
      <alignment horizontal="right" shrinkToFit="1"/>
    </xf>
    <xf numFmtId="0" fontId="20" fillId="0" borderId="35" xfId="0" applyFont="1" applyFill="1" applyBorder="1" applyAlignment="1">
      <alignment vertical="top" wrapText="1" shrinkToFit="1"/>
    </xf>
    <xf numFmtId="0" fontId="20" fillId="0" borderId="19" xfId="0" applyFont="1" applyFill="1" applyBorder="1" applyAlignment="1">
      <alignment vertical="top" wrapText="1" shrinkToFit="1"/>
    </xf>
    <xf numFmtId="0" fontId="20" fillId="0" borderId="20" xfId="0" applyFont="1" applyFill="1" applyBorder="1" applyAlignment="1">
      <alignment vertical="top" wrapText="1" shrinkToFit="1"/>
    </xf>
    <xf numFmtId="0" fontId="20" fillId="0" borderId="23" xfId="0" applyFont="1" applyFill="1" applyBorder="1" applyAlignment="1">
      <alignment vertical="top" wrapText="1" shrinkToFit="1"/>
    </xf>
    <xf numFmtId="0" fontId="20" fillId="0" borderId="0" xfId="0" applyFont="1" applyFill="1" applyBorder="1" applyAlignment="1">
      <alignment vertical="top" wrapText="1" shrinkToFit="1"/>
    </xf>
    <xf numFmtId="0" fontId="20" fillId="0" borderId="22" xfId="0" applyFont="1" applyFill="1" applyBorder="1" applyAlignment="1">
      <alignment vertical="top" wrapText="1" shrinkToFit="1"/>
    </xf>
    <xf numFmtId="0" fontId="20" fillId="0" borderId="28" xfId="0" applyFont="1" applyFill="1" applyBorder="1" applyAlignment="1">
      <alignment vertical="top" wrapText="1" shrinkToFit="1"/>
    </xf>
    <xf numFmtId="0" fontId="20" fillId="0" borderId="29" xfId="0" applyFont="1" applyFill="1" applyBorder="1" applyAlignment="1">
      <alignment vertical="top" wrapText="1" shrinkToFit="1"/>
    </xf>
    <xf numFmtId="0" fontId="20" fillId="0" borderId="47" xfId="0" applyFont="1" applyFill="1" applyBorder="1" applyAlignment="1">
      <alignment vertical="top" wrapText="1" shrinkToFit="1"/>
    </xf>
    <xf numFmtId="0" fontId="4" fillId="0" borderId="0" xfId="0" applyFont="1" applyFill="1" applyBorder="1" applyAlignment="1">
      <alignment horizontal="right" vertical="top" shrinkToFit="1"/>
    </xf>
    <xf numFmtId="0" fontId="9" fillId="0" borderId="0" xfId="0" applyFont="1" applyFill="1" applyBorder="1" applyAlignment="1">
      <alignment horizontal="right" vertical="top" shrinkToFit="1"/>
    </xf>
    <xf numFmtId="0" fontId="17" fillId="0" borderId="19" xfId="0" applyNumberFormat="1" applyFont="1" applyFill="1" applyBorder="1" applyAlignment="1">
      <alignment shrinkToFit="1"/>
    </xf>
    <xf numFmtId="0" fontId="21" fillId="0" borderId="0" xfId="0" applyFont="1" applyFill="1" applyBorder="1" applyAlignment="1">
      <alignment horizontal="center" vertical="top" shrinkToFit="1"/>
    </xf>
    <xf numFmtId="0" fontId="21" fillId="0" borderId="0" xfId="0" applyFont="1" applyFill="1" applyBorder="1" applyAlignment="1">
      <alignment vertical="top" shrinkToFit="1"/>
    </xf>
    <xf numFmtId="0" fontId="13" fillId="0" borderId="116" xfId="0" applyFont="1" applyFill="1" applyBorder="1" applyAlignment="1">
      <alignment horizontal="center" vertical="center" shrinkToFit="1"/>
    </xf>
    <xf numFmtId="0" fontId="13" fillId="0" borderId="117"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20" fillId="0" borderId="0" xfId="0" applyFont="1" applyFill="1" applyBorder="1" applyAlignment="1">
      <alignment vertical="top" shrinkToFit="1"/>
    </xf>
    <xf numFmtId="0" fontId="13" fillId="0" borderId="93" xfId="0" applyFont="1" applyFill="1" applyBorder="1" applyAlignment="1">
      <alignment horizontal="center" vertical="center" shrinkToFit="1"/>
    </xf>
    <xf numFmtId="0" fontId="13" fillId="0" borderId="92" xfId="0" applyFont="1" applyFill="1" applyBorder="1" applyAlignment="1">
      <alignment horizontal="center" vertical="center" shrinkToFit="1"/>
    </xf>
    <xf numFmtId="0" fontId="13" fillId="0" borderId="91"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1" fillId="0" borderId="3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07" xfId="0" applyFont="1" applyFill="1" applyBorder="1" applyAlignment="1">
      <alignment horizontal="center" vertical="center" shrinkToFit="1"/>
    </xf>
    <xf numFmtId="0" fontId="20" fillId="0" borderId="106" xfId="0" applyFont="1" applyFill="1" applyBorder="1" applyAlignment="1">
      <alignment horizontal="center" vertical="center" shrinkToFit="1"/>
    </xf>
    <xf numFmtId="0" fontId="13" fillId="0" borderId="101" xfId="0" applyFont="1" applyFill="1" applyBorder="1" applyAlignment="1">
      <alignment horizontal="center" vertical="center" shrinkToFit="1"/>
    </xf>
    <xf numFmtId="0" fontId="24" fillId="0" borderId="105" xfId="0" applyFont="1" applyFill="1" applyBorder="1" applyAlignment="1">
      <alignment horizontal="center" vertical="center" shrinkToFit="1"/>
    </xf>
    <xf numFmtId="0" fontId="23" fillId="0" borderId="105"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21" fillId="0" borderId="42" xfId="0" applyFont="1" applyFill="1" applyBorder="1" applyAlignment="1">
      <alignment vertical="center" shrinkToFit="1"/>
    </xf>
    <xf numFmtId="0" fontId="20" fillId="0" borderId="37" xfId="0" applyFont="1" applyFill="1" applyBorder="1" applyAlignment="1">
      <alignment vertical="center" shrinkToFit="1"/>
    </xf>
    <xf numFmtId="0" fontId="20" fillId="0" borderId="43" xfId="0" applyFont="1" applyFill="1" applyBorder="1" applyAlignment="1">
      <alignment vertical="center" shrinkToFit="1"/>
    </xf>
    <xf numFmtId="0" fontId="20" fillId="0" borderId="39" xfId="0" applyFont="1" applyFill="1" applyBorder="1" applyAlignment="1">
      <alignment vertical="center" shrinkToFit="1"/>
    </xf>
    <xf numFmtId="0" fontId="20" fillId="0" borderId="12" xfId="0" applyFont="1" applyFill="1" applyBorder="1" applyAlignment="1">
      <alignment vertical="center" shrinkToFit="1"/>
    </xf>
    <xf numFmtId="0" fontId="20" fillId="0" borderId="27" xfId="0" applyFont="1" applyFill="1" applyBorder="1" applyAlignment="1">
      <alignment vertical="center" shrinkToFit="1"/>
    </xf>
    <xf numFmtId="0" fontId="25" fillId="0" borderId="90" xfId="0" applyFont="1" applyFill="1" applyBorder="1" applyAlignment="1">
      <alignment horizontal="center" vertical="center" wrapText="1" shrinkToFit="1"/>
    </xf>
    <xf numFmtId="0" fontId="27" fillId="0" borderId="90" xfId="0" applyFont="1" applyFill="1" applyBorder="1" applyAlignment="1">
      <alignment horizontal="center" vertical="center" wrapText="1" shrinkToFit="1"/>
    </xf>
    <xf numFmtId="0" fontId="20" fillId="0" borderId="0" xfId="0" applyFont="1" applyFill="1" applyBorder="1" applyAlignment="1">
      <alignment horizontal="center" vertical="top" shrinkToFi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37" xfId="0" applyFill="1" applyBorder="1" applyAlignment="1" applyProtection="1">
      <alignment horizontal="center" vertical="center" shrinkToFit="1"/>
    </xf>
    <xf numFmtId="49" fontId="0" fillId="4" borderId="37" xfId="0" applyNumberFormat="1" applyFill="1" applyBorder="1" applyAlignment="1" applyProtection="1">
      <alignment vertical="center" wrapText="1"/>
      <protection locked="0"/>
    </xf>
    <xf numFmtId="49" fontId="0" fillId="4" borderId="43" xfId="0" applyNumberFormat="1" applyFill="1" applyBorder="1" applyAlignment="1" applyProtection="1">
      <alignment vertical="center" wrapText="1"/>
      <protection locked="0"/>
    </xf>
    <xf numFmtId="49" fontId="44" fillId="4" borderId="1" xfId="1" quotePrefix="1" applyNumberFormat="1" applyFont="1" applyFill="1" applyBorder="1" applyAlignment="1" applyProtection="1">
      <alignment horizontal="right" vertical="center" wrapText="1"/>
      <protection locked="0"/>
    </xf>
    <xf numFmtId="49" fontId="44" fillId="4" borderId="2" xfId="1" quotePrefix="1" applyNumberFormat="1" applyFont="1" applyFill="1" applyBorder="1" applyAlignment="1" applyProtection="1">
      <alignment horizontal="right" vertical="center" wrapText="1"/>
      <protection locked="0"/>
    </xf>
    <xf numFmtId="49" fontId="43" fillId="4" borderId="2" xfId="1" applyNumberFormat="1" applyFont="1" applyFill="1" applyBorder="1" applyAlignment="1" applyProtection="1">
      <alignment vertical="center" wrapText="1"/>
      <protection locked="0"/>
    </xf>
    <xf numFmtId="49" fontId="43" fillId="4" borderId="25" xfId="1" applyNumberFormat="1" applyFont="1" applyFill="1" applyBorder="1" applyAlignment="1" applyProtection="1">
      <alignment vertical="center" wrapText="1"/>
      <protection locked="0"/>
    </xf>
    <xf numFmtId="49" fontId="0" fillId="4" borderId="1" xfId="0" applyNumberFormat="1" applyFill="1" applyBorder="1" applyAlignment="1" applyProtection="1">
      <alignment vertical="center"/>
      <protection locked="0"/>
    </xf>
    <xf numFmtId="49" fontId="0" fillId="4" borderId="2" xfId="0" applyNumberFormat="1" applyFill="1" applyBorder="1" applyAlignment="1" applyProtection="1">
      <alignment vertical="center"/>
      <protection locked="0"/>
    </xf>
    <xf numFmtId="49" fontId="0" fillId="4" borderId="3" xfId="0" applyNumberFormat="1" applyFill="1" applyBorder="1" applyAlignment="1" applyProtection="1">
      <alignment vertical="center"/>
      <protection locked="0"/>
    </xf>
    <xf numFmtId="49" fontId="0" fillId="5" borderId="1" xfId="0" applyNumberFormat="1" applyFill="1" applyBorder="1" applyAlignment="1" applyProtection="1">
      <alignment horizontal="center" vertical="center"/>
    </xf>
    <xf numFmtId="49" fontId="0" fillId="5" borderId="2" xfId="0" applyNumberFormat="1" applyFill="1" applyBorder="1" applyAlignment="1" applyProtection="1">
      <alignment horizontal="center" vertical="center"/>
    </xf>
    <xf numFmtId="49" fontId="0" fillId="5" borderId="25" xfId="0" applyNumberFormat="1" applyFill="1" applyBorder="1" applyAlignment="1" applyProtection="1">
      <alignment horizontal="center" vertical="center"/>
    </xf>
    <xf numFmtId="0" fontId="0" fillId="7" borderId="12" xfId="0" applyFill="1" applyBorder="1" applyAlignment="1" applyProtection="1">
      <alignment horizontal="center" vertical="center" shrinkToFit="1"/>
    </xf>
    <xf numFmtId="0" fontId="13" fillId="7" borderId="12" xfId="0" applyFont="1" applyFill="1" applyBorder="1" applyAlignment="1" applyProtection="1">
      <alignment horizontal="center" vertical="center" wrapText="1" shrinkToFit="1"/>
    </xf>
    <xf numFmtId="0" fontId="12" fillId="7" borderId="12" xfId="0" applyFont="1" applyFill="1" applyBorder="1" applyAlignment="1" applyProtection="1">
      <alignment horizontal="center" vertical="center" shrinkToFit="1"/>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0" borderId="2" xfId="0" applyBorder="1" applyAlignment="1" applyProtection="1">
      <alignment vertical="center"/>
    </xf>
    <xf numFmtId="0" fontId="0" fillId="0" borderId="3" xfId="0" applyBorder="1" applyAlignment="1" applyProtection="1">
      <alignment vertical="center"/>
    </xf>
    <xf numFmtId="178" fontId="0" fillId="0" borderId="12" xfId="0" applyNumberFormat="1" applyBorder="1" applyAlignment="1" applyProtection="1">
      <alignment horizontal="left" vertical="center"/>
      <protection hidden="1"/>
    </xf>
    <xf numFmtId="49" fontId="0" fillId="4" borderId="12" xfId="0" applyNumberFormat="1" applyFill="1" applyBorder="1" applyAlignment="1" applyProtection="1">
      <alignment vertical="center" wrapText="1"/>
      <protection locked="0"/>
    </xf>
    <xf numFmtId="49" fontId="0" fillId="4" borderId="1"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5" borderId="12" xfId="0" applyNumberFormat="1" applyFill="1" applyBorder="1" applyAlignment="1" applyProtection="1">
      <alignment horizontal="center" vertical="center"/>
    </xf>
    <xf numFmtId="49" fontId="0" fillId="5" borderId="1" xfId="0" applyNumberFormat="1" applyFill="1" applyBorder="1" applyAlignment="1" applyProtection="1">
      <alignment horizontal="center" vertical="center" wrapText="1"/>
    </xf>
    <xf numFmtId="49" fontId="0" fillId="5" borderId="2" xfId="0" applyNumberFormat="1" applyFill="1" applyBorder="1" applyAlignment="1" applyProtection="1">
      <alignment horizontal="center" vertical="center" wrapText="1"/>
    </xf>
    <xf numFmtId="49" fontId="0" fillId="5" borderId="25" xfId="0" applyNumberFormat="1" applyFill="1" applyBorder="1" applyAlignment="1" applyProtection="1">
      <alignment horizontal="center" vertical="center" wrapText="1"/>
    </xf>
    <xf numFmtId="49" fontId="0" fillId="4" borderId="1" xfId="0" applyNumberFormat="1" applyFont="1" applyFill="1" applyBorder="1" applyAlignment="1" applyProtection="1">
      <alignment vertical="center" wrapText="1"/>
      <protection locked="0"/>
    </xf>
    <xf numFmtId="49" fontId="0" fillId="4" borderId="2" xfId="0" applyNumberFormat="1" applyFont="1" applyFill="1" applyBorder="1" applyAlignment="1" applyProtection="1">
      <alignment vertical="center" wrapText="1"/>
      <protection locked="0"/>
    </xf>
    <xf numFmtId="49" fontId="0" fillId="4" borderId="3" xfId="0" applyNumberFormat="1" applyFont="1" applyFill="1" applyBorder="1" applyAlignment="1" applyProtection="1">
      <alignment vertical="center" wrapText="1"/>
      <protection locked="0"/>
    </xf>
    <xf numFmtId="0" fontId="13" fillId="7" borderId="6" xfId="0" applyFont="1" applyFill="1" applyBorder="1" applyAlignment="1" applyProtection="1">
      <alignment horizontal="center" vertical="center" wrapText="1" shrinkToFit="1"/>
    </xf>
    <xf numFmtId="0" fontId="13" fillId="7" borderId="7" xfId="0" applyFont="1" applyFill="1" applyBorder="1" applyAlignment="1" applyProtection="1">
      <alignment horizontal="center" vertical="center" wrapText="1" shrinkToFit="1"/>
    </xf>
    <xf numFmtId="0" fontId="13" fillId="7" borderId="8" xfId="0" applyFont="1" applyFill="1" applyBorder="1" applyAlignment="1" applyProtection="1">
      <alignment horizontal="center" vertical="center" wrapText="1" shrinkToFit="1"/>
    </xf>
    <xf numFmtId="0" fontId="13" fillId="7" borderId="4" xfId="0" applyFont="1" applyFill="1" applyBorder="1" applyAlignment="1" applyProtection="1">
      <alignment horizontal="center" vertical="center" wrapText="1" shrinkToFit="1"/>
    </xf>
    <xf numFmtId="0" fontId="13" fillId="7" borderId="0" xfId="0" applyFont="1" applyFill="1" applyBorder="1" applyAlignment="1" applyProtection="1">
      <alignment horizontal="center" vertical="center" wrapText="1" shrinkToFit="1"/>
    </xf>
    <xf numFmtId="0" fontId="13" fillId="7" borderId="5" xfId="0" applyFont="1" applyFill="1" applyBorder="1" applyAlignment="1" applyProtection="1">
      <alignment horizontal="center" vertical="center" wrapText="1" shrinkToFit="1"/>
    </xf>
    <xf numFmtId="0" fontId="13" fillId="7" borderId="9" xfId="0" applyFont="1" applyFill="1" applyBorder="1" applyAlignment="1" applyProtection="1">
      <alignment horizontal="center" vertical="center" wrapText="1" shrinkToFit="1"/>
    </xf>
    <xf numFmtId="0" fontId="13" fillId="7" borderId="10" xfId="0" applyFont="1" applyFill="1" applyBorder="1" applyAlignment="1" applyProtection="1">
      <alignment horizontal="center" vertical="center" wrapText="1" shrinkToFit="1"/>
    </xf>
    <xf numFmtId="0" fontId="13" fillId="7" borderId="11" xfId="0" applyFont="1" applyFill="1" applyBorder="1" applyAlignment="1" applyProtection="1">
      <alignment horizontal="center" vertical="center" wrapText="1" shrinkToFit="1"/>
    </xf>
    <xf numFmtId="49" fontId="43" fillId="4" borderId="3" xfId="1" applyNumberFormat="1" applyFont="1" applyFill="1" applyBorder="1" applyAlignment="1" applyProtection="1">
      <alignment vertical="center" wrapText="1"/>
      <protection locked="0"/>
    </xf>
    <xf numFmtId="0" fontId="3" fillId="0" borderId="68" xfId="0" applyFont="1" applyBorder="1" applyAlignment="1" applyProtection="1">
      <alignment vertical="top" wrapText="1"/>
      <protection hidden="1"/>
    </xf>
    <xf numFmtId="0" fontId="3" fillId="0" borderId="69" xfId="0" applyFont="1" applyBorder="1" applyAlignment="1" applyProtection="1">
      <alignment vertical="top" wrapText="1"/>
      <protection hidden="1"/>
    </xf>
    <xf numFmtId="0" fontId="3" fillId="0" borderId="67" xfId="0" applyFont="1" applyBorder="1" applyAlignment="1" applyProtection="1">
      <alignment vertical="top" wrapText="1"/>
      <protection hidden="1"/>
    </xf>
    <xf numFmtId="0" fontId="0" fillId="2" borderId="39"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49" fontId="0" fillId="4" borderId="27" xfId="0" applyNumberFormat="1" applyFill="1" applyBorder="1" applyAlignment="1" applyProtection="1">
      <alignment vertical="center" wrapText="1"/>
      <protection locked="0"/>
    </xf>
    <xf numFmtId="0" fontId="0" fillId="2" borderId="40" xfId="0" applyFill="1" applyBorder="1" applyAlignment="1" applyProtection="1">
      <alignment vertical="center" wrapText="1" shrinkToFit="1"/>
    </xf>
    <xf numFmtId="0" fontId="0" fillId="2" borderId="41" xfId="0" applyFill="1" applyBorder="1" applyAlignment="1" applyProtection="1">
      <alignment vertical="center" wrapText="1" shrinkToFit="1"/>
    </xf>
    <xf numFmtId="49" fontId="0" fillId="4" borderId="41" xfId="0" applyNumberFormat="1" applyFill="1" applyBorder="1" applyAlignment="1" applyProtection="1">
      <alignment vertical="center" wrapText="1"/>
      <protection locked="0"/>
    </xf>
    <xf numFmtId="49" fontId="0" fillId="4" borderId="45" xfId="0" applyNumberFormat="1" applyFill="1" applyBorder="1" applyAlignment="1" applyProtection="1">
      <alignment vertical="center" wrapText="1"/>
      <protection locked="0"/>
    </xf>
    <xf numFmtId="49" fontId="0" fillId="5" borderId="12" xfId="0" applyNumberFormat="1" applyFill="1" applyBorder="1" applyAlignment="1" applyProtection="1">
      <alignment vertical="center" wrapText="1"/>
      <protection locked="0"/>
    </xf>
    <xf numFmtId="49" fontId="0" fillId="5" borderId="27" xfId="0" applyNumberFormat="1" applyFill="1" applyBorder="1" applyAlignment="1" applyProtection="1">
      <alignment vertical="center" wrapText="1"/>
      <protection locked="0"/>
    </xf>
    <xf numFmtId="0" fontId="13" fillId="2" borderId="12" xfId="0" applyFont="1" applyFill="1" applyBorder="1" applyAlignment="1" applyProtection="1">
      <alignment horizontal="center" vertical="center" wrapText="1" shrinkToFit="1"/>
    </xf>
    <xf numFmtId="0" fontId="12" fillId="2" borderId="12" xfId="0" applyFont="1" applyFill="1" applyBorder="1" applyAlignment="1" applyProtection="1">
      <alignment horizontal="center" vertical="center" shrinkToFit="1"/>
    </xf>
    <xf numFmtId="49" fontId="40" fillId="0" borderId="12" xfId="1" applyNumberFormat="1" applyFont="1" applyBorder="1" applyAlignment="1" applyProtection="1">
      <alignment vertical="center" wrapText="1"/>
    </xf>
    <xf numFmtId="49" fontId="41" fillId="0" borderId="12" xfId="0" applyNumberFormat="1" applyFont="1" applyBorder="1" applyAlignment="1" applyProtection="1">
      <alignment vertical="center" wrapText="1"/>
    </xf>
    <xf numFmtId="49" fontId="41" fillId="0" borderId="27" xfId="0" applyNumberFormat="1" applyFont="1" applyBorder="1" applyAlignment="1" applyProtection="1">
      <alignment vertical="center" wrapText="1"/>
    </xf>
    <xf numFmtId="0" fontId="4" fillId="4" borderId="15" xfId="0" applyFont="1" applyFill="1" applyBorder="1" applyAlignment="1" applyProtection="1">
      <alignment horizontal="center" vertical="center"/>
      <protection locked="0"/>
    </xf>
    <xf numFmtId="0" fontId="0" fillId="0" borderId="15" xfId="0" applyBorder="1" applyAlignment="1" applyProtection="1">
      <alignment vertical="center"/>
    </xf>
    <xf numFmtId="0" fontId="0" fillId="0" borderId="16" xfId="0" applyBorder="1" applyAlignment="1" applyProtection="1">
      <alignment vertical="center"/>
    </xf>
    <xf numFmtId="0" fontId="0" fillId="2" borderId="35"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2" borderId="50"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49" fontId="20" fillId="4" borderId="39" xfId="0" applyNumberFormat="1" applyFont="1" applyFill="1" applyBorder="1" applyAlignment="1" applyProtection="1">
      <alignment vertical="top" wrapText="1"/>
      <protection locked="0"/>
    </xf>
    <xf numFmtId="49" fontId="20" fillId="4" borderId="12" xfId="0" applyNumberFormat="1" applyFont="1" applyFill="1" applyBorder="1" applyAlignment="1" applyProtection="1">
      <alignment vertical="top" wrapText="1"/>
      <protection locked="0"/>
    </xf>
    <xf numFmtId="49" fontId="20" fillId="4" borderId="27" xfId="0" applyNumberFormat="1" applyFont="1" applyFill="1" applyBorder="1" applyAlignment="1" applyProtection="1">
      <alignment vertical="top" wrapText="1"/>
      <protection locked="0"/>
    </xf>
    <xf numFmtId="49" fontId="20" fillId="4" borderId="40" xfId="0" applyNumberFormat="1" applyFont="1" applyFill="1" applyBorder="1" applyAlignment="1" applyProtection="1">
      <alignment vertical="top" wrapText="1"/>
      <protection locked="0"/>
    </xf>
    <xf numFmtId="49" fontId="20" fillId="4" borderId="41" xfId="0" applyNumberFormat="1" applyFont="1" applyFill="1" applyBorder="1" applyAlignment="1" applyProtection="1">
      <alignment vertical="top" wrapText="1"/>
      <protection locked="0"/>
    </xf>
    <xf numFmtId="49" fontId="20" fillId="4" borderId="45" xfId="0" applyNumberFormat="1" applyFont="1" applyFill="1" applyBorder="1" applyAlignment="1" applyProtection="1">
      <alignment vertical="top" wrapText="1"/>
      <protection locked="0"/>
    </xf>
    <xf numFmtId="0" fontId="0" fillId="4" borderId="1" xfId="0" applyFont="1" applyFill="1" applyBorder="1" applyAlignment="1" applyProtection="1">
      <alignment vertical="center"/>
    </xf>
    <xf numFmtId="0" fontId="0" fillId="4" borderId="2" xfId="0" applyFont="1" applyFill="1" applyBorder="1" applyAlignment="1" applyProtection="1">
      <alignment vertical="center"/>
    </xf>
    <xf numFmtId="0" fontId="0" fillId="4" borderId="3" xfId="0" applyFont="1" applyFill="1" applyBorder="1" applyAlignment="1" applyProtection="1">
      <alignment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12" xfId="0" applyFill="1" applyBorder="1" applyAlignment="1" applyProtection="1">
      <alignment horizontal="center" vertical="center" wrapText="1" shrinkToFit="1"/>
    </xf>
    <xf numFmtId="0" fontId="0" fillId="4" borderId="1" xfId="0" applyFill="1" applyBorder="1" applyAlignment="1" applyProtection="1">
      <alignment vertical="center" wrapText="1" shrinkToFit="1"/>
    </xf>
    <xf numFmtId="0" fontId="0" fillId="4" borderId="2" xfId="0" applyFill="1" applyBorder="1" applyAlignment="1" applyProtection="1">
      <alignment vertical="center" wrapText="1" shrinkToFit="1"/>
    </xf>
    <xf numFmtId="0" fontId="0" fillId="4" borderId="25" xfId="0" applyFill="1" applyBorder="1" applyAlignment="1" applyProtection="1">
      <alignment vertical="center" wrapText="1" shrinkToFit="1"/>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49" fontId="30" fillId="4" borderId="1" xfId="0" applyNumberFormat="1" applyFont="1" applyFill="1" applyBorder="1" applyAlignment="1" applyProtection="1">
      <alignment vertical="center" wrapText="1"/>
      <protection locked="0"/>
    </xf>
    <xf numFmtId="49" fontId="30" fillId="4" borderId="2" xfId="0" applyNumberFormat="1" applyFont="1" applyFill="1" applyBorder="1" applyAlignment="1" applyProtection="1">
      <alignment vertical="center" wrapText="1"/>
      <protection locked="0"/>
    </xf>
    <xf numFmtId="49" fontId="30" fillId="4" borderId="25" xfId="0" applyNumberFormat="1"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182" fontId="0" fillId="0" borderId="12" xfId="0" applyNumberFormat="1" applyBorder="1" applyAlignment="1" applyProtection="1">
      <alignment horizontal="left" vertical="center" shrinkToFit="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2" borderId="52" xfId="0" applyFill="1" applyBorder="1" applyAlignment="1" applyProtection="1">
      <alignment horizontal="center" vertical="center" shrinkToFit="1"/>
    </xf>
    <xf numFmtId="0" fontId="4" fillId="4" borderId="53"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0" fillId="2" borderId="56"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2" borderId="59" xfId="0" applyFill="1" applyBorder="1" applyAlignment="1" applyProtection="1">
      <alignment horizontal="center" vertical="center" wrapText="1" shrinkToFit="1"/>
    </xf>
    <xf numFmtId="0" fontId="0" fillId="2" borderId="59" xfId="0" applyFill="1" applyBorder="1" applyAlignment="1" applyProtection="1">
      <alignment horizontal="center" vertical="center" shrinkToFit="1"/>
    </xf>
    <xf numFmtId="49" fontId="0" fillId="4" borderId="60" xfId="0" applyNumberFormat="1" applyFill="1" applyBorder="1" applyAlignment="1" applyProtection="1">
      <alignment vertical="center" wrapText="1"/>
      <protection locked="0"/>
    </xf>
    <xf numFmtId="49" fontId="0" fillId="4" borderId="61" xfId="0" applyNumberFormat="1" applyFill="1" applyBorder="1" applyAlignment="1" applyProtection="1">
      <alignment vertical="center" wrapText="1"/>
      <protection locked="0"/>
    </xf>
    <xf numFmtId="49" fontId="0" fillId="4" borderId="63" xfId="0" applyNumberFormat="1" applyFill="1" applyBorder="1" applyAlignment="1" applyProtection="1">
      <alignment vertical="center" wrapText="1"/>
      <protection locked="0"/>
    </xf>
    <xf numFmtId="182" fontId="0" fillId="0" borderId="52" xfId="0" applyNumberFormat="1" applyBorder="1" applyAlignment="1" applyProtection="1">
      <alignment horizontal="left" vertical="center" shrinkToFit="1"/>
      <protection hidden="1"/>
    </xf>
    <xf numFmtId="0" fontId="0" fillId="4" borderId="60" xfId="0" applyFill="1" applyBorder="1" applyAlignment="1" applyProtection="1">
      <alignment vertical="center" shrinkToFit="1"/>
    </xf>
    <xf numFmtId="0" fontId="0" fillId="4" borderId="61" xfId="0" applyFill="1" applyBorder="1" applyAlignment="1" applyProtection="1">
      <alignment vertical="center" shrinkToFit="1"/>
    </xf>
    <xf numFmtId="0" fontId="0" fillId="4" borderId="63" xfId="0" applyFill="1" applyBorder="1" applyAlignment="1" applyProtection="1">
      <alignment vertical="center" shrinkToFit="1"/>
    </xf>
    <xf numFmtId="182" fontId="0" fillId="0" borderId="12" xfId="0" applyNumberFormat="1" applyBorder="1" applyAlignment="1" applyProtection="1">
      <alignment horizontal="left" vertical="center" shrinkToFi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44" xfId="0" applyBorder="1" applyAlignment="1" applyProtection="1">
      <alignment horizontal="center" vertical="center"/>
    </xf>
    <xf numFmtId="0" fontId="0" fillId="0" borderId="55" xfId="0" applyBorder="1" applyAlignment="1" applyProtection="1">
      <alignment horizontal="center" vertical="center"/>
    </xf>
    <xf numFmtId="0" fontId="0" fillId="0" borderId="50" xfId="0" applyBorder="1" applyAlignment="1" applyProtection="1">
      <alignment horizontal="center" vertical="center"/>
    </xf>
    <xf numFmtId="0" fontId="0" fillId="0" borderId="62" xfId="0" applyBorder="1" applyAlignment="1" applyProtection="1">
      <alignment horizontal="center" vertical="center"/>
    </xf>
    <xf numFmtId="0" fontId="4" fillId="4" borderId="53" xfId="0" applyFont="1" applyFill="1" applyBorder="1" applyAlignment="1" applyProtection="1">
      <alignment horizontal="center" vertical="center"/>
    </xf>
    <xf numFmtId="0" fontId="4" fillId="4" borderId="54" xfId="0" applyFont="1" applyFill="1" applyBorder="1" applyAlignment="1" applyProtection="1">
      <alignment horizontal="center" vertical="center"/>
    </xf>
    <xf numFmtId="182" fontId="0" fillId="0" borderId="52" xfId="0" applyNumberFormat="1" applyBorder="1" applyAlignment="1" applyProtection="1">
      <alignment horizontal="left" vertical="center" shrinkToFit="1"/>
    </xf>
    <xf numFmtId="0" fontId="20" fillId="4" borderId="39" xfId="0" applyFont="1" applyFill="1" applyBorder="1" applyAlignment="1" applyProtection="1">
      <alignment vertical="top" wrapText="1"/>
    </xf>
    <xf numFmtId="0" fontId="20" fillId="4" borderId="12" xfId="0" applyFont="1" applyFill="1" applyBorder="1" applyAlignment="1" applyProtection="1">
      <alignment vertical="top" wrapText="1"/>
    </xf>
    <xf numFmtId="0" fontId="20" fillId="4" borderId="27" xfId="0" applyFont="1" applyFill="1" applyBorder="1" applyAlignment="1" applyProtection="1">
      <alignment vertical="top" wrapText="1"/>
    </xf>
    <xf numFmtId="0" fontId="20" fillId="4" borderId="40" xfId="0" applyFont="1" applyFill="1" applyBorder="1" applyAlignment="1" applyProtection="1">
      <alignment vertical="top" wrapText="1"/>
    </xf>
    <xf numFmtId="0" fontId="20" fillId="4" borderId="41" xfId="0" applyFont="1" applyFill="1" applyBorder="1" applyAlignment="1" applyProtection="1">
      <alignment vertical="top" wrapText="1"/>
    </xf>
    <xf numFmtId="0" fontId="20" fillId="4" borderId="45" xfId="0" applyFont="1" applyFill="1" applyBorder="1" applyAlignment="1" applyProtection="1">
      <alignment vertical="top" wrapText="1"/>
    </xf>
    <xf numFmtId="0" fontId="0" fillId="2" borderId="64" xfId="0" applyFill="1" applyBorder="1" applyAlignment="1" applyProtection="1">
      <alignment horizontal="center" vertical="center" shrinkToFit="1"/>
    </xf>
    <xf numFmtId="0" fontId="0" fillId="2" borderId="65" xfId="0" applyFill="1" applyBorder="1" applyAlignment="1" applyProtection="1">
      <alignment horizontal="center" vertical="center" shrinkToFit="1"/>
    </xf>
    <xf numFmtId="0" fontId="0" fillId="0" borderId="65" xfId="0" applyBorder="1" applyAlignment="1" applyProtection="1">
      <alignment horizontal="center" vertical="center"/>
    </xf>
    <xf numFmtId="0" fontId="0" fillId="5" borderId="65" xfId="0" applyFill="1" applyBorder="1" applyAlignment="1" applyProtection="1">
      <alignment horizontal="center" vertical="center"/>
    </xf>
    <xf numFmtId="0" fontId="0" fillId="5" borderId="46" xfId="0" applyFill="1" applyBorder="1" applyAlignment="1" applyProtection="1">
      <alignment horizontal="center" vertical="center"/>
    </xf>
    <xf numFmtId="0" fontId="0" fillId="5" borderId="66" xfId="0" applyFill="1" applyBorder="1" applyAlignment="1" applyProtection="1">
      <alignment horizontal="center" vertical="center"/>
    </xf>
    <xf numFmtId="0" fontId="0" fillId="2" borderId="42" xfId="0" applyFill="1" applyBorder="1" applyAlignment="1" applyProtection="1">
      <alignment horizontal="center" vertical="center" shrinkToFit="1"/>
    </xf>
    <xf numFmtId="0" fontId="0" fillId="4" borderId="37"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43" xfId="0" applyFill="1" applyBorder="1" applyAlignment="1" applyProtection="1">
      <alignment horizontal="center" vertical="center"/>
    </xf>
    <xf numFmtId="0" fontId="0" fillId="0" borderId="12" xfId="0" applyBorder="1" applyAlignment="1" applyProtection="1">
      <alignment horizontal="center" vertical="center"/>
    </xf>
    <xf numFmtId="0" fontId="0" fillId="0" borderId="27" xfId="0" applyBorder="1" applyAlignment="1" applyProtection="1">
      <alignment horizontal="center" vertical="center"/>
    </xf>
    <xf numFmtId="0" fontId="0" fillId="0" borderId="65" xfId="0" applyBorder="1" applyAlignment="1" applyProtection="1">
      <alignment horizontal="center" vertical="center"/>
      <protection hidden="1"/>
    </xf>
    <xf numFmtId="49" fontId="0" fillId="4" borderId="37" xfId="0" applyNumberFormat="1" applyFill="1" applyBorder="1" applyAlignment="1" applyProtection="1">
      <alignment horizontal="center" vertical="center"/>
      <protection locked="0"/>
    </xf>
    <xf numFmtId="0" fontId="0" fillId="2" borderId="37" xfId="0" applyFill="1" applyBorder="1" applyAlignment="1" applyProtection="1">
      <alignment horizontal="center" vertical="center" wrapText="1" shrinkToFit="1"/>
    </xf>
    <xf numFmtId="0" fontId="0" fillId="4" borderId="17" xfId="0" applyFill="1" applyBorder="1" applyAlignment="1" applyProtection="1">
      <alignment vertical="center" shrinkToFit="1"/>
    </xf>
    <xf numFmtId="0" fontId="0" fillId="4" borderId="15" xfId="0" applyFill="1" applyBorder="1" applyAlignment="1" applyProtection="1">
      <alignment vertical="center" shrinkToFit="1"/>
    </xf>
    <xf numFmtId="0" fontId="0" fillId="4" borderId="38" xfId="0" applyFill="1" applyBorder="1" applyAlignment="1" applyProtection="1">
      <alignment vertical="center" shrinkToFit="1"/>
    </xf>
    <xf numFmtId="49" fontId="31" fillId="4" borderId="2" xfId="0" applyNumberFormat="1" applyFont="1" applyFill="1" applyBorder="1" applyAlignment="1" applyProtection="1">
      <alignment vertical="center" wrapText="1"/>
      <protection locked="0"/>
    </xf>
    <xf numFmtId="49" fontId="31" fillId="4" borderId="25" xfId="0" applyNumberFormat="1" applyFont="1" applyFill="1" applyBorder="1" applyAlignment="1" applyProtection="1">
      <alignment vertical="center" wrapText="1"/>
      <protection locked="0"/>
    </xf>
    <xf numFmtId="49" fontId="30" fillId="4" borderId="12" xfId="0" applyNumberFormat="1" applyFont="1" applyFill="1" applyBorder="1" applyAlignment="1" applyProtection="1">
      <alignment vertical="center" wrapText="1"/>
      <protection locked="0"/>
    </xf>
    <xf numFmtId="49" fontId="31" fillId="4" borderId="12" xfId="0" applyNumberFormat="1" applyFont="1" applyFill="1" applyBorder="1" applyAlignment="1" applyProtection="1">
      <alignment vertical="center" wrapText="1"/>
      <protection locked="0"/>
    </xf>
    <xf numFmtId="49" fontId="31" fillId="4" borderId="27" xfId="0" applyNumberFormat="1" applyFont="1" applyFill="1" applyBorder="1" applyAlignment="1" applyProtection="1">
      <alignment vertical="center" wrapText="1"/>
      <protection locked="0"/>
    </xf>
    <xf numFmtId="0" fontId="0" fillId="2" borderId="41" xfId="0" applyFill="1" applyBorder="1" applyAlignment="1" applyProtection="1">
      <alignment horizontal="center" vertical="center" shrinkToFit="1"/>
    </xf>
    <xf numFmtId="49" fontId="4" fillId="4" borderId="41" xfId="0" applyNumberFormat="1" applyFont="1" applyFill="1" applyBorder="1" applyAlignment="1" applyProtection="1">
      <alignment vertical="center" wrapText="1"/>
      <protection locked="0"/>
    </xf>
    <xf numFmtId="49" fontId="4" fillId="4" borderId="45" xfId="0" applyNumberFormat="1" applyFont="1" applyFill="1" applyBorder="1" applyAlignment="1" applyProtection="1">
      <alignment vertical="center" wrapText="1"/>
      <protection locked="0"/>
    </xf>
    <xf numFmtId="49" fontId="0" fillId="4" borderId="17" xfId="0" applyNumberFormat="1" applyFill="1" applyBorder="1" applyAlignment="1" applyProtection="1">
      <alignment vertical="center" wrapText="1"/>
      <protection locked="0"/>
    </xf>
    <xf numFmtId="49" fontId="0" fillId="4" borderId="15" xfId="0" applyNumberFormat="1" applyFill="1" applyBorder="1" applyAlignment="1" applyProtection="1">
      <alignment vertical="center" wrapText="1"/>
      <protection locked="0"/>
    </xf>
    <xf numFmtId="49" fontId="0" fillId="4" borderId="38" xfId="0" applyNumberFormat="1" applyFill="1" applyBorder="1" applyAlignment="1" applyProtection="1">
      <alignment vertical="center" wrapText="1"/>
      <protection locked="0"/>
    </xf>
    <xf numFmtId="0" fontId="0" fillId="2" borderId="42"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41" xfId="0" applyFill="1" applyBorder="1" applyAlignment="1" applyProtection="1">
      <alignment horizontal="center" vertical="center" wrapText="1"/>
    </xf>
    <xf numFmtId="0" fontId="0" fillId="4" borderId="12" xfId="0" applyFill="1" applyBorder="1" applyAlignment="1" applyProtection="1">
      <alignment horizontal="center" vertical="center"/>
      <protection locked="0"/>
    </xf>
    <xf numFmtId="0" fontId="0" fillId="0" borderId="12" xfId="0" applyBorder="1" applyAlignment="1" applyProtection="1">
      <alignment vertical="center" wrapText="1"/>
      <protection hidden="1"/>
    </xf>
    <xf numFmtId="0" fontId="0" fillId="0" borderId="27" xfId="0" applyBorder="1" applyAlignment="1" applyProtection="1">
      <alignment vertical="center" wrapText="1"/>
      <protection hidden="1"/>
    </xf>
    <xf numFmtId="0" fontId="0" fillId="0" borderId="12"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4" fillId="4" borderId="12" xfId="0" applyFont="1" applyFill="1" applyBorder="1" applyAlignment="1" applyProtection="1">
      <alignment horizontal="center" vertical="center"/>
      <protection locked="0"/>
    </xf>
    <xf numFmtId="0" fontId="0" fillId="5" borderId="12" xfId="0" applyFill="1" applyBorder="1" applyAlignment="1" applyProtection="1">
      <alignment horizontal="center" vertical="center"/>
    </xf>
    <xf numFmtId="0" fontId="0" fillId="5" borderId="27" xfId="0" applyFill="1" applyBorder="1" applyAlignment="1" applyProtection="1">
      <alignment horizontal="center" vertical="center"/>
    </xf>
    <xf numFmtId="49" fontId="0" fillId="4" borderId="25" xfId="0" applyNumberFormat="1" applyFill="1" applyBorder="1" applyAlignment="1" applyProtection="1">
      <alignment vertical="center"/>
      <protection locked="0"/>
    </xf>
    <xf numFmtId="0" fontId="0" fillId="2" borderId="40" xfId="0" applyFill="1" applyBorder="1" applyAlignment="1" applyProtection="1">
      <alignment horizontal="center" vertical="center" shrinkToFit="1"/>
    </xf>
    <xf numFmtId="49" fontId="0" fillId="4" borderId="31" xfId="0" applyNumberFormat="1" applyFill="1" applyBorder="1" applyAlignment="1" applyProtection="1">
      <alignment vertical="center" wrapText="1"/>
      <protection locked="0"/>
    </xf>
    <xf numFmtId="49" fontId="0" fillId="4" borderId="32" xfId="0" applyNumberFormat="1" applyFill="1" applyBorder="1" applyAlignment="1" applyProtection="1">
      <alignment vertical="center" wrapText="1"/>
      <protection locked="0"/>
    </xf>
    <xf numFmtId="49" fontId="0" fillId="4" borderId="34" xfId="0" applyNumberFormat="1" applyFill="1" applyBorder="1" applyAlignment="1" applyProtection="1">
      <alignment vertical="center" wrapText="1"/>
      <protection locked="0"/>
    </xf>
    <xf numFmtId="0" fontId="0" fillId="2" borderId="68"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49" fontId="0" fillId="4" borderId="6" xfId="0" applyNumberFormat="1" applyFill="1" applyBorder="1" applyAlignment="1" applyProtection="1">
      <alignment vertical="center"/>
      <protection locked="0"/>
    </xf>
    <xf numFmtId="49" fontId="0" fillId="4" borderId="7" xfId="0" applyNumberFormat="1" applyFill="1" applyBorder="1" applyAlignment="1" applyProtection="1">
      <alignment vertical="center"/>
      <protection locked="0"/>
    </xf>
    <xf numFmtId="49" fontId="0" fillId="4" borderId="8" xfId="0" applyNumberFormat="1" applyFill="1" applyBorder="1" applyAlignment="1" applyProtection="1">
      <alignment vertical="center"/>
      <protection locked="0"/>
    </xf>
    <xf numFmtId="49" fontId="0" fillId="5" borderId="27" xfId="0" applyNumberFormat="1"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37" xfId="0" applyFill="1" applyBorder="1" applyAlignment="1" applyProtection="1">
      <alignment horizontal="center" vertical="center"/>
    </xf>
    <xf numFmtId="49" fontId="0" fillId="4" borderId="18" xfId="0" applyNumberFormat="1" applyFill="1" applyBorder="1" applyAlignment="1" applyProtection="1">
      <alignment horizontal="center" vertical="center"/>
      <protection locked="0"/>
    </xf>
    <xf numFmtId="49" fontId="0" fillId="4" borderId="19" xfId="0" applyNumberFormat="1" applyFill="1" applyBorder="1" applyAlignment="1" applyProtection="1">
      <alignment horizontal="center" vertical="center"/>
      <protection locked="0"/>
    </xf>
    <xf numFmtId="49" fontId="0" fillId="4" borderId="36" xfId="0" applyNumberFormat="1" applyFill="1" applyBorder="1" applyAlignment="1" applyProtection="1">
      <alignment horizontal="center" vertical="center"/>
      <protection locked="0"/>
    </xf>
    <xf numFmtId="49" fontId="0" fillId="5" borderId="18" xfId="0" applyNumberFormat="1" applyFill="1" applyBorder="1" applyAlignment="1" applyProtection="1">
      <alignment horizontal="center" vertical="center"/>
    </xf>
    <xf numFmtId="49" fontId="0" fillId="5" borderId="19" xfId="0" applyNumberFormat="1" applyFill="1" applyBorder="1" applyAlignment="1" applyProtection="1">
      <alignment horizontal="center" vertical="center"/>
    </xf>
    <xf numFmtId="49" fontId="0" fillId="5" borderId="20" xfId="0" applyNumberFormat="1" applyFill="1" applyBorder="1" applyAlignment="1" applyProtection="1">
      <alignment horizontal="center" vertical="center"/>
    </xf>
    <xf numFmtId="49" fontId="0" fillId="4" borderId="123" xfId="0" applyNumberFormat="1" applyFill="1" applyBorder="1" applyAlignment="1" applyProtection="1">
      <alignment vertical="center"/>
      <protection locked="0"/>
    </xf>
    <xf numFmtId="49" fontId="0" fillId="4" borderId="124" xfId="0" applyNumberFormat="1" applyFill="1" applyBorder="1" applyAlignment="1" applyProtection="1">
      <alignment vertical="center"/>
      <protection locked="0"/>
    </xf>
    <xf numFmtId="0" fontId="0" fillId="2" borderId="123" xfId="0" applyFill="1" applyBorder="1" applyAlignment="1" applyProtection="1">
      <alignment vertical="center" wrapText="1"/>
    </xf>
    <xf numFmtId="0" fontId="0" fillId="2" borderId="122" xfId="0" applyFill="1" applyBorder="1" applyAlignment="1" applyProtection="1">
      <alignment horizontal="center" vertical="center" wrapText="1"/>
    </xf>
    <xf numFmtId="0" fontId="0" fillId="2" borderId="123" xfId="0" applyFill="1" applyBorder="1" applyAlignment="1" applyProtection="1">
      <alignment horizontal="center" vertical="center" wrapText="1"/>
    </xf>
    <xf numFmtId="0" fontId="0" fillId="2" borderId="14" xfId="0"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0" fillId="2" borderId="21"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30" xfId="0" applyFill="1" applyBorder="1" applyAlignment="1" applyProtection="1">
      <alignment horizontal="center" vertical="center"/>
    </xf>
    <xf numFmtId="49" fontId="0" fillId="4" borderId="1" xfId="0" applyNumberFormat="1" applyFill="1" applyBorder="1" applyAlignment="1" applyProtection="1">
      <alignment vertical="center" wrapText="1"/>
      <protection locked="0"/>
    </xf>
    <xf numFmtId="49" fontId="0" fillId="4" borderId="2" xfId="0" applyNumberFormat="1" applyFill="1" applyBorder="1" applyAlignment="1" applyProtection="1">
      <alignment vertical="center" wrapText="1"/>
      <protection locked="0"/>
    </xf>
    <xf numFmtId="49" fontId="0" fillId="4" borderId="25" xfId="0" applyNumberFormat="1" applyFill="1" applyBorder="1" applyAlignment="1" applyProtection="1">
      <alignment vertical="center" wrapText="1"/>
      <protection locked="0"/>
    </xf>
    <xf numFmtId="178" fontId="0" fillId="0" borderId="12" xfId="0" applyNumberFormat="1" applyBorder="1" applyAlignment="1" applyProtection="1">
      <alignment horizontal="left" vertical="center" shrinkToFit="1"/>
      <protection hidden="1"/>
    </xf>
    <xf numFmtId="0" fontId="0" fillId="2" borderId="13" xfId="0" applyFill="1" applyBorder="1" applyAlignment="1" applyProtection="1">
      <alignment horizontal="center" vertical="center" shrinkToFit="1"/>
    </xf>
    <xf numFmtId="49" fontId="4" fillId="4" borderId="13" xfId="0" applyNumberFormat="1" applyFont="1" applyFill="1" applyBorder="1" applyAlignment="1" applyProtection="1">
      <alignment vertical="center" wrapText="1"/>
      <protection locked="0"/>
    </xf>
    <xf numFmtId="49" fontId="4" fillId="4" borderId="119" xfId="0" applyNumberFormat="1" applyFont="1" applyFill="1" applyBorder="1" applyAlignment="1" applyProtection="1">
      <alignment vertical="center" wrapText="1"/>
      <protection locked="0"/>
    </xf>
    <xf numFmtId="178" fontId="0" fillId="0" borderId="27" xfId="0" applyNumberFormat="1" applyBorder="1" applyAlignment="1" applyProtection="1">
      <alignment horizontal="left" vertical="center"/>
      <protection hidden="1"/>
    </xf>
    <xf numFmtId="0" fontId="4" fillId="4" borderId="31"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180" fontId="0" fillId="0" borderId="41" xfId="0" applyNumberFormat="1" applyBorder="1" applyAlignment="1" applyProtection="1">
      <alignment horizontal="left" vertical="center" shrinkToFit="1"/>
      <protection hidden="1"/>
    </xf>
    <xf numFmtId="179" fontId="0" fillId="0" borderId="41" xfId="0" applyNumberFormat="1" applyBorder="1" applyAlignment="1" applyProtection="1">
      <alignment horizontal="center" vertical="center" shrinkToFit="1"/>
      <protection hidden="1"/>
    </xf>
    <xf numFmtId="179" fontId="0" fillId="0" borderId="31" xfId="0" applyNumberFormat="1" applyBorder="1" applyAlignment="1" applyProtection="1">
      <alignment horizontal="center" vertical="center" shrinkToFit="1"/>
      <protection hidden="1"/>
    </xf>
    <xf numFmtId="179" fontId="0" fillId="0" borderId="45" xfId="0" applyNumberFormat="1" applyBorder="1" applyAlignment="1" applyProtection="1">
      <alignment horizontal="center" vertical="center" shrinkToFit="1"/>
      <protection hidden="1"/>
    </xf>
    <xf numFmtId="180" fontId="0" fillId="0" borderId="12" xfId="0" applyNumberFormat="1" applyBorder="1" applyAlignment="1" applyProtection="1">
      <alignment horizontal="left" vertical="center" shrinkToFit="1"/>
      <protection hidden="1"/>
    </xf>
    <xf numFmtId="181" fontId="0" fillId="0" borderId="12" xfId="0" applyNumberFormat="1" applyBorder="1" applyAlignment="1" applyProtection="1">
      <alignment horizontal="center" vertical="center" shrinkToFit="1"/>
      <protection hidden="1"/>
    </xf>
    <xf numFmtId="181" fontId="0" fillId="0" borderId="27" xfId="0" applyNumberFormat="1" applyBorder="1" applyAlignment="1" applyProtection="1">
      <alignment horizontal="center" vertical="center" shrinkToFit="1"/>
      <protection hidden="1"/>
    </xf>
    <xf numFmtId="49" fontId="4" fillId="4" borderId="12" xfId="0" applyNumberFormat="1" applyFont="1" applyFill="1" applyBorder="1" applyAlignment="1" applyProtection="1">
      <alignment vertical="center" wrapText="1"/>
      <protection locked="0"/>
    </xf>
    <xf numFmtId="49" fontId="4" fillId="4" borderId="27" xfId="0" applyNumberFormat="1" applyFont="1" applyFill="1" applyBorder="1" applyAlignment="1" applyProtection="1">
      <alignment vertical="center" wrapText="1"/>
      <protection locked="0"/>
    </xf>
    <xf numFmtId="0" fontId="0" fillId="2" borderId="24"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49" fontId="0" fillId="4" borderId="7" xfId="0" applyNumberFormat="1" applyFill="1" applyBorder="1" applyAlignment="1" applyProtection="1">
      <alignment horizontal="center" vertical="center"/>
      <protection locked="0"/>
    </xf>
    <xf numFmtId="49" fontId="0" fillId="4" borderId="8" xfId="0" applyNumberFormat="1" applyFill="1" applyBorder="1" applyAlignment="1" applyProtection="1">
      <alignment horizontal="center" vertical="center"/>
      <protection locked="0"/>
    </xf>
    <xf numFmtId="49" fontId="0" fillId="5" borderId="6" xfId="0" applyNumberFormat="1" applyFill="1" applyBorder="1" applyAlignment="1" applyProtection="1">
      <alignment horizontal="center" vertical="center"/>
    </xf>
    <xf numFmtId="49" fontId="0" fillId="5" borderId="7" xfId="0" applyNumberFormat="1" applyFill="1" applyBorder="1" applyAlignment="1" applyProtection="1">
      <alignment horizontal="center" vertical="center"/>
    </xf>
    <xf numFmtId="49" fontId="0" fillId="5" borderId="44" xfId="0" applyNumberFormat="1"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176" fontId="0" fillId="0" borderId="12" xfId="0" applyNumberFormat="1" applyBorder="1" applyAlignment="1" applyProtection="1">
      <alignment horizontal="left" vertical="center" shrinkToFit="1"/>
      <protection hidden="1"/>
    </xf>
    <xf numFmtId="49" fontId="0" fillId="4" borderId="6" xfId="0" applyNumberFormat="1" applyFill="1" applyBorder="1" applyAlignment="1" applyProtection="1">
      <alignment horizontal="center" vertical="center"/>
      <protection locked="0"/>
    </xf>
    <xf numFmtId="0" fontId="0" fillId="2" borderId="21" xfId="0" applyFill="1" applyBorder="1" applyAlignment="1" applyProtection="1">
      <alignment horizontal="center" vertical="center" wrapText="1"/>
    </xf>
    <xf numFmtId="49" fontId="0" fillId="5" borderId="4" xfId="0" applyNumberFormat="1" applyFill="1" applyBorder="1" applyAlignment="1" applyProtection="1">
      <alignment horizontal="center" vertical="center"/>
    </xf>
    <xf numFmtId="49" fontId="0" fillId="5" borderId="0" xfId="0" applyNumberFormat="1" applyFill="1" applyBorder="1" applyAlignment="1" applyProtection="1">
      <alignment horizontal="center" vertical="center"/>
    </xf>
    <xf numFmtId="49" fontId="0" fillId="5" borderId="22" xfId="0" applyNumberFormat="1" applyFill="1" applyBorder="1" applyAlignment="1" applyProtection="1">
      <alignment horizontal="center" vertical="center"/>
    </xf>
    <xf numFmtId="49" fontId="9" fillId="4" borderId="16" xfId="0" applyNumberFormat="1" applyFont="1" applyFill="1" applyBorder="1" applyAlignment="1" applyProtection="1">
      <alignment vertical="center" wrapText="1"/>
      <protection locked="0"/>
    </xf>
    <xf numFmtId="49" fontId="9" fillId="4" borderId="37" xfId="0" applyNumberFormat="1" applyFont="1" applyFill="1" applyBorder="1" applyAlignment="1" applyProtection="1">
      <alignment vertical="center" wrapText="1"/>
      <protection locked="0"/>
    </xf>
    <xf numFmtId="49" fontId="9" fillId="4" borderId="17" xfId="0" applyNumberFormat="1" applyFont="1" applyFill="1" applyBorder="1" applyAlignment="1" applyProtection="1">
      <alignment vertical="center" wrapText="1"/>
      <protection locked="0"/>
    </xf>
    <xf numFmtId="49" fontId="9" fillId="4" borderId="43" xfId="0" applyNumberFormat="1" applyFont="1" applyFill="1" applyBorder="1" applyAlignment="1" applyProtection="1">
      <alignment vertical="center" wrapText="1"/>
      <protection locked="0"/>
    </xf>
    <xf numFmtId="49" fontId="9" fillId="4" borderId="3" xfId="0" applyNumberFormat="1" applyFont="1" applyFill="1" applyBorder="1" applyAlignment="1" applyProtection="1">
      <alignment vertical="center" wrapText="1"/>
      <protection locked="0"/>
    </xf>
    <xf numFmtId="49" fontId="9" fillId="4" borderId="12" xfId="0" applyNumberFormat="1" applyFont="1" applyFill="1" applyBorder="1" applyAlignment="1" applyProtection="1">
      <alignment vertical="center" wrapText="1"/>
      <protection locked="0"/>
    </xf>
    <xf numFmtId="49" fontId="9" fillId="4" borderId="1" xfId="0" applyNumberFormat="1" applyFont="1" applyFill="1" applyBorder="1" applyAlignment="1" applyProtection="1">
      <alignment vertical="center" wrapText="1"/>
      <protection locked="0"/>
    </xf>
    <xf numFmtId="49" fontId="9" fillId="4" borderId="27" xfId="0" applyNumberFormat="1" applyFont="1" applyFill="1" applyBorder="1" applyAlignment="1" applyProtection="1">
      <alignment vertical="center" wrapText="1"/>
      <protection locked="0"/>
    </xf>
    <xf numFmtId="49" fontId="4" fillId="4" borderId="8" xfId="0" applyNumberFormat="1" applyFont="1" applyFill="1" applyBorder="1" applyAlignment="1" applyProtection="1">
      <alignment horizontal="center" vertical="center"/>
      <protection locked="0"/>
    </xf>
    <xf numFmtId="49" fontId="9" fillId="4" borderId="13" xfId="0" applyNumberFormat="1" applyFont="1" applyFill="1" applyBorder="1" applyAlignment="1" applyProtection="1">
      <alignment horizontal="center" vertical="center"/>
      <protection locked="0"/>
    </xf>
    <xf numFmtId="49" fontId="0" fillId="4" borderId="59" xfId="0" applyNumberFormat="1" applyFill="1" applyBorder="1" applyAlignment="1" applyProtection="1">
      <alignment vertical="center"/>
      <protection locked="0"/>
    </xf>
    <xf numFmtId="0" fontId="0" fillId="0" borderId="59" xfId="0" applyFill="1" applyBorder="1" applyAlignment="1" applyProtection="1">
      <alignment vertical="center" wrapText="1"/>
    </xf>
    <xf numFmtId="0" fontId="0" fillId="0" borderId="121" xfId="0" applyFill="1" applyBorder="1" applyAlignment="1" applyProtection="1">
      <alignment vertical="center" wrapText="1"/>
    </xf>
    <xf numFmtId="0" fontId="0" fillId="2" borderId="120" xfId="0" applyFill="1" applyBorder="1" applyAlignment="1" applyProtection="1">
      <alignment horizontal="center" vertical="center"/>
    </xf>
    <xf numFmtId="0" fontId="0" fillId="2" borderId="59" xfId="0" applyFill="1" applyBorder="1" applyAlignment="1" applyProtection="1">
      <alignment horizontal="center" vertical="center"/>
    </xf>
    <xf numFmtId="49" fontId="0" fillId="4" borderId="37" xfId="0" applyNumberFormat="1" applyFill="1" applyBorder="1" applyAlignment="1" applyProtection="1">
      <alignment vertical="center"/>
      <protection locked="0"/>
    </xf>
    <xf numFmtId="177" fontId="0" fillId="0" borderId="12" xfId="0" applyNumberFormat="1" applyBorder="1" applyAlignment="1" applyProtection="1">
      <alignment horizontal="center" vertical="center" shrinkToFit="1"/>
      <protection hidden="1"/>
    </xf>
    <xf numFmtId="177" fontId="0" fillId="0" borderId="1" xfId="0" applyNumberFormat="1" applyBorder="1" applyAlignment="1" applyProtection="1">
      <alignment horizontal="center" vertical="center" shrinkToFit="1"/>
      <protection hidden="1"/>
    </xf>
    <xf numFmtId="177" fontId="0" fillId="0" borderId="27" xfId="0" applyNumberFormat="1" applyBorder="1" applyAlignment="1" applyProtection="1">
      <alignment horizontal="center" vertical="center" shrinkToFit="1"/>
      <protection hidden="1"/>
    </xf>
    <xf numFmtId="0" fontId="0" fillId="4" borderId="17"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5" borderId="20"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178" fontId="0" fillId="0" borderId="48" xfId="0" applyNumberFormat="1" applyBorder="1" applyAlignment="1" applyProtection="1">
      <alignment horizontal="left" vertical="center" shrinkToFit="1"/>
    </xf>
    <xf numFmtId="0" fontId="0" fillId="5" borderId="4"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4" fillId="4" borderId="1"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25" xfId="0" applyFont="1" applyFill="1" applyBorder="1" applyAlignment="1" applyProtection="1">
      <alignment vertical="center"/>
    </xf>
    <xf numFmtId="0" fontId="0" fillId="2" borderId="28"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5" borderId="9"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26" xfId="0" applyFill="1" applyBorder="1" applyAlignment="1" applyProtection="1">
      <alignment horizontal="center" vertical="center"/>
    </xf>
    <xf numFmtId="178" fontId="0" fillId="0" borderId="12" xfId="0" applyNumberFormat="1" applyBorder="1" applyAlignment="1" applyProtection="1">
      <alignment horizontal="left" vertical="center"/>
    </xf>
    <xf numFmtId="178" fontId="0" fillId="0" borderId="1" xfId="0" applyNumberFormat="1" applyBorder="1" applyAlignment="1" applyProtection="1">
      <alignment horizontal="left" vertical="center"/>
    </xf>
    <xf numFmtId="178" fontId="0" fillId="0" borderId="27" xfId="0" applyNumberFormat="1" applyBorder="1" applyAlignment="1" applyProtection="1">
      <alignment horizontal="left" vertical="center"/>
    </xf>
    <xf numFmtId="0" fontId="0" fillId="2" borderId="31" xfId="0" applyFill="1" applyBorder="1" applyAlignment="1" applyProtection="1">
      <alignment horizontal="center" vertical="center" shrinkToFit="1"/>
    </xf>
    <xf numFmtId="0" fontId="0" fillId="2" borderId="32" xfId="0" applyFill="1" applyBorder="1" applyAlignment="1" applyProtection="1">
      <alignment horizontal="center" vertical="center" shrinkToFit="1"/>
    </xf>
    <xf numFmtId="0" fontId="0" fillId="2" borderId="33" xfId="0" applyFill="1" applyBorder="1" applyAlignment="1" applyProtection="1">
      <alignment horizontal="center" vertical="center" shrinkToFit="1"/>
    </xf>
    <xf numFmtId="0" fontId="4" fillId="4" borderId="31" xfId="0" applyFont="1" applyFill="1" applyBorder="1" applyAlignment="1" applyProtection="1">
      <alignment vertical="center"/>
    </xf>
    <xf numFmtId="0" fontId="4" fillId="4" borderId="32" xfId="0" applyFont="1" applyFill="1" applyBorder="1" applyAlignment="1" applyProtection="1">
      <alignment vertical="center"/>
    </xf>
    <xf numFmtId="0" fontId="4" fillId="4" borderId="34" xfId="0" applyFont="1" applyFill="1" applyBorder="1" applyAlignment="1" applyProtection="1">
      <alignment vertical="center"/>
    </xf>
    <xf numFmtId="0" fontId="0" fillId="4" borderId="12" xfId="0" applyFont="1" applyFill="1" applyBorder="1" applyAlignment="1" applyProtection="1">
      <alignment horizontal="center" vertical="center"/>
      <protection locked="0"/>
    </xf>
    <xf numFmtId="49" fontId="0" fillId="4" borderId="12" xfId="0" applyNumberFormat="1" applyFont="1" applyFill="1" applyBorder="1" applyAlignment="1" applyProtection="1">
      <alignment vertical="center" wrapText="1"/>
      <protection locked="0"/>
    </xf>
    <xf numFmtId="49" fontId="0" fillId="4" borderId="12" xfId="0" applyNumberFormat="1" applyFill="1" applyBorder="1" applyAlignment="1" applyProtection="1">
      <alignment vertical="center"/>
      <protection locked="0"/>
    </xf>
    <xf numFmtId="0" fontId="13" fillId="2" borderId="37" xfId="0" applyFont="1" applyFill="1" applyBorder="1" applyAlignment="1" applyProtection="1">
      <alignment horizontal="center" vertical="center" wrapText="1" shrinkToFit="1"/>
    </xf>
    <xf numFmtId="0" fontId="12" fillId="2" borderId="37" xfId="0" applyFont="1" applyFill="1" applyBorder="1" applyAlignment="1" applyProtection="1">
      <alignment horizontal="center" vertical="center" shrinkToFit="1"/>
    </xf>
    <xf numFmtId="0" fontId="4" fillId="4" borderId="17" xfId="0" applyFont="1" applyFill="1" applyBorder="1" applyAlignment="1" applyProtection="1">
      <alignment horizontal="center" vertical="center"/>
      <protection locked="0"/>
    </xf>
    <xf numFmtId="178" fontId="0" fillId="0" borderId="37" xfId="0" applyNumberFormat="1" applyBorder="1" applyAlignment="1" applyProtection="1">
      <alignment horizontal="left" vertical="center"/>
      <protection hidden="1"/>
    </xf>
    <xf numFmtId="178" fontId="0" fillId="0" borderId="43" xfId="0" applyNumberFormat="1" applyBorder="1" applyAlignment="1" applyProtection="1">
      <alignment horizontal="left" vertical="center"/>
      <protection hidden="1"/>
    </xf>
    <xf numFmtId="0" fontId="13" fillId="2" borderId="21"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49" fontId="0" fillId="0" borderId="12" xfId="0" applyNumberFormat="1" applyFont="1" applyFill="1" applyBorder="1" applyAlignment="1" applyProtection="1">
      <alignment vertical="center" wrapText="1"/>
    </xf>
    <xf numFmtId="49" fontId="15" fillId="0" borderId="12" xfId="0" applyNumberFormat="1" applyFont="1" applyFill="1" applyBorder="1" applyAlignment="1" applyProtection="1">
      <alignment vertical="center" wrapText="1"/>
    </xf>
    <xf numFmtId="49" fontId="15" fillId="0" borderId="27" xfId="0" applyNumberFormat="1" applyFont="1" applyFill="1" applyBorder="1" applyAlignment="1" applyProtection="1">
      <alignment vertical="center" wrapText="1"/>
    </xf>
    <xf numFmtId="0" fontId="13" fillId="2" borderId="35" xfId="0" applyFont="1" applyFill="1" applyBorder="1" applyAlignment="1" applyProtection="1">
      <alignment horizontal="center" vertical="center" wrapText="1" shrinkToFit="1"/>
    </xf>
    <xf numFmtId="0" fontId="13" fillId="2" borderId="19" xfId="0" applyFont="1" applyFill="1" applyBorder="1" applyAlignment="1" applyProtection="1">
      <alignment horizontal="center" vertical="center" wrapText="1" shrinkToFit="1"/>
    </xf>
    <xf numFmtId="0" fontId="13" fillId="2" borderId="36" xfId="0" applyFont="1" applyFill="1" applyBorder="1" applyAlignment="1" applyProtection="1">
      <alignment horizontal="center" vertical="center" wrapText="1" shrinkToFit="1"/>
    </xf>
    <xf numFmtId="0" fontId="13" fillId="2" borderId="23" xfId="0" applyFont="1" applyFill="1" applyBorder="1" applyAlignment="1" applyProtection="1">
      <alignment horizontal="center" vertical="center" wrapText="1" shrinkToFit="1"/>
    </xf>
    <xf numFmtId="0" fontId="13" fillId="2" borderId="0" xfId="0" applyFont="1" applyFill="1" applyBorder="1" applyAlignment="1" applyProtection="1">
      <alignment horizontal="center" vertical="center" wrapText="1" shrinkToFit="1"/>
    </xf>
    <xf numFmtId="0" fontId="13" fillId="2" borderId="5" xfId="0" applyFont="1" applyFill="1" applyBorder="1" applyAlignment="1" applyProtection="1">
      <alignment horizontal="center" vertical="center" wrapText="1" shrinkToFit="1"/>
    </xf>
    <xf numFmtId="0" fontId="13" fillId="2" borderId="24" xfId="0" applyFont="1" applyFill="1" applyBorder="1" applyAlignment="1" applyProtection="1">
      <alignment horizontal="center" vertical="center" wrapText="1" shrinkToFit="1"/>
    </xf>
    <xf numFmtId="0" fontId="13" fillId="2" borderId="10" xfId="0" applyFont="1" applyFill="1" applyBorder="1" applyAlignment="1" applyProtection="1">
      <alignment horizontal="center" vertical="center" wrapText="1" shrinkToFit="1"/>
    </xf>
    <xf numFmtId="0" fontId="13" fillId="2" borderId="11" xfId="0" applyFont="1" applyFill="1" applyBorder="1" applyAlignment="1" applyProtection="1">
      <alignment horizontal="center" vertical="center" wrapText="1" shrinkToFit="1"/>
    </xf>
    <xf numFmtId="49" fontId="0" fillId="4" borderId="12" xfId="0" applyNumberFormat="1" applyFill="1" applyBorder="1" applyAlignment="1" applyProtection="1">
      <alignment vertical="center" wrapText="1" shrinkToFit="1"/>
      <protection locked="0"/>
    </xf>
    <xf numFmtId="49" fontId="0" fillId="4" borderId="27" xfId="0" applyNumberFormat="1" applyFill="1" applyBorder="1" applyAlignment="1" applyProtection="1">
      <alignment vertical="center" wrapText="1" shrinkToFit="1"/>
      <protection locked="0"/>
    </xf>
    <xf numFmtId="49" fontId="4" fillId="4" borderId="1" xfId="0" applyNumberFormat="1" applyFont="1" applyFill="1" applyBorder="1" applyAlignment="1" applyProtection="1">
      <alignment vertical="center" wrapText="1"/>
      <protection locked="0"/>
    </xf>
    <xf numFmtId="49" fontId="4" fillId="4" borderId="2"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0" fontId="4" fillId="4" borderId="3" xfId="0" applyFont="1"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178" fontId="0" fillId="0" borderId="1" xfId="0" applyNumberFormat="1" applyBorder="1" applyAlignment="1" applyProtection="1">
      <alignment horizontal="left" vertical="center"/>
      <protection hidden="1"/>
    </xf>
    <xf numFmtId="49" fontId="4" fillId="4" borderId="31" xfId="0" applyNumberFormat="1" applyFont="1" applyFill="1" applyBorder="1" applyAlignment="1" applyProtection="1">
      <alignment vertical="center" wrapText="1"/>
      <protection locked="0"/>
    </xf>
    <xf numFmtId="49" fontId="4" fillId="4" borderId="32" xfId="0" applyNumberFormat="1" applyFont="1" applyFill="1" applyBorder="1" applyAlignment="1" applyProtection="1">
      <alignment vertical="center" wrapText="1"/>
      <protection locked="0"/>
    </xf>
    <xf numFmtId="49" fontId="4" fillId="4" borderId="34" xfId="0" applyNumberFormat="1" applyFont="1" applyFill="1" applyBorder="1" applyAlignment="1" applyProtection="1">
      <alignment vertical="center" wrapText="1"/>
      <protection locked="0"/>
    </xf>
    <xf numFmtId="178" fontId="0" fillId="0" borderId="48" xfId="0" applyNumberFormat="1" applyBorder="1" applyAlignment="1" applyProtection="1">
      <alignment horizontal="left" vertical="center" shrinkToFit="1"/>
      <protection hidden="1"/>
    </xf>
    <xf numFmtId="0" fontId="0" fillId="0" borderId="1" xfId="0" applyBorder="1" applyAlignment="1" applyProtection="1">
      <alignment vertical="center"/>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0" fillId="2" borderId="1" xfId="0" applyFill="1" applyBorder="1" applyAlignment="1">
      <alignment horizontal="center" vertical="center"/>
    </xf>
    <xf numFmtId="0" fontId="0" fillId="0" borderId="12" xfId="0" applyBorder="1" applyAlignment="1">
      <alignment vertical="center"/>
    </xf>
  </cellXfs>
  <cellStyles count="5">
    <cellStyle name="ハイパーリンク" xfId="1" builtinId="8"/>
    <cellStyle name="標準" xfId="0" builtinId="0"/>
    <cellStyle name="標準 2" xfId="3"/>
    <cellStyle name="標準 3" xfId="4"/>
    <cellStyle name="標準_Sheet5" xfId="2"/>
  </cellStyles>
  <dxfs count="2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FF"/>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7.png"/><Relationship Id="rId4" Type="http://schemas.openxmlformats.org/officeDocument/2006/relationships/image" Target="../media/image1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7.png"/><Relationship Id="rId4"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7.pn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124</xdr:row>
      <xdr:rowOff>0</xdr:rowOff>
    </xdr:from>
    <xdr:to>
      <xdr:col>41</xdr:col>
      <xdr:colOff>103661</xdr:colOff>
      <xdr:row>140</xdr:row>
      <xdr:rowOff>66267</xdr:rowOff>
    </xdr:to>
    <xdr:pic>
      <xdr:nvPicPr>
        <xdr:cNvPr id="19" name="図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a:stretch>
          <a:fillRect/>
        </a:stretch>
      </xdr:blipFill>
      <xdr:spPr>
        <a:xfrm>
          <a:off x="952500" y="24003000"/>
          <a:ext cx="8914286" cy="3266667"/>
        </a:xfrm>
        <a:prstGeom prst="rect">
          <a:avLst/>
        </a:prstGeom>
      </xdr:spPr>
    </xdr:pic>
    <xdr:clientData/>
  </xdr:twoCellAnchor>
  <xdr:twoCellAnchor editAs="oneCell">
    <xdr:from>
      <xdr:col>4</xdr:col>
      <xdr:colOff>0</xdr:colOff>
      <xdr:row>103</xdr:row>
      <xdr:rowOff>0</xdr:rowOff>
    </xdr:from>
    <xdr:to>
      <xdr:col>28</xdr:col>
      <xdr:colOff>199286</xdr:colOff>
      <xdr:row>122</xdr:row>
      <xdr:rowOff>85239</xdr:rowOff>
    </xdr:to>
    <xdr:pic>
      <xdr:nvPicPr>
        <xdr:cNvPr id="18" name="図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stretch>
          <a:fillRect/>
        </a:stretch>
      </xdr:blipFill>
      <xdr:spPr>
        <a:xfrm>
          <a:off x="952500" y="19802475"/>
          <a:ext cx="5914286" cy="3885714"/>
        </a:xfrm>
        <a:prstGeom prst="rect">
          <a:avLst/>
        </a:prstGeom>
      </xdr:spPr>
    </xdr:pic>
    <xdr:clientData/>
  </xdr:twoCellAnchor>
  <xdr:twoCellAnchor editAs="oneCell">
    <xdr:from>
      <xdr:col>4</xdr:col>
      <xdr:colOff>0</xdr:colOff>
      <xdr:row>10</xdr:row>
      <xdr:rowOff>0</xdr:rowOff>
    </xdr:from>
    <xdr:to>
      <xdr:col>19</xdr:col>
      <xdr:colOff>142411</xdr:colOff>
      <xdr:row>25</xdr:row>
      <xdr:rowOff>18673</xdr:rowOff>
    </xdr:to>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stretch>
          <a:fillRect/>
        </a:stretch>
      </xdr:blipFill>
      <xdr:spPr>
        <a:xfrm>
          <a:off x="952500" y="1000125"/>
          <a:ext cx="3714286" cy="3019048"/>
        </a:xfrm>
        <a:prstGeom prst="rect">
          <a:avLst/>
        </a:prstGeom>
      </xdr:spPr>
    </xdr:pic>
    <xdr:clientData/>
  </xdr:twoCellAnchor>
  <xdr:twoCellAnchor>
    <xdr:from>
      <xdr:col>8</xdr:col>
      <xdr:colOff>200025</xdr:colOff>
      <xdr:row>23</xdr:row>
      <xdr:rowOff>38100</xdr:rowOff>
    </xdr:from>
    <xdr:to>
      <xdr:col>13</xdr:col>
      <xdr:colOff>219075</xdr:colOff>
      <xdr:row>24</xdr:row>
      <xdr:rowOff>142875</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105025" y="3638550"/>
          <a:ext cx="1209675"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0</xdr:colOff>
      <xdr:row>32</xdr:row>
      <xdr:rowOff>0</xdr:rowOff>
    </xdr:from>
    <xdr:to>
      <xdr:col>24</xdr:col>
      <xdr:colOff>104167</xdr:colOff>
      <xdr:row>43</xdr:row>
      <xdr:rowOff>142582</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952500" y="5200650"/>
          <a:ext cx="4866667" cy="2342857"/>
        </a:xfrm>
        <a:prstGeom prst="rect">
          <a:avLst/>
        </a:prstGeom>
      </xdr:spPr>
    </xdr:pic>
    <xdr:clientData/>
  </xdr:twoCellAnchor>
  <xdr:twoCellAnchor>
    <xdr:from>
      <xdr:col>15</xdr:col>
      <xdr:colOff>57150</xdr:colOff>
      <xdr:row>39</xdr:row>
      <xdr:rowOff>47625</xdr:rowOff>
    </xdr:from>
    <xdr:to>
      <xdr:col>20</xdr:col>
      <xdr:colOff>114300</xdr:colOff>
      <xdr:row>40</xdr:row>
      <xdr:rowOff>152400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3629025" y="6648450"/>
          <a:ext cx="1247775"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114300</xdr:colOff>
      <xdr:row>135</xdr:row>
      <xdr:rowOff>28575</xdr:rowOff>
    </xdr:from>
    <xdr:to>
      <xdr:col>40</xdr:col>
      <xdr:colOff>171450</xdr:colOff>
      <xdr:row>136</xdr:row>
      <xdr:rowOff>133350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7972425" y="26231850"/>
          <a:ext cx="1724025"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0</xdr:colOff>
      <xdr:row>47</xdr:row>
      <xdr:rowOff>0</xdr:rowOff>
    </xdr:from>
    <xdr:to>
      <xdr:col>24</xdr:col>
      <xdr:colOff>151786</xdr:colOff>
      <xdr:row>56</xdr:row>
      <xdr:rowOff>37870</xdr:rowOff>
    </xdr:to>
    <xdr:pic>
      <xdr:nvPicPr>
        <xdr:cNvPr id="10" name="図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952500" y="8401050"/>
          <a:ext cx="4914286" cy="1838095"/>
        </a:xfrm>
        <a:prstGeom prst="rect">
          <a:avLst/>
        </a:prstGeom>
      </xdr:spPr>
    </xdr:pic>
    <xdr:clientData/>
  </xdr:twoCellAnchor>
  <xdr:twoCellAnchor>
    <xdr:from>
      <xdr:col>17</xdr:col>
      <xdr:colOff>209550</xdr:colOff>
      <xdr:row>54</xdr:row>
      <xdr:rowOff>66675</xdr:rowOff>
    </xdr:from>
    <xdr:to>
      <xdr:col>21</xdr:col>
      <xdr:colOff>9525</xdr:colOff>
      <xdr:row>55</xdr:row>
      <xdr:rowOff>171450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4257675" y="10067925"/>
          <a:ext cx="752475"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0</xdr:colOff>
      <xdr:row>63</xdr:row>
      <xdr:rowOff>0</xdr:rowOff>
    </xdr:from>
    <xdr:to>
      <xdr:col>24</xdr:col>
      <xdr:colOff>66071</xdr:colOff>
      <xdr:row>70</xdr:row>
      <xdr:rowOff>142682</xdr:rowOff>
    </xdr:to>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6"/>
        <a:stretch>
          <a:fillRect/>
        </a:stretch>
      </xdr:blipFill>
      <xdr:spPr>
        <a:xfrm>
          <a:off x="952500" y="12201525"/>
          <a:ext cx="4828571" cy="1542857"/>
        </a:xfrm>
        <a:prstGeom prst="rect">
          <a:avLst/>
        </a:prstGeom>
      </xdr:spPr>
    </xdr:pic>
    <xdr:clientData/>
  </xdr:twoCellAnchor>
  <xdr:twoCellAnchor>
    <xdr:from>
      <xdr:col>4</xdr:col>
      <xdr:colOff>19050</xdr:colOff>
      <xdr:row>64</xdr:row>
      <xdr:rowOff>114300</xdr:rowOff>
    </xdr:from>
    <xdr:to>
      <xdr:col>6</xdr:col>
      <xdr:colOff>19050</xdr:colOff>
      <xdr:row>66</xdr:row>
      <xdr:rowOff>19050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971550" y="12515850"/>
          <a:ext cx="476250"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0</xdr:colOff>
      <xdr:row>72</xdr:row>
      <xdr:rowOff>0</xdr:rowOff>
    </xdr:from>
    <xdr:to>
      <xdr:col>10</xdr:col>
      <xdr:colOff>114107</xdr:colOff>
      <xdr:row>100</xdr:row>
      <xdr:rowOff>37395</xdr:rowOff>
    </xdr:to>
    <xdr:pic>
      <xdr:nvPicPr>
        <xdr:cNvPr id="14" name="図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7"/>
        <a:stretch>
          <a:fillRect/>
        </a:stretch>
      </xdr:blipFill>
      <xdr:spPr>
        <a:xfrm>
          <a:off x="952500" y="14001750"/>
          <a:ext cx="1542857" cy="5638095"/>
        </a:xfrm>
        <a:prstGeom prst="rect">
          <a:avLst/>
        </a:prstGeom>
      </xdr:spPr>
    </xdr:pic>
    <xdr:clientData/>
  </xdr:twoCellAnchor>
  <xdr:twoCellAnchor>
    <xdr:from>
      <xdr:col>4</xdr:col>
      <xdr:colOff>104775</xdr:colOff>
      <xdr:row>97</xdr:row>
      <xdr:rowOff>66675</xdr:rowOff>
    </xdr:from>
    <xdr:to>
      <xdr:col>7</xdr:col>
      <xdr:colOff>171450</xdr:colOff>
      <xdr:row>98</xdr:row>
      <xdr:rowOff>171450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57275" y="19069050"/>
          <a:ext cx="781050"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116</xdr:row>
      <xdr:rowOff>114300</xdr:rowOff>
    </xdr:from>
    <xdr:to>
      <xdr:col>9</xdr:col>
      <xdr:colOff>85725</xdr:colOff>
      <xdr:row>118</xdr:row>
      <xdr:rowOff>19050</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1019175" y="22517100"/>
          <a:ext cx="1209675"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0</xdr:colOff>
      <xdr:row>144</xdr:row>
      <xdr:rowOff>0</xdr:rowOff>
    </xdr:from>
    <xdr:to>
      <xdr:col>41</xdr:col>
      <xdr:colOff>84613</xdr:colOff>
      <xdr:row>161</xdr:row>
      <xdr:rowOff>75765</xdr:rowOff>
    </xdr:to>
    <xdr:pic>
      <xdr:nvPicPr>
        <xdr:cNvPr id="21" name="図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8"/>
        <a:stretch>
          <a:fillRect/>
        </a:stretch>
      </xdr:blipFill>
      <xdr:spPr>
        <a:xfrm>
          <a:off x="952500" y="27603450"/>
          <a:ext cx="8895238" cy="3476190"/>
        </a:xfrm>
        <a:prstGeom prst="rect">
          <a:avLst/>
        </a:prstGeom>
      </xdr:spPr>
    </xdr:pic>
    <xdr:clientData/>
  </xdr:twoCellAnchor>
  <xdr:twoCellAnchor editAs="oneCell">
    <xdr:from>
      <xdr:col>4</xdr:col>
      <xdr:colOff>0</xdr:colOff>
      <xdr:row>165</xdr:row>
      <xdr:rowOff>0</xdr:rowOff>
    </xdr:from>
    <xdr:to>
      <xdr:col>41</xdr:col>
      <xdr:colOff>94137</xdr:colOff>
      <xdr:row>182</xdr:row>
      <xdr:rowOff>94813</xdr:rowOff>
    </xdr:to>
    <xdr:pic>
      <xdr:nvPicPr>
        <xdr:cNvPr id="22" name="図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9"/>
        <a:stretch>
          <a:fillRect/>
        </a:stretch>
      </xdr:blipFill>
      <xdr:spPr>
        <a:xfrm>
          <a:off x="952500" y="31403925"/>
          <a:ext cx="8904762" cy="3495238"/>
        </a:xfrm>
        <a:prstGeom prst="rect">
          <a:avLst/>
        </a:prstGeom>
      </xdr:spPr>
    </xdr:pic>
    <xdr:clientData/>
  </xdr:twoCellAnchor>
  <xdr:twoCellAnchor>
    <xdr:from>
      <xdr:col>4</xdr:col>
      <xdr:colOff>66675</xdr:colOff>
      <xdr:row>153</xdr:row>
      <xdr:rowOff>114300</xdr:rowOff>
    </xdr:from>
    <xdr:to>
      <xdr:col>7</xdr:col>
      <xdr:colOff>161925</xdr:colOff>
      <xdr:row>154</xdr:row>
      <xdr:rowOff>161925</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1019175" y="29517975"/>
          <a:ext cx="809625" cy="247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200025</xdr:colOff>
      <xdr:row>170</xdr:row>
      <xdr:rowOff>19051</xdr:rowOff>
    </xdr:from>
    <xdr:to>
      <xdr:col>30</xdr:col>
      <xdr:colOff>161925</xdr:colOff>
      <xdr:row>173</xdr:row>
      <xdr:rowOff>114300</xdr:rowOff>
    </xdr:to>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2819400" y="33423226"/>
          <a:ext cx="4486275" cy="6953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25</xdr:row>
      <xdr:rowOff>0</xdr:rowOff>
    </xdr:from>
    <xdr:to>
      <xdr:col>28</xdr:col>
      <xdr:colOff>66309</xdr:colOff>
      <xdr:row>29</xdr:row>
      <xdr:rowOff>76090</xdr:rowOff>
    </xdr:to>
    <xdr:pic macro="[0]!シート遷移総合免除">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3810000" y="5314950"/>
          <a:ext cx="2923809" cy="876190"/>
        </a:xfrm>
        <a:prstGeom prst="rect">
          <a:avLst/>
        </a:prstGeom>
      </xdr:spPr>
    </xdr:pic>
    <xdr:clientData/>
  </xdr:twoCellAnchor>
  <xdr:twoCellAnchor editAs="oneCell">
    <xdr:from>
      <xdr:col>2</xdr:col>
      <xdr:colOff>0</xdr:colOff>
      <xdr:row>25</xdr:row>
      <xdr:rowOff>0</xdr:rowOff>
    </xdr:from>
    <xdr:to>
      <xdr:col>14</xdr:col>
      <xdr:colOff>66309</xdr:colOff>
      <xdr:row>29</xdr:row>
      <xdr:rowOff>57043</xdr:rowOff>
    </xdr:to>
    <xdr:pic macro="[0]!シート遷移20部門">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476250" y="5314950"/>
          <a:ext cx="2923809" cy="857143"/>
        </a:xfrm>
        <a:prstGeom prst="rect">
          <a:avLst/>
        </a:prstGeom>
      </xdr:spPr>
    </xdr:pic>
    <xdr:clientData/>
  </xdr:twoCellAnchor>
  <xdr:twoCellAnchor editAs="oneCell">
    <xdr:from>
      <xdr:col>30</xdr:col>
      <xdr:colOff>0</xdr:colOff>
      <xdr:row>25</xdr:row>
      <xdr:rowOff>0</xdr:rowOff>
    </xdr:from>
    <xdr:to>
      <xdr:col>42</xdr:col>
      <xdr:colOff>66309</xdr:colOff>
      <xdr:row>29</xdr:row>
      <xdr:rowOff>57043</xdr:rowOff>
    </xdr:to>
    <xdr:pic macro="[0]!シート遷移総合併願">
      <xdr:nvPicPr>
        <xdr:cNvPr id="8" name="図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a:stretch>
          <a:fillRect/>
        </a:stretch>
      </xdr:blipFill>
      <xdr:spPr>
        <a:xfrm>
          <a:off x="7143750" y="5314950"/>
          <a:ext cx="2923809" cy="8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22413</xdr:colOff>
      <xdr:row>169</xdr:row>
      <xdr:rowOff>11207</xdr:rowOff>
    </xdr:from>
    <xdr:to>
      <xdr:col>12</xdr:col>
      <xdr:colOff>0</xdr:colOff>
      <xdr:row>169</xdr:row>
      <xdr:rowOff>570142</xdr:rowOff>
    </xdr:to>
    <xdr:pic macro="[0]!写真イメージ選択">
      <xdr:nvPicPr>
        <xdr:cNvPr id="7" name="図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a:stretch>
          <a:fillRect/>
        </a:stretch>
      </xdr:blipFill>
      <xdr:spPr>
        <a:xfrm>
          <a:off x="1669678" y="41999648"/>
          <a:ext cx="1154204" cy="590685"/>
        </a:xfrm>
        <a:prstGeom prst="rect">
          <a:avLst/>
        </a:prstGeom>
      </xdr:spPr>
    </xdr:pic>
    <xdr:clientData/>
  </xdr:twoCellAnchor>
  <xdr:twoCellAnchor editAs="oneCell">
    <xdr:from>
      <xdr:col>31</xdr:col>
      <xdr:colOff>0</xdr:colOff>
      <xdr:row>5</xdr:row>
      <xdr:rowOff>0</xdr:rowOff>
    </xdr:from>
    <xdr:to>
      <xdr:col>31</xdr:col>
      <xdr:colOff>1847619</xdr:colOff>
      <xdr:row>7</xdr:row>
      <xdr:rowOff>182565</xdr:rowOff>
    </xdr:to>
    <xdr:pic macro="[0]!入力チェック20部門">
      <xdr:nvPicPr>
        <xdr:cNvPr id="12" name="図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stretch>
          <a:fillRect/>
        </a:stretch>
      </xdr:blipFill>
      <xdr:spPr>
        <a:xfrm>
          <a:off x="9693088" y="1692088"/>
          <a:ext cx="1847619" cy="731653"/>
        </a:xfrm>
        <a:prstGeom prst="rect">
          <a:avLst/>
        </a:prstGeom>
      </xdr:spPr>
    </xdr:pic>
    <xdr:clientData/>
  </xdr:twoCellAnchor>
  <xdr:twoCellAnchor editAs="oneCell">
    <xdr:from>
      <xdr:col>31</xdr:col>
      <xdr:colOff>3361773</xdr:colOff>
      <xdr:row>5</xdr:row>
      <xdr:rowOff>0</xdr:rowOff>
    </xdr:from>
    <xdr:to>
      <xdr:col>31</xdr:col>
      <xdr:colOff>5209392</xdr:colOff>
      <xdr:row>7</xdr:row>
      <xdr:rowOff>184245</xdr:rowOff>
    </xdr:to>
    <xdr:pic macro="[0]!シート遷移選択">
      <xdr:nvPicPr>
        <xdr:cNvPr id="13" name="図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3"/>
        <a:stretch>
          <a:fillRect/>
        </a:stretch>
      </xdr:blipFill>
      <xdr:spPr>
        <a:xfrm>
          <a:off x="13054861" y="1692088"/>
          <a:ext cx="1847619" cy="733333"/>
        </a:xfrm>
        <a:prstGeom prst="rect">
          <a:avLst/>
        </a:prstGeom>
      </xdr:spPr>
    </xdr:pic>
    <xdr:clientData/>
  </xdr:twoCellAnchor>
  <xdr:twoCellAnchor editAs="oneCell">
    <xdr:from>
      <xdr:col>31</xdr:col>
      <xdr:colOff>3339365</xdr:colOff>
      <xdr:row>179</xdr:row>
      <xdr:rowOff>0</xdr:rowOff>
    </xdr:from>
    <xdr:to>
      <xdr:col>31</xdr:col>
      <xdr:colOff>5186984</xdr:colOff>
      <xdr:row>181</xdr:row>
      <xdr:rowOff>118693</xdr:rowOff>
    </xdr:to>
    <xdr:pic macro="[0]!シート先頭">
      <xdr:nvPicPr>
        <xdr:cNvPr id="14" name="図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4"/>
        <a:stretch>
          <a:fillRect/>
        </a:stretch>
      </xdr:blipFill>
      <xdr:spPr>
        <a:xfrm>
          <a:off x="13032453" y="63481324"/>
          <a:ext cx="1847619" cy="723810"/>
        </a:xfrm>
        <a:prstGeom prst="rect">
          <a:avLst/>
        </a:prstGeom>
      </xdr:spPr>
    </xdr:pic>
    <xdr:clientData/>
  </xdr:twoCellAnchor>
  <xdr:twoCellAnchor editAs="oneCell">
    <xdr:from>
      <xdr:col>31</xdr:col>
      <xdr:colOff>0</xdr:colOff>
      <xdr:row>179</xdr:row>
      <xdr:rowOff>0</xdr:rowOff>
    </xdr:from>
    <xdr:to>
      <xdr:col>31</xdr:col>
      <xdr:colOff>1847619</xdr:colOff>
      <xdr:row>181</xdr:row>
      <xdr:rowOff>137740</xdr:rowOff>
    </xdr:to>
    <xdr:pic macro="[0]!経歴チェック20部門">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a:stretch>
          <a:fillRect/>
        </a:stretch>
      </xdr:blipFill>
      <xdr:spPr>
        <a:xfrm>
          <a:off x="9693088" y="63470118"/>
          <a:ext cx="1847619"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22413</xdr:colOff>
      <xdr:row>169</xdr:row>
      <xdr:rowOff>11207</xdr:rowOff>
    </xdr:from>
    <xdr:to>
      <xdr:col>12</xdr:col>
      <xdr:colOff>0</xdr:colOff>
      <xdr:row>169</xdr:row>
      <xdr:rowOff>570142</xdr:rowOff>
    </xdr:to>
    <xdr:pic macro="[0]!写真イメージ選択">
      <xdr:nvPicPr>
        <xdr:cNvPr id="2" name="図 1">
          <a:extLst>
            <a:ext uri="{FF2B5EF4-FFF2-40B4-BE49-F238E27FC236}">
              <a16:creationId xmlns:a16="http://schemas.microsoft.com/office/drawing/2014/main" id="{09851082-3157-459D-95B4-E4746A4ADEF5}"/>
            </a:ext>
          </a:extLst>
        </xdr:cNvPr>
        <xdr:cNvPicPr>
          <a:picLocks noChangeAspect="1"/>
        </xdr:cNvPicPr>
      </xdr:nvPicPr>
      <xdr:blipFill>
        <a:blip xmlns:r="http://schemas.openxmlformats.org/officeDocument/2006/relationships" r:embed="rId1"/>
        <a:stretch>
          <a:fillRect/>
        </a:stretch>
      </xdr:blipFill>
      <xdr:spPr>
        <a:xfrm>
          <a:off x="1755963" y="59466257"/>
          <a:ext cx="1215837" cy="558935"/>
        </a:xfrm>
        <a:prstGeom prst="rect">
          <a:avLst/>
        </a:prstGeom>
      </xdr:spPr>
    </xdr:pic>
    <xdr:clientData/>
  </xdr:twoCellAnchor>
  <xdr:twoCellAnchor editAs="oneCell">
    <xdr:from>
      <xdr:col>31</xdr:col>
      <xdr:colOff>0</xdr:colOff>
      <xdr:row>5</xdr:row>
      <xdr:rowOff>0</xdr:rowOff>
    </xdr:from>
    <xdr:to>
      <xdr:col>31</xdr:col>
      <xdr:colOff>1847619</xdr:colOff>
      <xdr:row>7</xdr:row>
      <xdr:rowOff>182565</xdr:rowOff>
    </xdr:to>
    <xdr:pic macro="[0]!入力チェック総合免除">
      <xdr:nvPicPr>
        <xdr:cNvPr id="3" name="図 2">
          <a:extLst>
            <a:ext uri="{FF2B5EF4-FFF2-40B4-BE49-F238E27FC236}">
              <a16:creationId xmlns:a16="http://schemas.microsoft.com/office/drawing/2014/main" id="{584661DC-68E5-4C0F-95FC-FAC91CC5B101}"/>
            </a:ext>
          </a:extLst>
        </xdr:cNvPr>
        <xdr:cNvPicPr>
          <a:picLocks noChangeAspect="1"/>
        </xdr:cNvPicPr>
      </xdr:nvPicPr>
      <xdr:blipFill>
        <a:blip xmlns:r="http://schemas.openxmlformats.org/officeDocument/2006/relationships" r:embed="rId2"/>
        <a:stretch>
          <a:fillRect/>
        </a:stretch>
      </xdr:blipFill>
      <xdr:spPr>
        <a:xfrm>
          <a:off x="10166350" y="1657350"/>
          <a:ext cx="1847619" cy="735015"/>
        </a:xfrm>
        <a:prstGeom prst="rect">
          <a:avLst/>
        </a:prstGeom>
      </xdr:spPr>
    </xdr:pic>
    <xdr:clientData/>
  </xdr:twoCellAnchor>
  <xdr:twoCellAnchor editAs="oneCell">
    <xdr:from>
      <xdr:col>31</xdr:col>
      <xdr:colOff>3361773</xdr:colOff>
      <xdr:row>5</xdr:row>
      <xdr:rowOff>0</xdr:rowOff>
    </xdr:from>
    <xdr:to>
      <xdr:col>31</xdr:col>
      <xdr:colOff>5209392</xdr:colOff>
      <xdr:row>7</xdr:row>
      <xdr:rowOff>184245</xdr:rowOff>
    </xdr:to>
    <xdr:pic macro="[0]!シート遷移選択">
      <xdr:nvPicPr>
        <xdr:cNvPr id="4" name="図 3">
          <a:extLst>
            <a:ext uri="{FF2B5EF4-FFF2-40B4-BE49-F238E27FC236}">
              <a16:creationId xmlns:a16="http://schemas.microsoft.com/office/drawing/2014/main" id="{7C833EEE-7ED0-4B47-9FF7-515DE806BA6E}"/>
            </a:ext>
          </a:extLst>
        </xdr:cNvPr>
        <xdr:cNvPicPr>
          <a:picLocks noChangeAspect="1"/>
        </xdr:cNvPicPr>
      </xdr:nvPicPr>
      <xdr:blipFill>
        <a:blip xmlns:r="http://schemas.openxmlformats.org/officeDocument/2006/relationships" r:embed="rId3"/>
        <a:stretch>
          <a:fillRect/>
        </a:stretch>
      </xdr:blipFill>
      <xdr:spPr>
        <a:xfrm>
          <a:off x="13528123" y="1657350"/>
          <a:ext cx="1847619" cy="736695"/>
        </a:xfrm>
        <a:prstGeom prst="rect">
          <a:avLst/>
        </a:prstGeom>
      </xdr:spPr>
    </xdr:pic>
    <xdr:clientData/>
  </xdr:twoCellAnchor>
  <xdr:twoCellAnchor editAs="oneCell">
    <xdr:from>
      <xdr:col>31</xdr:col>
      <xdr:colOff>3339365</xdr:colOff>
      <xdr:row>179</xdr:row>
      <xdr:rowOff>0</xdr:rowOff>
    </xdr:from>
    <xdr:to>
      <xdr:col>31</xdr:col>
      <xdr:colOff>5186984</xdr:colOff>
      <xdr:row>181</xdr:row>
      <xdr:rowOff>118693</xdr:rowOff>
    </xdr:to>
    <xdr:pic macro="[0]!シート先頭">
      <xdr:nvPicPr>
        <xdr:cNvPr id="5" name="図 4">
          <a:extLst>
            <a:ext uri="{FF2B5EF4-FFF2-40B4-BE49-F238E27FC236}">
              <a16:creationId xmlns:a16="http://schemas.microsoft.com/office/drawing/2014/main" id="{3E822F68-064A-4776-BDBE-351868E2FFD6}"/>
            </a:ext>
          </a:extLst>
        </xdr:cNvPr>
        <xdr:cNvPicPr>
          <a:picLocks noChangeAspect="1"/>
        </xdr:cNvPicPr>
      </xdr:nvPicPr>
      <xdr:blipFill>
        <a:blip xmlns:r="http://schemas.openxmlformats.org/officeDocument/2006/relationships" r:embed="rId4"/>
        <a:stretch>
          <a:fillRect/>
        </a:stretch>
      </xdr:blipFill>
      <xdr:spPr>
        <a:xfrm>
          <a:off x="13505715" y="63417450"/>
          <a:ext cx="1847619" cy="728292"/>
        </a:xfrm>
        <a:prstGeom prst="rect">
          <a:avLst/>
        </a:prstGeom>
      </xdr:spPr>
    </xdr:pic>
    <xdr:clientData/>
  </xdr:twoCellAnchor>
  <xdr:twoCellAnchor editAs="oneCell">
    <xdr:from>
      <xdr:col>31</xdr:col>
      <xdr:colOff>0</xdr:colOff>
      <xdr:row>179</xdr:row>
      <xdr:rowOff>0</xdr:rowOff>
    </xdr:from>
    <xdr:to>
      <xdr:col>31</xdr:col>
      <xdr:colOff>1847619</xdr:colOff>
      <xdr:row>181</xdr:row>
      <xdr:rowOff>137740</xdr:rowOff>
    </xdr:to>
    <xdr:pic macro="[0]!経歴チェック総合免除">
      <xdr:nvPicPr>
        <xdr:cNvPr id="6" name="図 5">
          <a:extLst>
            <a:ext uri="{FF2B5EF4-FFF2-40B4-BE49-F238E27FC236}">
              <a16:creationId xmlns:a16="http://schemas.microsoft.com/office/drawing/2014/main" id="{F7C408E4-E1CA-4227-86F8-534504CBF61B}"/>
            </a:ext>
          </a:extLst>
        </xdr:cNvPr>
        <xdr:cNvPicPr>
          <a:picLocks noChangeAspect="1"/>
        </xdr:cNvPicPr>
      </xdr:nvPicPr>
      <xdr:blipFill>
        <a:blip xmlns:r="http://schemas.openxmlformats.org/officeDocument/2006/relationships" r:embed="rId5"/>
        <a:stretch>
          <a:fillRect/>
        </a:stretch>
      </xdr:blipFill>
      <xdr:spPr>
        <a:xfrm>
          <a:off x="10166350" y="63417450"/>
          <a:ext cx="1847619" cy="747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22413</xdr:colOff>
      <xdr:row>169</xdr:row>
      <xdr:rowOff>11207</xdr:rowOff>
    </xdr:from>
    <xdr:to>
      <xdr:col>12</xdr:col>
      <xdr:colOff>0</xdr:colOff>
      <xdr:row>169</xdr:row>
      <xdr:rowOff>570142</xdr:rowOff>
    </xdr:to>
    <xdr:pic macro="[0]!写真イメージ選択">
      <xdr:nvPicPr>
        <xdr:cNvPr id="2" name="図 1">
          <a:extLst>
            <a:ext uri="{FF2B5EF4-FFF2-40B4-BE49-F238E27FC236}">
              <a16:creationId xmlns:a16="http://schemas.microsoft.com/office/drawing/2014/main" id="{4FD56E4A-FFFF-4820-91DE-E00017F0E0DD}"/>
            </a:ext>
          </a:extLst>
        </xdr:cNvPr>
        <xdr:cNvPicPr>
          <a:picLocks noChangeAspect="1"/>
        </xdr:cNvPicPr>
      </xdr:nvPicPr>
      <xdr:blipFill>
        <a:blip xmlns:r="http://schemas.openxmlformats.org/officeDocument/2006/relationships" r:embed="rId1"/>
        <a:stretch>
          <a:fillRect/>
        </a:stretch>
      </xdr:blipFill>
      <xdr:spPr>
        <a:xfrm>
          <a:off x="1755963" y="59466257"/>
          <a:ext cx="1215837" cy="558935"/>
        </a:xfrm>
        <a:prstGeom prst="rect">
          <a:avLst/>
        </a:prstGeom>
      </xdr:spPr>
    </xdr:pic>
    <xdr:clientData/>
  </xdr:twoCellAnchor>
  <xdr:twoCellAnchor editAs="oneCell">
    <xdr:from>
      <xdr:col>31</xdr:col>
      <xdr:colOff>0</xdr:colOff>
      <xdr:row>5</xdr:row>
      <xdr:rowOff>0</xdr:rowOff>
    </xdr:from>
    <xdr:to>
      <xdr:col>31</xdr:col>
      <xdr:colOff>1847619</xdr:colOff>
      <xdr:row>7</xdr:row>
      <xdr:rowOff>182565</xdr:rowOff>
    </xdr:to>
    <xdr:pic macro="[0]!入力チェック総合併願">
      <xdr:nvPicPr>
        <xdr:cNvPr id="3" name="図 2">
          <a:extLst>
            <a:ext uri="{FF2B5EF4-FFF2-40B4-BE49-F238E27FC236}">
              <a16:creationId xmlns:a16="http://schemas.microsoft.com/office/drawing/2014/main" id="{1ADFE176-068F-41FF-980D-D687496DF07D}"/>
            </a:ext>
          </a:extLst>
        </xdr:cNvPr>
        <xdr:cNvPicPr>
          <a:picLocks noChangeAspect="1"/>
        </xdr:cNvPicPr>
      </xdr:nvPicPr>
      <xdr:blipFill>
        <a:blip xmlns:r="http://schemas.openxmlformats.org/officeDocument/2006/relationships" r:embed="rId2"/>
        <a:stretch>
          <a:fillRect/>
        </a:stretch>
      </xdr:blipFill>
      <xdr:spPr>
        <a:xfrm>
          <a:off x="10166350" y="1657350"/>
          <a:ext cx="1847619" cy="735015"/>
        </a:xfrm>
        <a:prstGeom prst="rect">
          <a:avLst/>
        </a:prstGeom>
      </xdr:spPr>
    </xdr:pic>
    <xdr:clientData/>
  </xdr:twoCellAnchor>
  <xdr:twoCellAnchor editAs="oneCell">
    <xdr:from>
      <xdr:col>31</xdr:col>
      <xdr:colOff>3361773</xdr:colOff>
      <xdr:row>5</xdr:row>
      <xdr:rowOff>0</xdr:rowOff>
    </xdr:from>
    <xdr:to>
      <xdr:col>31</xdr:col>
      <xdr:colOff>5209392</xdr:colOff>
      <xdr:row>7</xdr:row>
      <xdr:rowOff>184245</xdr:rowOff>
    </xdr:to>
    <xdr:pic macro="[0]!シート遷移選択">
      <xdr:nvPicPr>
        <xdr:cNvPr id="4" name="図 3">
          <a:extLst>
            <a:ext uri="{FF2B5EF4-FFF2-40B4-BE49-F238E27FC236}">
              <a16:creationId xmlns:a16="http://schemas.microsoft.com/office/drawing/2014/main" id="{5BE3CDED-B0FC-4251-9C00-9D88CC0FED44}"/>
            </a:ext>
          </a:extLst>
        </xdr:cNvPr>
        <xdr:cNvPicPr>
          <a:picLocks noChangeAspect="1"/>
        </xdr:cNvPicPr>
      </xdr:nvPicPr>
      <xdr:blipFill>
        <a:blip xmlns:r="http://schemas.openxmlformats.org/officeDocument/2006/relationships" r:embed="rId3"/>
        <a:stretch>
          <a:fillRect/>
        </a:stretch>
      </xdr:blipFill>
      <xdr:spPr>
        <a:xfrm>
          <a:off x="13528123" y="1657350"/>
          <a:ext cx="1847619" cy="736695"/>
        </a:xfrm>
        <a:prstGeom prst="rect">
          <a:avLst/>
        </a:prstGeom>
      </xdr:spPr>
    </xdr:pic>
    <xdr:clientData/>
  </xdr:twoCellAnchor>
  <xdr:twoCellAnchor editAs="oneCell">
    <xdr:from>
      <xdr:col>31</xdr:col>
      <xdr:colOff>3339365</xdr:colOff>
      <xdr:row>179</xdr:row>
      <xdr:rowOff>0</xdr:rowOff>
    </xdr:from>
    <xdr:to>
      <xdr:col>31</xdr:col>
      <xdr:colOff>5186984</xdr:colOff>
      <xdr:row>181</xdr:row>
      <xdr:rowOff>118692</xdr:rowOff>
    </xdr:to>
    <xdr:pic macro="[0]!シート先頭">
      <xdr:nvPicPr>
        <xdr:cNvPr id="5" name="図 4">
          <a:extLst>
            <a:ext uri="{FF2B5EF4-FFF2-40B4-BE49-F238E27FC236}">
              <a16:creationId xmlns:a16="http://schemas.microsoft.com/office/drawing/2014/main" id="{5519AF22-65C8-4218-A1F1-F5F4898D6858}"/>
            </a:ext>
          </a:extLst>
        </xdr:cNvPr>
        <xdr:cNvPicPr>
          <a:picLocks noChangeAspect="1"/>
        </xdr:cNvPicPr>
      </xdr:nvPicPr>
      <xdr:blipFill>
        <a:blip xmlns:r="http://schemas.openxmlformats.org/officeDocument/2006/relationships" r:embed="rId4"/>
        <a:stretch>
          <a:fillRect/>
        </a:stretch>
      </xdr:blipFill>
      <xdr:spPr>
        <a:xfrm>
          <a:off x="13505715" y="63417450"/>
          <a:ext cx="1847619" cy="728292"/>
        </a:xfrm>
        <a:prstGeom prst="rect">
          <a:avLst/>
        </a:prstGeom>
      </xdr:spPr>
    </xdr:pic>
    <xdr:clientData/>
  </xdr:twoCellAnchor>
  <xdr:twoCellAnchor editAs="oneCell">
    <xdr:from>
      <xdr:col>31</xdr:col>
      <xdr:colOff>0</xdr:colOff>
      <xdr:row>179</xdr:row>
      <xdr:rowOff>0</xdr:rowOff>
    </xdr:from>
    <xdr:to>
      <xdr:col>31</xdr:col>
      <xdr:colOff>1847619</xdr:colOff>
      <xdr:row>181</xdr:row>
      <xdr:rowOff>137739</xdr:rowOff>
    </xdr:to>
    <xdr:pic macro="[0]!経歴チェック総合併願">
      <xdr:nvPicPr>
        <xdr:cNvPr id="6" name="図 5">
          <a:extLst>
            <a:ext uri="{FF2B5EF4-FFF2-40B4-BE49-F238E27FC236}">
              <a16:creationId xmlns:a16="http://schemas.microsoft.com/office/drawing/2014/main" id="{A6857B1A-C3C8-4119-A113-C737A33F8116}"/>
            </a:ext>
          </a:extLst>
        </xdr:cNvPr>
        <xdr:cNvPicPr>
          <a:picLocks noChangeAspect="1"/>
        </xdr:cNvPicPr>
      </xdr:nvPicPr>
      <xdr:blipFill>
        <a:blip xmlns:r="http://schemas.openxmlformats.org/officeDocument/2006/relationships" r:embed="rId5"/>
        <a:stretch>
          <a:fillRect/>
        </a:stretch>
      </xdr:blipFill>
      <xdr:spPr>
        <a:xfrm>
          <a:off x="10166350" y="63417450"/>
          <a:ext cx="1847619" cy="747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2</xdr:row>
      <xdr:rowOff>0</xdr:rowOff>
    </xdr:from>
    <xdr:to>
      <xdr:col>30</xdr:col>
      <xdr:colOff>571500</xdr:colOff>
      <xdr:row>6</xdr:row>
      <xdr:rowOff>0</xdr:rowOff>
    </xdr:to>
    <xdr:sp macro="" textlink="">
      <xdr:nvSpPr>
        <xdr:cNvPr id="9" name="額縁 8">
          <a:extLst>
            <a:ext uri="{FF2B5EF4-FFF2-40B4-BE49-F238E27FC236}">
              <a16:creationId xmlns:a16="http://schemas.microsoft.com/office/drawing/2014/main" id="{00000000-0008-0000-0B00-000009000000}"/>
            </a:ext>
          </a:extLst>
        </xdr:cNvPr>
        <xdr:cNvSpPr/>
      </xdr:nvSpPr>
      <xdr:spPr>
        <a:xfrm>
          <a:off x="25212675" y="400050"/>
          <a:ext cx="2857500" cy="800100"/>
        </a:xfrm>
        <a:prstGeom prst="bevel">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400">
              <a:solidFill>
                <a:sysClr val="windowText" lastClr="000000"/>
              </a:solidFill>
              <a:latin typeface="Meiryo UI" panose="020B0604030504040204" pitchFamily="50" charset="-128"/>
              <a:ea typeface="Meiryo UI" panose="020B0604030504040204" pitchFamily="50" charset="-128"/>
            </a:rPr>
            <a:t>総合技術監理部門</a:t>
          </a:r>
          <a:r>
            <a:rPr kumimoji="1" lang="ja-JP" altLang="en-US" sz="1400">
              <a:solidFill>
                <a:srgbClr val="FF0000"/>
              </a:solidFill>
              <a:latin typeface="Meiryo UI" panose="020B0604030504040204" pitchFamily="50" charset="-128"/>
              <a:ea typeface="Meiryo UI" panose="020B0604030504040204" pitchFamily="50" charset="-128"/>
            </a:rPr>
            <a:t>以外</a:t>
          </a:r>
          <a:endParaRPr kumimoji="1" lang="en-US" altLang="ja-JP" sz="1400">
            <a:solidFill>
              <a:srgbClr val="FF0000"/>
            </a:solidFill>
            <a:latin typeface="Meiryo UI" panose="020B0604030504040204" pitchFamily="50" charset="-128"/>
            <a:ea typeface="Meiryo UI" panose="020B0604030504040204" pitchFamily="50" charset="-128"/>
          </a:endParaRPr>
        </a:p>
        <a:p>
          <a:pPr algn="ctr">
            <a:lnSpc>
              <a:spcPts val="2000"/>
            </a:lnSpc>
          </a:pPr>
          <a:r>
            <a:rPr kumimoji="1" lang="ja-JP" altLang="en-US" sz="1400">
              <a:solidFill>
                <a:srgbClr val="FF0000"/>
              </a:solidFill>
              <a:latin typeface="Meiryo UI" panose="020B0604030504040204" pitchFamily="50" charset="-128"/>
              <a:ea typeface="Meiryo UI" panose="020B0604030504040204" pitchFamily="50" charset="-128"/>
            </a:rPr>
            <a:t>（</a:t>
          </a:r>
          <a:r>
            <a:rPr kumimoji="1" lang="en-US" altLang="ja-JP" sz="1400">
              <a:solidFill>
                <a:srgbClr val="FF0000"/>
              </a:solidFill>
              <a:latin typeface="Meiryo UI" panose="020B0604030504040204" pitchFamily="50" charset="-128"/>
              <a:ea typeface="Meiryo UI" panose="020B0604030504040204" pitchFamily="50" charset="-128"/>
            </a:rPr>
            <a:t>20</a:t>
          </a:r>
          <a:r>
            <a:rPr kumimoji="1" lang="ja-JP" altLang="en-US" sz="1400">
              <a:solidFill>
                <a:srgbClr val="FF0000"/>
              </a:solidFill>
              <a:latin typeface="Meiryo UI" panose="020B0604030504040204" pitchFamily="50" charset="-128"/>
              <a:ea typeface="Meiryo UI" panose="020B0604030504040204" pitchFamily="50" charset="-128"/>
            </a:rPr>
            <a:t>部門）</a:t>
          </a:r>
          <a:r>
            <a:rPr kumimoji="1" lang="ja-JP" altLang="en-US" sz="1400">
              <a:solidFill>
                <a:sysClr val="windowText" lastClr="000000"/>
              </a:solidFill>
              <a:latin typeface="Meiryo UI" panose="020B0604030504040204" pitchFamily="50" charset="-128"/>
              <a:ea typeface="Meiryo UI" panose="020B0604030504040204" pitchFamily="50" charset="-128"/>
            </a:rPr>
            <a:t> 受験</a:t>
          </a:r>
        </a:p>
      </xdr:txBody>
    </xdr:sp>
    <xdr:clientData/>
  </xdr:twoCellAnchor>
  <xdr:twoCellAnchor>
    <xdr:from>
      <xdr:col>27</xdr:col>
      <xdr:colOff>0</xdr:colOff>
      <xdr:row>7</xdr:row>
      <xdr:rowOff>0</xdr:rowOff>
    </xdr:from>
    <xdr:to>
      <xdr:col>30</xdr:col>
      <xdr:colOff>571500</xdr:colOff>
      <xdr:row>11</xdr:row>
      <xdr:rowOff>0</xdr:rowOff>
    </xdr:to>
    <xdr:sp macro="" textlink="">
      <xdr:nvSpPr>
        <xdr:cNvPr id="10" name="額縁 9">
          <a:extLst>
            <a:ext uri="{FF2B5EF4-FFF2-40B4-BE49-F238E27FC236}">
              <a16:creationId xmlns:a16="http://schemas.microsoft.com/office/drawing/2014/main" id="{00000000-0008-0000-0B00-00000A000000}"/>
            </a:ext>
          </a:extLst>
        </xdr:cNvPr>
        <xdr:cNvSpPr/>
      </xdr:nvSpPr>
      <xdr:spPr>
        <a:xfrm>
          <a:off x="25212675" y="1400175"/>
          <a:ext cx="2857500" cy="80010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400">
              <a:solidFill>
                <a:sysClr val="windowText" lastClr="000000"/>
              </a:solidFill>
              <a:latin typeface="Meiryo UI" panose="020B0604030504040204" pitchFamily="50" charset="-128"/>
              <a:ea typeface="Meiryo UI" panose="020B0604030504040204" pitchFamily="50" charset="-128"/>
            </a:rPr>
            <a:t>総合技術監理部門</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lnSpc>
              <a:spcPts val="2000"/>
            </a:lnSpc>
          </a:pPr>
          <a:r>
            <a:rPr kumimoji="1" lang="ja-JP" altLang="en-US" sz="1400">
              <a:solidFill>
                <a:srgbClr val="FF0000"/>
              </a:solidFill>
              <a:latin typeface="Meiryo UI" panose="020B0604030504040204" pitchFamily="50" charset="-128"/>
              <a:ea typeface="Meiryo UI" panose="020B0604030504040204" pitchFamily="50" charset="-128"/>
            </a:rPr>
            <a:t>（免除）</a:t>
          </a:r>
          <a:r>
            <a:rPr kumimoji="1" lang="ja-JP" altLang="en-US" sz="1400">
              <a:solidFill>
                <a:sysClr val="windowText" lastClr="000000"/>
              </a:solidFill>
              <a:latin typeface="Meiryo UI" panose="020B0604030504040204" pitchFamily="50" charset="-128"/>
              <a:ea typeface="Meiryo UI" panose="020B0604030504040204" pitchFamily="50" charset="-128"/>
            </a:rPr>
            <a:t>受験</a:t>
          </a:r>
        </a:p>
      </xdr:txBody>
    </xdr:sp>
    <xdr:clientData/>
  </xdr:twoCellAnchor>
  <xdr:twoCellAnchor>
    <xdr:from>
      <xdr:col>27</xdr:col>
      <xdr:colOff>0</xdr:colOff>
      <xdr:row>12</xdr:row>
      <xdr:rowOff>0</xdr:rowOff>
    </xdr:from>
    <xdr:to>
      <xdr:col>30</xdr:col>
      <xdr:colOff>571500</xdr:colOff>
      <xdr:row>16</xdr:row>
      <xdr:rowOff>0</xdr:rowOff>
    </xdr:to>
    <xdr:sp macro="" textlink="">
      <xdr:nvSpPr>
        <xdr:cNvPr id="11" name="額縁 10">
          <a:extLst>
            <a:ext uri="{FF2B5EF4-FFF2-40B4-BE49-F238E27FC236}">
              <a16:creationId xmlns:a16="http://schemas.microsoft.com/office/drawing/2014/main" id="{00000000-0008-0000-0B00-00000B000000}"/>
            </a:ext>
          </a:extLst>
        </xdr:cNvPr>
        <xdr:cNvSpPr/>
      </xdr:nvSpPr>
      <xdr:spPr>
        <a:xfrm>
          <a:off x="25212675" y="2400300"/>
          <a:ext cx="2857500" cy="800100"/>
        </a:xfrm>
        <a:prstGeom prst="bevel">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400">
              <a:solidFill>
                <a:sysClr val="windowText" lastClr="000000"/>
              </a:solidFill>
              <a:latin typeface="Meiryo UI" panose="020B0604030504040204" pitchFamily="50" charset="-128"/>
              <a:ea typeface="Meiryo UI" panose="020B0604030504040204" pitchFamily="50" charset="-128"/>
            </a:rPr>
            <a:t>総合技術監理部門</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lnSpc>
              <a:spcPts val="2000"/>
            </a:lnSpc>
          </a:pPr>
          <a:r>
            <a:rPr kumimoji="1" lang="ja-JP" altLang="en-US" sz="1400">
              <a:solidFill>
                <a:srgbClr val="FF0000"/>
              </a:solidFill>
              <a:latin typeface="Meiryo UI" panose="020B0604030504040204" pitchFamily="50" charset="-128"/>
              <a:ea typeface="Meiryo UI" panose="020B0604030504040204" pitchFamily="50" charset="-128"/>
            </a:rPr>
            <a:t>（併願）</a:t>
          </a:r>
          <a:r>
            <a:rPr kumimoji="1" lang="ja-JP" altLang="en-US" sz="1400">
              <a:solidFill>
                <a:sysClr val="windowText" lastClr="000000"/>
              </a:solidFill>
              <a:latin typeface="Meiryo UI" panose="020B0604030504040204" pitchFamily="50" charset="-128"/>
              <a:ea typeface="Meiryo UI" panose="020B0604030504040204" pitchFamily="50" charset="-128"/>
            </a:rPr>
            <a:t>受験</a:t>
          </a:r>
        </a:p>
      </xdr:txBody>
    </xdr:sp>
    <xdr:clientData/>
  </xdr:twoCellAnchor>
  <xdr:twoCellAnchor>
    <xdr:from>
      <xdr:col>32</xdr:col>
      <xdr:colOff>0</xdr:colOff>
      <xdr:row>2</xdr:row>
      <xdr:rowOff>0</xdr:rowOff>
    </xdr:from>
    <xdr:to>
      <xdr:col>34</xdr:col>
      <xdr:colOff>257175</xdr:colOff>
      <xdr:row>5</xdr:row>
      <xdr:rowOff>66675</xdr:rowOff>
    </xdr:to>
    <xdr:sp macro="" textlink="">
      <xdr:nvSpPr>
        <xdr:cNvPr id="12" name="額縁 11">
          <a:extLst>
            <a:ext uri="{FF2B5EF4-FFF2-40B4-BE49-F238E27FC236}">
              <a16:creationId xmlns:a16="http://schemas.microsoft.com/office/drawing/2014/main" id="{00000000-0008-0000-0B00-00000C000000}"/>
            </a:ext>
          </a:extLst>
        </xdr:cNvPr>
        <xdr:cNvSpPr/>
      </xdr:nvSpPr>
      <xdr:spPr>
        <a:xfrm>
          <a:off x="29022675" y="400050"/>
          <a:ext cx="1781175" cy="666750"/>
        </a:xfrm>
        <a:prstGeom prst="bevel">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入力内容確認 および</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印刷用</a:t>
          </a:r>
          <a:r>
            <a:rPr kumimoji="1" lang="en-US" altLang="ja-JP" sz="1200">
              <a:solidFill>
                <a:sysClr val="windowText" lastClr="000000"/>
              </a:solidFill>
              <a:latin typeface="Meiryo UI" panose="020B0604030504040204" pitchFamily="50" charset="-128"/>
              <a:ea typeface="Meiryo UI" panose="020B0604030504040204" pitchFamily="50" charset="-128"/>
            </a:rPr>
            <a:t>PDF</a:t>
          </a:r>
          <a:r>
            <a:rPr kumimoji="1" lang="ja-JP" altLang="en-US" sz="1200">
              <a:solidFill>
                <a:sysClr val="windowText" lastClr="000000"/>
              </a:solidFill>
              <a:latin typeface="Meiryo UI" panose="020B0604030504040204" pitchFamily="50" charset="-128"/>
              <a:ea typeface="Meiryo UI" panose="020B0604030504040204" pitchFamily="50" charset="-128"/>
            </a:rPr>
            <a:t>作成</a:t>
          </a:r>
        </a:p>
      </xdr:txBody>
    </xdr:sp>
    <xdr:clientData/>
  </xdr:twoCellAnchor>
  <xdr:twoCellAnchor>
    <xdr:from>
      <xdr:col>32</xdr:col>
      <xdr:colOff>0</xdr:colOff>
      <xdr:row>7</xdr:row>
      <xdr:rowOff>0</xdr:rowOff>
    </xdr:from>
    <xdr:to>
      <xdr:col>34</xdr:col>
      <xdr:colOff>257175</xdr:colOff>
      <xdr:row>10</xdr:row>
      <xdr:rowOff>66675</xdr:rowOff>
    </xdr:to>
    <xdr:sp macro="" textlink="">
      <xdr:nvSpPr>
        <xdr:cNvPr id="13" name="額縁 12">
          <a:extLst>
            <a:ext uri="{FF2B5EF4-FFF2-40B4-BE49-F238E27FC236}">
              <a16:creationId xmlns:a16="http://schemas.microsoft.com/office/drawing/2014/main" id="{00000000-0008-0000-0B00-00000D000000}"/>
            </a:ext>
          </a:extLst>
        </xdr:cNvPr>
        <xdr:cNvSpPr/>
      </xdr:nvSpPr>
      <xdr:spPr>
        <a:xfrm>
          <a:off x="29022675" y="1400175"/>
          <a:ext cx="1781175" cy="666750"/>
        </a:xfrm>
        <a:prstGeom prst="bevel">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lang="ja-JP" altLang="ja-JP" sz="1200">
              <a:solidFill>
                <a:sysClr val="windowText" lastClr="000000"/>
              </a:solidFill>
              <a:effectLst/>
              <a:latin typeface="Meiryo UI" panose="020B0604030504040204" pitchFamily="50" charset="-128"/>
              <a:ea typeface="Meiryo UI" panose="020B0604030504040204" pitchFamily="50" charset="-128"/>
              <a:cs typeface="+mn-cs"/>
            </a:rPr>
            <a:t>受験の方法の選択</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へ戻る</a:t>
          </a:r>
        </a:p>
      </xdr:txBody>
    </xdr:sp>
    <xdr:clientData/>
  </xdr:twoCellAnchor>
  <xdr:twoCellAnchor>
    <xdr:from>
      <xdr:col>35</xdr:col>
      <xdr:colOff>0</xdr:colOff>
      <xdr:row>2</xdr:row>
      <xdr:rowOff>0</xdr:rowOff>
    </xdr:from>
    <xdr:to>
      <xdr:col>36</xdr:col>
      <xdr:colOff>428625</xdr:colOff>
      <xdr:row>5</xdr:row>
      <xdr:rowOff>0</xdr:rowOff>
    </xdr:to>
    <xdr:sp macro="" textlink="">
      <xdr:nvSpPr>
        <xdr:cNvPr id="14" name="額縁 13">
          <a:extLst>
            <a:ext uri="{FF2B5EF4-FFF2-40B4-BE49-F238E27FC236}">
              <a16:creationId xmlns:a16="http://schemas.microsoft.com/office/drawing/2014/main" id="{00000000-0008-0000-0B00-00000E000000}"/>
            </a:ext>
          </a:extLst>
        </xdr:cNvPr>
        <xdr:cNvSpPr/>
      </xdr:nvSpPr>
      <xdr:spPr>
        <a:xfrm>
          <a:off x="31308675" y="400050"/>
          <a:ext cx="1190625" cy="600075"/>
        </a:xfrm>
        <a:prstGeom prst="bevel">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100">
              <a:solidFill>
                <a:sysClr val="windowText" lastClr="000000"/>
              </a:solidFill>
              <a:latin typeface="Meiryo UI" panose="020B0604030504040204" pitchFamily="50" charset="-128"/>
              <a:ea typeface="Meiryo UI" panose="020B0604030504040204" pitchFamily="50" charset="-128"/>
            </a:rPr>
            <a:t>写真イメージ</a:t>
          </a:r>
        </a:p>
      </xdr:txBody>
    </xdr:sp>
    <xdr:clientData/>
  </xdr:twoCellAnchor>
  <xdr:twoCellAnchor>
    <xdr:from>
      <xdr:col>32</xdr:col>
      <xdr:colOff>0</xdr:colOff>
      <xdr:row>17</xdr:row>
      <xdr:rowOff>0</xdr:rowOff>
    </xdr:from>
    <xdr:to>
      <xdr:col>34</xdr:col>
      <xdr:colOff>257175</xdr:colOff>
      <xdr:row>20</xdr:row>
      <xdr:rowOff>66675</xdr:rowOff>
    </xdr:to>
    <xdr:sp macro="" textlink="">
      <xdr:nvSpPr>
        <xdr:cNvPr id="16" name="額縁 15">
          <a:extLst>
            <a:ext uri="{FF2B5EF4-FFF2-40B4-BE49-F238E27FC236}">
              <a16:creationId xmlns:a16="http://schemas.microsoft.com/office/drawing/2014/main" id="{00000000-0008-0000-0B00-000010000000}"/>
            </a:ext>
          </a:extLst>
        </xdr:cNvPr>
        <xdr:cNvSpPr/>
      </xdr:nvSpPr>
      <xdr:spPr>
        <a:xfrm>
          <a:off x="36680775" y="3400425"/>
          <a:ext cx="1781175" cy="666750"/>
        </a:xfrm>
        <a:prstGeom prst="bevel">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シートの先頭</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へ移動</a:t>
          </a:r>
        </a:p>
      </xdr:txBody>
    </xdr:sp>
    <xdr:clientData/>
  </xdr:twoCellAnchor>
  <xdr:twoCellAnchor>
    <xdr:from>
      <xdr:col>32</xdr:col>
      <xdr:colOff>0</xdr:colOff>
      <xdr:row>12</xdr:row>
      <xdr:rowOff>0</xdr:rowOff>
    </xdr:from>
    <xdr:to>
      <xdr:col>34</xdr:col>
      <xdr:colOff>257175</xdr:colOff>
      <xdr:row>15</xdr:row>
      <xdr:rowOff>66675</xdr:rowOff>
    </xdr:to>
    <xdr:sp macro="" textlink="">
      <xdr:nvSpPr>
        <xdr:cNvPr id="17" name="額縁 16">
          <a:extLst>
            <a:ext uri="{FF2B5EF4-FFF2-40B4-BE49-F238E27FC236}">
              <a16:creationId xmlns:a16="http://schemas.microsoft.com/office/drawing/2014/main" id="{00000000-0008-0000-0B00-000011000000}"/>
            </a:ext>
          </a:extLst>
        </xdr:cNvPr>
        <xdr:cNvSpPr/>
      </xdr:nvSpPr>
      <xdr:spPr>
        <a:xfrm>
          <a:off x="36680775" y="2400300"/>
          <a:ext cx="1781175" cy="666750"/>
        </a:xfrm>
        <a:prstGeom prst="bevel">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業務経歴確認</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gn="ctr">
            <a:lnSpc>
              <a:spcPts val="1600"/>
            </a:lnSpc>
          </a:pPr>
          <a:r>
            <a:rPr kumimoji="1" lang="ja-JP" altLang="en-US" sz="1200">
              <a:solidFill>
                <a:sysClr val="windowText" lastClr="000000"/>
              </a:solidFill>
              <a:latin typeface="Meiryo UI" panose="020B0604030504040204" pitchFamily="50" charset="-128"/>
              <a:ea typeface="Meiryo UI" panose="020B0604030504040204" pitchFamily="50" charset="-128"/>
            </a:rPr>
            <a:t>（</a:t>
          </a:r>
          <a:r>
            <a:rPr kumimoji="1" lang="en-US" altLang="ja-JP" sz="1200">
              <a:solidFill>
                <a:sysClr val="windowText" lastClr="000000"/>
              </a:solidFill>
              <a:latin typeface="Meiryo UI" panose="020B0604030504040204" pitchFamily="50" charset="-128"/>
              <a:ea typeface="Meiryo UI" panose="020B0604030504040204" pitchFamily="50" charset="-128"/>
            </a:rPr>
            <a:t>PDF</a:t>
          </a:r>
          <a:r>
            <a:rPr kumimoji="1" lang="ja-JP" altLang="en-US" sz="1200">
              <a:solidFill>
                <a:sysClr val="windowText" lastClr="000000"/>
              </a:solidFill>
              <a:latin typeface="Meiryo UI" panose="020B0604030504040204" pitchFamily="50" charset="-128"/>
              <a:ea typeface="Meiryo UI" panose="020B0604030504040204" pitchFamily="50" charset="-128"/>
            </a:rPr>
            <a:t>出力）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1">
    <pageSetUpPr fitToPage="1"/>
  </sheetPr>
  <dimension ref="A1:T36"/>
  <sheetViews>
    <sheetView showGridLines="0" topLeftCell="A19" zoomScaleNormal="100" workbookViewId="0">
      <selection activeCell="B32" sqref="B32:F32"/>
    </sheetView>
  </sheetViews>
  <sheetFormatPr defaultColWidth="3.77734375" defaultRowHeight="14.25" x14ac:dyDescent="0.25"/>
  <cols>
    <col min="1" max="16384" width="3.77734375" style="60"/>
  </cols>
  <sheetData>
    <row r="1" spans="1:20" ht="19.5" x14ac:dyDescent="0.25">
      <c r="A1" s="60" t="s">
        <v>11502</v>
      </c>
      <c r="B1" s="70"/>
      <c r="C1" s="70"/>
      <c r="D1" s="70"/>
      <c r="E1" s="70"/>
      <c r="G1" s="167" t="s">
        <v>11295</v>
      </c>
      <c r="H1" s="167"/>
      <c r="I1" s="167"/>
      <c r="J1" s="167"/>
      <c r="K1" s="167"/>
      <c r="L1" s="167"/>
      <c r="M1" s="167"/>
      <c r="N1" s="167"/>
      <c r="O1" s="70"/>
      <c r="P1" s="70"/>
      <c r="Q1" s="168">
        <f ca="1">TODAY()</f>
        <v>44286</v>
      </c>
      <c r="R1" s="168"/>
      <c r="S1" s="168"/>
      <c r="T1" s="168"/>
    </row>
    <row r="2" spans="1:20" ht="14.25" customHeight="1" x14ac:dyDescent="0.25">
      <c r="A2" s="169" t="s">
        <v>13</v>
      </c>
      <c r="B2" s="171"/>
      <c r="C2" s="172"/>
      <c r="D2" s="172"/>
      <c r="E2" s="172"/>
      <c r="F2" s="172"/>
      <c r="G2" s="173"/>
    </row>
    <row r="3" spans="1:20" x14ac:dyDescent="0.25">
      <c r="A3" s="170"/>
      <c r="B3" s="174"/>
      <c r="C3" s="175"/>
      <c r="D3" s="175"/>
      <c r="E3" s="175"/>
      <c r="F3" s="175"/>
      <c r="G3" s="176"/>
      <c r="I3" s="177" t="s">
        <v>11323</v>
      </c>
      <c r="J3" s="178"/>
      <c r="K3" s="178"/>
      <c r="L3" s="178"/>
      <c r="M3" s="178"/>
      <c r="N3" s="178"/>
      <c r="O3" s="178"/>
      <c r="P3" s="178"/>
      <c r="Q3" s="178"/>
      <c r="R3" s="178"/>
    </row>
    <row r="4" spans="1:20" ht="6" customHeight="1" x14ac:dyDescent="0.25">
      <c r="B4" s="64"/>
      <c r="C4" s="64"/>
      <c r="D4" s="64"/>
      <c r="G4" s="64"/>
      <c r="I4" s="178"/>
      <c r="J4" s="178"/>
      <c r="K4" s="178"/>
      <c r="L4" s="178"/>
      <c r="M4" s="178"/>
      <c r="N4" s="178"/>
      <c r="O4" s="178"/>
      <c r="P4" s="178"/>
      <c r="Q4" s="178"/>
      <c r="R4" s="178"/>
      <c r="S4" s="64"/>
      <c r="T4" s="64"/>
    </row>
    <row r="5" spans="1:20" ht="18" customHeight="1" x14ac:dyDescent="0.25">
      <c r="A5" s="63" t="s">
        <v>11296</v>
      </c>
      <c r="I5" s="179"/>
      <c r="J5" s="179"/>
      <c r="K5" s="179"/>
      <c r="L5" s="179"/>
      <c r="M5" s="179"/>
      <c r="N5" s="179"/>
      <c r="O5" s="179"/>
      <c r="P5" s="179"/>
      <c r="Q5" s="179"/>
      <c r="R5" s="179"/>
      <c r="S5" s="163" t="s">
        <v>11283</v>
      </c>
      <c r="T5" s="163"/>
    </row>
    <row r="6" spans="1:20" ht="18" customHeight="1" x14ac:dyDescent="0.25">
      <c r="A6" s="61" t="s">
        <v>11284</v>
      </c>
      <c r="B6" s="163" t="s">
        <v>11292</v>
      </c>
      <c r="C6" s="163"/>
      <c r="D6" s="163"/>
      <c r="E6" s="163"/>
      <c r="F6" s="163"/>
      <c r="G6" s="163" t="s">
        <v>11303</v>
      </c>
      <c r="H6" s="163"/>
      <c r="I6" s="163"/>
      <c r="J6" s="163"/>
      <c r="K6" s="163"/>
      <c r="L6" s="163"/>
      <c r="M6" s="163"/>
      <c r="N6" s="163"/>
      <c r="O6" s="163"/>
      <c r="P6" s="163"/>
      <c r="Q6" s="163"/>
      <c r="R6" s="163"/>
      <c r="S6" s="163" t="s">
        <v>11289</v>
      </c>
      <c r="T6" s="163"/>
    </row>
    <row r="7" spans="1:20" ht="18" customHeight="1" x14ac:dyDescent="0.25">
      <c r="A7" s="62">
        <v>1</v>
      </c>
      <c r="B7" s="180" t="s">
        <v>11286</v>
      </c>
      <c r="C7" s="180"/>
      <c r="D7" s="180"/>
      <c r="E7" s="180"/>
      <c r="F7" s="180"/>
      <c r="G7" s="181" t="s">
        <v>11297</v>
      </c>
      <c r="H7" s="181"/>
      <c r="I7" s="181"/>
      <c r="J7" s="181"/>
      <c r="K7" s="181"/>
      <c r="L7" s="181"/>
      <c r="M7" s="181"/>
      <c r="N7" s="181"/>
      <c r="O7" s="181"/>
      <c r="P7" s="181"/>
      <c r="Q7" s="181"/>
      <c r="R7" s="181"/>
      <c r="S7" s="162" t="s">
        <v>152</v>
      </c>
      <c r="T7" s="162"/>
    </row>
    <row r="8" spans="1:20" ht="28.5" customHeight="1" x14ac:dyDescent="0.25">
      <c r="A8" s="62">
        <v>2</v>
      </c>
      <c r="B8" s="180"/>
      <c r="C8" s="180"/>
      <c r="D8" s="180"/>
      <c r="E8" s="180"/>
      <c r="F8" s="180"/>
      <c r="G8" s="180" t="s">
        <v>11299</v>
      </c>
      <c r="H8" s="180"/>
      <c r="I8" s="180"/>
      <c r="J8" s="180"/>
      <c r="K8" s="180"/>
      <c r="L8" s="180"/>
      <c r="M8" s="180"/>
      <c r="N8" s="180"/>
      <c r="O8" s="180"/>
      <c r="P8" s="180"/>
      <c r="Q8" s="180"/>
      <c r="R8" s="180"/>
      <c r="S8" s="162" t="s">
        <v>152</v>
      </c>
      <c r="T8" s="162"/>
    </row>
    <row r="9" spans="1:20" ht="18" customHeight="1" x14ac:dyDescent="0.25">
      <c r="A9" s="62">
        <v>3</v>
      </c>
      <c r="B9" s="180"/>
      <c r="C9" s="180"/>
      <c r="D9" s="180"/>
      <c r="E9" s="180"/>
      <c r="F9" s="180"/>
      <c r="G9" s="181" t="s">
        <v>11319</v>
      </c>
      <c r="H9" s="181"/>
      <c r="I9" s="181"/>
      <c r="J9" s="181"/>
      <c r="K9" s="181"/>
      <c r="L9" s="181"/>
      <c r="M9" s="181"/>
      <c r="N9" s="181"/>
      <c r="O9" s="181"/>
      <c r="P9" s="181"/>
      <c r="Q9" s="181"/>
      <c r="R9" s="181"/>
      <c r="S9" s="162" t="s">
        <v>152</v>
      </c>
      <c r="T9" s="162"/>
    </row>
    <row r="10" spans="1:20" ht="18" customHeight="1" x14ac:dyDescent="0.25">
      <c r="A10" s="62">
        <v>4</v>
      </c>
      <c r="B10" s="180"/>
      <c r="C10" s="180"/>
      <c r="D10" s="180"/>
      <c r="E10" s="180"/>
      <c r="F10" s="180"/>
      <c r="G10" s="181" t="s">
        <v>11298</v>
      </c>
      <c r="H10" s="181"/>
      <c r="I10" s="181"/>
      <c r="J10" s="181"/>
      <c r="K10" s="181"/>
      <c r="L10" s="181"/>
      <c r="M10" s="181"/>
      <c r="N10" s="181"/>
      <c r="O10" s="181"/>
      <c r="P10" s="181"/>
      <c r="Q10" s="181"/>
      <c r="R10" s="181"/>
      <c r="S10" s="162" t="s">
        <v>152</v>
      </c>
      <c r="T10" s="162"/>
    </row>
    <row r="11" spans="1:20" ht="18" customHeight="1" x14ac:dyDescent="0.25">
      <c r="A11" s="62">
        <v>5</v>
      </c>
      <c r="B11" s="180"/>
      <c r="C11" s="180"/>
      <c r="D11" s="180"/>
      <c r="E11" s="180"/>
      <c r="F11" s="180"/>
      <c r="G11" s="181" t="s">
        <v>11300</v>
      </c>
      <c r="H11" s="181"/>
      <c r="I11" s="181"/>
      <c r="J11" s="181"/>
      <c r="K11" s="181"/>
      <c r="L11" s="181"/>
      <c r="M11" s="181"/>
      <c r="N11" s="181"/>
      <c r="O11" s="181"/>
      <c r="P11" s="181"/>
      <c r="Q11" s="181"/>
      <c r="R11" s="181"/>
      <c r="S11" s="162" t="s">
        <v>152</v>
      </c>
      <c r="T11" s="162"/>
    </row>
    <row r="12" spans="1:20" ht="28.5" customHeight="1" x14ac:dyDescent="0.25">
      <c r="A12" s="62">
        <v>6</v>
      </c>
      <c r="B12" s="180" t="s">
        <v>11282</v>
      </c>
      <c r="C12" s="180"/>
      <c r="D12" s="180"/>
      <c r="E12" s="180"/>
      <c r="F12" s="180"/>
      <c r="G12" s="182" t="s">
        <v>11489</v>
      </c>
      <c r="H12" s="182"/>
      <c r="I12" s="182"/>
      <c r="J12" s="182"/>
      <c r="K12" s="182"/>
      <c r="L12" s="182"/>
      <c r="M12" s="182"/>
      <c r="N12" s="182"/>
      <c r="O12" s="182"/>
      <c r="P12" s="182"/>
      <c r="Q12" s="182"/>
      <c r="R12" s="182"/>
      <c r="S12" s="162" t="s">
        <v>152</v>
      </c>
      <c r="T12" s="162"/>
    </row>
    <row r="13" spans="1:20" ht="18" customHeight="1" x14ac:dyDescent="0.25">
      <c r="A13" s="62">
        <v>7</v>
      </c>
      <c r="B13" s="180"/>
      <c r="C13" s="180"/>
      <c r="D13" s="180"/>
      <c r="E13" s="180"/>
      <c r="F13" s="180"/>
      <c r="G13" s="181" t="s">
        <v>11300</v>
      </c>
      <c r="H13" s="181"/>
      <c r="I13" s="181"/>
      <c r="J13" s="181"/>
      <c r="K13" s="181"/>
      <c r="L13" s="181"/>
      <c r="M13" s="181"/>
      <c r="N13" s="181"/>
      <c r="O13" s="181"/>
      <c r="P13" s="181"/>
      <c r="Q13" s="181"/>
      <c r="R13" s="181"/>
      <c r="S13" s="162" t="s">
        <v>152</v>
      </c>
      <c r="T13" s="162"/>
    </row>
    <row r="14" spans="1:20" ht="18" customHeight="1" x14ac:dyDescent="0.25">
      <c r="A14" s="62">
        <v>8</v>
      </c>
      <c r="B14" s="180"/>
      <c r="C14" s="180"/>
      <c r="D14" s="180"/>
      <c r="E14" s="180"/>
      <c r="F14" s="180"/>
      <c r="G14" s="180" t="s">
        <v>11505</v>
      </c>
      <c r="H14" s="180"/>
      <c r="I14" s="180"/>
      <c r="J14" s="180"/>
      <c r="K14" s="180"/>
      <c r="L14" s="180"/>
      <c r="M14" s="180"/>
      <c r="N14" s="180"/>
      <c r="O14" s="180"/>
      <c r="P14" s="180"/>
      <c r="Q14" s="180"/>
      <c r="R14" s="180"/>
      <c r="S14" s="162" t="s">
        <v>152</v>
      </c>
      <c r="T14" s="162"/>
    </row>
    <row r="15" spans="1:20" ht="18" customHeight="1" x14ac:dyDescent="0.25">
      <c r="A15" s="62">
        <v>9</v>
      </c>
      <c r="B15" s="180" t="s">
        <v>106</v>
      </c>
      <c r="C15" s="180"/>
      <c r="D15" s="180"/>
      <c r="E15" s="180"/>
      <c r="F15" s="180"/>
      <c r="G15" s="181" t="s">
        <v>11301</v>
      </c>
      <c r="H15" s="181"/>
      <c r="I15" s="181"/>
      <c r="J15" s="181"/>
      <c r="K15" s="181"/>
      <c r="L15" s="181"/>
      <c r="M15" s="181"/>
      <c r="N15" s="181"/>
      <c r="O15" s="181"/>
      <c r="P15" s="181"/>
      <c r="Q15" s="181"/>
      <c r="R15" s="181"/>
      <c r="S15" s="162" t="s">
        <v>152</v>
      </c>
      <c r="T15" s="162"/>
    </row>
    <row r="16" spans="1:20" ht="18" customHeight="1" x14ac:dyDescent="0.25">
      <c r="A16" s="62">
        <v>10</v>
      </c>
      <c r="B16" s="180"/>
      <c r="C16" s="180"/>
      <c r="D16" s="180"/>
      <c r="E16" s="180"/>
      <c r="F16" s="180"/>
      <c r="G16" s="181" t="s">
        <v>11302</v>
      </c>
      <c r="H16" s="181"/>
      <c r="I16" s="181"/>
      <c r="J16" s="181"/>
      <c r="K16" s="181"/>
      <c r="L16" s="181"/>
      <c r="M16" s="181"/>
      <c r="N16" s="181"/>
      <c r="O16" s="181"/>
      <c r="P16" s="181"/>
      <c r="Q16" s="181"/>
      <c r="R16" s="181"/>
      <c r="S16" s="162" t="s">
        <v>152</v>
      </c>
      <c r="T16" s="162"/>
    </row>
    <row r="17" spans="1:20" ht="18" customHeight="1" x14ac:dyDescent="0.25">
      <c r="A17" s="62">
        <v>11</v>
      </c>
      <c r="B17" s="180"/>
      <c r="C17" s="180"/>
      <c r="D17" s="180"/>
      <c r="E17" s="180"/>
      <c r="F17" s="180"/>
      <c r="G17" s="181" t="s">
        <v>11321</v>
      </c>
      <c r="H17" s="181"/>
      <c r="I17" s="181"/>
      <c r="J17" s="181"/>
      <c r="K17" s="181"/>
      <c r="L17" s="181"/>
      <c r="M17" s="181"/>
      <c r="N17" s="181"/>
      <c r="O17" s="181"/>
      <c r="P17" s="181"/>
      <c r="Q17" s="181"/>
      <c r="R17" s="181"/>
      <c r="S17" s="162" t="s">
        <v>152</v>
      </c>
      <c r="T17" s="162"/>
    </row>
    <row r="18" spans="1:20" ht="28.5" customHeight="1" x14ac:dyDescent="0.25">
      <c r="A18" s="62">
        <v>12</v>
      </c>
      <c r="B18" s="180"/>
      <c r="C18" s="180"/>
      <c r="D18" s="180"/>
      <c r="E18" s="180"/>
      <c r="F18" s="180"/>
      <c r="G18" s="180" t="s">
        <v>11322</v>
      </c>
      <c r="H18" s="180"/>
      <c r="I18" s="180"/>
      <c r="J18" s="180"/>
      <c r="K18" s="180"/>
      <c r="L18" s="180"/>
      <c r="M18" s="180"/>
      <c r="N18" s="180"/>
      <c r="O18" s="180"/>
      <c r="P18" s="180"/>
      <c r="Q18" s="180"/>
      <c r="R18" s="180"/>
      <c r="S18" s="162" t="s">
        <v>152</v>
      </c>
      <c r="T18" s="162"/>
    </row>
    <row r="19" spans="1:20" ht="18" customHeight="1" x14ac:dyDescent="0.25">
      <c r="A19" s="62">
        <v>13</v>
      </c>
      <c r="B19" s="180" t="s">
        <v>11288</v>
      </c>
      <c r="C19" s="180"/>
      <c r="D19" s="180"/>
      <c r="E19" s="180"/>
      <c r="F19" s="180"/>
      <c r="G19" s="181" t="s">
        <v>11595</v>
      </c>
      <c r="H19" s="181"/>
      <c r="I19" s="181"/>
      <c r="J19" s="181"/>
      <c r="K19" s="181"/>
      <c r="L19" s="181"/>
      <c r="M19" s="181"/>
      <c r="N19" s="181"/>
      <c r="O19" s="181"/>
      <c r="P19" s="181"/>
      <c r="Q19" s="181"/>
      <c r="R19" s="181"/>
      <c r="S19" s="162" t="s">
        <v>152</v>
      </c>
      <c r="T19" s="162"/>
    </row>
    <row r="20" spans="1:20" ht="18" customHeight="1" x14ac:dyDescent="0.25">
      <c r="A20" s="62">
        <v>14</v>
      </c>
      <c r="B20" s="180"/>
      <c r="C20" s="180"/>
      <c r="D20" s="180"/>
      <c r="E20" s="180"/>
      <c r="F20" s="180"/>
      <c r="G20" s="184" t="s">
        <v>11304</v>
      </c>
      <c r="H20" s="185"/>
      <c r="I20" s="185"/>
      <c r="J20" s="185"/>
      <c r="K20" s="185"/>
      <c r="L20" s="185"/>
      <c r="M20" s="185"/>
      <c r="N20" s="185"/>
      <c r="O20" s="185"/>
      <c r="P20" s="185"/>
      <c r="Q20" s="185"/>
      <c r="R20" s="186"/>
      <c r="S20" s="162" t="s">
        <v>152</v>
      </c>
      <c r="T20" s="162"/>
    </row>
    <row r="21" spans="1:20" ht="18" customHeight="1" x14ac:dyDescent="0.25">
      <c r="A21" s="62">
        <v>15</v>
      </c>
      <c r="B21" s="180"/>
      <c r="C21" s="180"/>
      <c r="D21" s="180"/>
      <c r="E21" s="180"/>
      <c r="F21" s="180"/>
      <c r="G21" s="184" t="s">
        <v>11371</v>
      </c>
      <c r="H21" s="185"/>
      <c r="I21" s="185"/>
      <c r="J21" s="185"/>
      <c r="K21" s="185"/>
      <c r="L21" s="185"/>
      <c r="M21" s="185"/>
      <c r="N21" s="185"/>
      <c r="O21" s="185"/>
      <c r="P21" s="185"/>
      <c r="Q21" s="185"/>
      <c r="R21" s="186"/>
      <c r="S21" s="162" t="s">
        <v>152</v>
      </c>
      <c r="T21" s="162"/>
    </row>
    <row r="22" spans="1:20" ht="6" customHeight="1" x14ac:dyDescent="0.25"/>
    <row r="23" spans="1:20" ht="18" customHeight="1" x14ac:dyDescent="0.25">
      <c r="A23" s="63" t="s">
        <v>11285</v>
      </c>
      <c r="Q23" s="163" t="s">
        <v>11283</v>
      </c>
      <c r="R23" s="163"/>
      <c r="S23" s="163"/>
      <c r="T23" s="163"/>
    </row>
    <row r="24" spans="1:20" ht="18" customHeight="1" x14ac:dyDescent="0.25">
      <c r="A24" s="61" t="s">
        <v>11284</v>
      </c>
      <c r="B24" s="163" t="s">
        <v>11292</v>
      </c>
      <c r="C24" s="163"/>
      <c r="D24" s="163"/>
      <c r="E24" s="163"/>
      <c r="F24" s="163"/>
      <c r="G24" s="163" t="s">
        <v>11287</v>
      </c>
      <c r="H24" s="163"/>
      <c r="I24" s="163"/>
      <c r="J24" s="163"/>
      <c r="K24" s="163"/>
      <c r="L24" s="163"/>
      <c r="M24" s="163"/>
      <c r="N24" s="163"/>
      <c r="O24" s="163"/>
      <c r="P24" s="163"/>
      <c r="Q24" s="163" t="s">
        <v>11289</v>
      </c>
      <c r="R24" s="163"/>
      <c r="S24" s="183" t="s">
        <v>11290</v>
      </c>
      <c r="T24" s="183"/>
    </row>
    <row r="25" spans="1:20" ht="57" customHeight="1" x14ac:dyDescent="0.25">
      <c r="A25" s="62">
        <v>1</v>
      </c>
      <c r="B25" s="180" t="s">
        <v>11286</v>
      </c>
      <c r="C25" s="180"/>
      <c r="D25" s="180"/>
      <c r="E25" s="180"/>
      <c r="F25" s="180"/>
      <c r="G25" s="180" t="s">
        <v>11448</v>
      </c>
      <c r="H25" s="180"/>
      <c r="I25" s="180"/>
      <c r="J25" s="180"/>
      <c r="K25" s="180"/>
      <c r="L25" s="180"/>
      <c r="M25" s="180"/>
      <c r="N25" s="180"/>
      <c r="O25" s="180"/>
      <c r="P25" s="180"/>
      <c r="Q25" s="162" t="s">
        <v>152</v>
      </c>
      <c r="R25" s="162"/>
      <c r="S25" s="162" t="s">
        <v>152</v>
      </c>
      <c r="T25" s="162"/>
    </row>
    <row r="26" spans="1:20" ht="28.5" customHeight="1" x14ac:dyDescent="0.25">
      <c r="A26" s="62">
        <v>2</v>
      </c>
      <c r="B26" s="180" t="s">
        <v>11282</v>
      </c>
      <c r="C26" s="180"/>
      <c r="D26" s="180"/>
      <c r="E26" s="180"/>
      <c r="F26" s="180"/>
      <c r="G26" s="180" t="s">
        <v>11294</v>
      </c>
      <c r="H26" s="180"/>
      <c r="I26" s="180"/>
      <c r="J26" s="180"/>
      <c r="K26" s="180"/>
      <c r="L26" s="180"/>
      <c r="M26" s="180"/>
      <c r="N26" s="180"/>
      <c r="O26" s="180"/>
      <c r="P26" s="180"/>
      <c r="Q26" s="162" t="s">
        <v>152</v>
      </c>
      <c r="R26" s="162"/>
      <c r="S26" s="162" t="s">
        <v>152</v>
      </c>
      <c r="T26" s="162"/>
    </row>
    <row r="27" spans="1:20" ht="28.5" customHeight="1" x14ac:dyDescent="0.25">
      <c r="A27" s="96">
        <v>3</v>
      </c>
      <c r="B27" s="180" t="s">
        <v>11252</v>
      </c>
      <c r="C27" s="180"/>
      <c r="D27" s="180"/>
      <c r="E27" s="180"/>
      <c r="F27" s="180"/>
      <c r="G27" s="180"/>
      <c r="H27" s="180"/>
      <c r="I27" s="180"/>
      <c r="J27" s="180"/>
      <c r="K27" s="180"/>
      <c r="L27" s="180"/>
      <c r="M27" s="180"/>
      <c r="N27" s="180"/>
      <c r="O27" s="180"/>
      <c r="P27" s="180"/>
      <c r="Q27" s="162" t="s">
        <v>152</v>
      </c>
      <c r="R27" s="162"/>
      <c r="S27" s="162" t="s">
        <v>152</v>
      </c>
      <c r="T27" s="162"/>
    </row>
    <row r="28" spans="1:20" ht="28.5" customHeight="1" x14ac:dyDescent="0.25">
      <c r="A28" s="96">
        <v>4</v>
      </c>
      <c r="B28" s="180" t="s">
        <v>11272</v>
      </c>
      <c r="C28" s="180"/>
      <c r="D28" s="180"/>
      <c r="E28" s="180"/>
      <c r="F28" s="180"/>
      <c r="G28" s="180" t="s">
        <v>11412</v>
      </c>
      <c r="H28" s="180"/>
      <c r="I28" s="180"/>
      <c r="J28" s="180"/>
      <c r="K28" s="180"/>
      <c r="L28" s="180"/>
      <c r="M28" s="180"/>
      <c r="N28" s="180"/>
      <c r="O28" s="180"/>
      <c r="P28" s="180"/>
      <c r="Q28" s="162" t="s">
        <v>152</v>
      </c>
      <c r="R28" s="162"/>
      <c r="S28" s="162" t="s">
        <v>152</v>
      </c>
      <c r="T28" s="162"/>
    </row>
    <row r="29" spans="1:20" ht="28.5" customHeight="1" x14ac:dyDescent="0.25">
      <c r="A29" s="117">
        <v>5</v>
      </c>
      <c r="B29" s="180" t="s">
        <v>11397</v>
      </c>
      <c r="C29" s="180"/>
      <c r="D29" s="180"/>
      <c r="E29" s="180"/>
      <c r="F29" s="180"/>
      <c r="G29" s="180" t="s">
        <v>11412</v>
      </c>
      <c r="H29" s="180"/>
      <c r="I29" s="180"/>
      <c r="J29" s="180"/>
      <c r="K29" s="180"/>
      <c r="L29" s="180"/>
      <c r="M29" s="180"/>
      <c r="N29" s="180"/>
      <c r="O29" s="180"/>
      <c r="P29" s="180"/>
      <c r="Q29" s="162" t="s">
        <v>152</v>
      </c>
      <c r="R29" s="162"/>
      <c r="S29" s="162" t="s">
        <v>152</v>
      </c>
      <c r="T29" s="162"/>
    </row>
    <row r="30" spans="1:20" ht="28.5" customHeight="1" x14ac:dyDescent="0.25">
      <c r="A30" s="117">
        <v>6</v>
      </c>
      <c r="B30" s="180" t="s">
        <v>11255</v>
      </c>
      <c r="C30" s="180"/>
      <c r="D30" s="180"/>
      <c r="E30" s="180"/>
      <c r="F30" s="180"/>
      <c r="G30" s="180" t="s">
        <v>11412</v>
      </c>
      <c r="H30" s="180"/>
      <c r="I30" s="180"/>
      <c r="J30" s="180"/>
      <c r="K30" s="180"/>
      <c r="L30" s="180"/>
      <c r="M30" s="180"/>
      <c r="N30" s="180"/>
      <c r="O30" s="180"/>
      <c r="P30" s="180"/>
      <c r="Q30" s="162" t="s">
        <v>152</v>
      </c>
      <c r="R30" s="162"/>
      <c r="S30" s="162" t="s">
        <v>152</v>
      </c>
      <c r="T30" s="162"/>
    </row>
    <row r="31" spans="1:20" ht="28.5" customHeight="1" x14ac:dyDescent="0.25">
      <c r="A31" s="117">
        <v>7</v>
      </c>
      <c r="B31" s="180" t="s">
        <v>11516</v>
      </c>
      <c r="C31" s="180"/>
      <c r="D31" s="180"/>
      <c r="E31" s="180"/>
      <c r="F31" s="180"/>
      <c r="G31" s="180"/>
      <c r="H31" s="180"/>
      <c r="I31" s="180"/>
      <c r="J31" s="180"/>
      <c r="K31" s="180"/>
      <c r="L31" s="180"/>
      <c r="M31" s="180"/>
      <c r="N31" s="180"/>
      <c r="O31" s="180"/>
      <c r="P31" s="180"/>
      <c r="Q31" s="162" t="s">
        <v>152</v>
      </c>
      <c r="R31" s="162"/>
      <c r="S31" s="162" t="s">
        <v>152</v>
      </c>
      <c r="T31" s="162"/>
    </row>
    <row r="32" spans="1:20" ht="28.5" customHeight="1" x14ac:dyDescent="0.25">
      <c r="A32" s="117">
        <v>8</v>
      </c>
      <c r="B32" s="180" t="s">
        <v>11291</v>
      </c>
      <c r="C32" s="180"/>
      <c r="D32" s="180"/>
      <c r="E32" s="180"/>
      <c r="F32" s="180"/>
      <c r="G32" s="180" t="s">
        <v>11412</v>
      </c>
      <c r="H32" s="180"/>
      <c r="I32" s="180"/>
      <c r="J32" s="180"/>
      <c r="K32" s="180"/>
      <c r="L32" s="180"/>
      <c r="M32" s="180"/>
      <c r="N32" s="180"/>
      <c r="O32" s="180"/>
      <c r="P32" s="180"/>
      <c r="Q32" s="162" t="s">
        <v>152</v>
      </c>
      <c r="R32" s="162"/>
      <c r="S32" s="162" t="s">
        <v>152</v>
      </c>
      <c r="T32" s="162"/>
    </row>
    <row r="33" spans="1:20" ht="28.5" customHeight="1" x14ac:dyDescent="0.25">
      <c r="A33" s="117">
        <v>9</v>
      </c>
      <c r="B33" s="180" t="s">
        <v>11293</v>
      </c>
      <c r="C33" s="180"/>
      <c r="D33" s="180"/>
      <c r="E33" s="180"/>
      <c r="F33" s="180"/>
      <c r="G33" s="180" t="s">
        <v>11417</v>
      </c>
      <c r="H33" s="180"/>
      <c r="I33" s="180"/>
      <c r="J33" s="180"/>
      <c r="K33" s="180"/>
      <c r="L33" s="180"/>
      <c r="M33" s="180"/>
      <c r="N33" s="180"/>
      <c r="O33" s="180"/>
      <c r="P33" s="180"/>
      <c r="Q33" s="162" t="s">
        <v>152</v>
      </c>
      <c r="R33" s="162"/>
      <c r="S33" s="162" t="s">
        <v>152</v>
      </c>
      <c r="T33" s="162"/>
    </row>
    <row r="34" spans="1:20" ht="6" customHeight="1" x14ac:dyDescent="0.25"/>
    <row r="35" spans="1:20" x14ac:dyDescent="0.25">
      <c r="A35" s="161" t="s">
        <v>11396</v>
      </c>
      <c r="B35" s="161"/>
      <c r="C35" s="163" t="s">
        <v>11324</v>
      </c>
      <c r="D35" s="163"/>
      <c r="E35" s="163"/>
      <c r="F35" s="163"/>
      <c r="G35" s="163"/>
      <c r="H35" s="163"/>
      <c r="I35" s="164" t="s">
        <v>11325</v>
      </c>
      <c r="J35" s="165"/>
      <c r="K35" s="165"/>
      <c r="L35" s="165"/>
      <c r="M35" s="165"/>
      <c r="N35" s="166"/>
      <c r="O35" s="163"/>
      <c r="P35" s="163"/>
      <c r="Q35" s="163"/>
      <c r="R35" s="163" t="s">
        <v>11327</v>
      </c>
      <c r="S35" s="163"/>
      <c r="T35" s="163"/>
    </row>
    <row r="36" spans="1:20" ht="28.5" customHeight="1" x14ac:dyDescent="0.25">
      <c r="A36" s="161"/>
      <c r="B36" s="161"/>
      <c r="C36" s="162"/>
      <c r="D36" s="162"/>
      <c r="E36" s="162"/>
      <c r="F36" s="162"/>
      <c r="G36" s="162"/>
      <c r="H36" s="162"/>
      <c r="I36" s="162"/>
      <c r="J36" s="162"/>
      <c r="K36" s="162"/>
      <c r="L36" s="162"/>
      <c r="M36" s="162"/>
      <c r="N36" s="162"/>
      <c r="O36" s="162"/>
      <c r="P36" s="162"/>
      <c r="Q36" s="162"/>
      <c r="R36" s="162" t="s">
        <v>11328</v>
      </c>
      <c r="S36" s="162"/>
      <c r="T36" s="162"/>
    </row>
  </sheetData>
  <mergeCells count="95">
    <mergeCell ref="G7:R7"/>
    <mergeCell ref="G8:R8"/>
    <mergeCell ref="G24:P24"/>
    <mergeCell ref="B24:F24"/>
    <mergeCell ref="G25:P25"/>
    <mergeCell ref="B25:F25"/>
    <mergeCell ref="Q25:R25"/>
    <mergeCell ref="B7:F11"/>
    <mergeCell ref="G11:R11"/>
    <mergeCell ref="S12:T12"/>
    <mergeCell ref="S13:T13"/>
    <mergeCell ref="S14:T14"/>
    <mergeCell ref="Q24:R24"/>
    <mergeCell ref="S24:T24"/>
    <mergeCell ref="Q23:T23"/>
    <mergeCell ref="S20:T20"/>
    <mergeCell ref="S21:T21"/>
    <mergeCell ref="G20:R20"/>
    <mergeCell ref="G21:R21"/>
    <mergeCell ref="S15:T15"/>
    <mergeCell ref="S16:T16"/>
    <mergeCell ref="S17:T17"/>
    <mergeCell ref="S18:T18"/>
    <mergeCell ref="S19:T19"/>
    <mergeCell ref="S25:T25"/>
    <mergeCell ref="B27:F27"/>
    <mergeCell ref="G27:P27"/>
    <mergeCell ref="G28:P28"/>
    <mergeCell ref="S26:T26"/>
    <mergeCell ref="S33:T33"/>
    <mergeCell ref="S27:T27"/>
    <mergeCell ref="Q28:R28"/>
    <mergeCell ref="S28:T28"/>
    <mergeCell ref="Q29:R29"/>
    <mergeCell ref="S29:T29"/>
    <mergeCell ref="Q27:R27"/>
    <mergeCell ref="Q32:R32"/>
    <mergeCell ref="S32:T32"/>
    <mergeCell ref="Q30:R30"/>
    <mergeCell ref="S30:T30"/>
    <mergeCell ref="Q31:R31"/>
    <mergeCell ref="S31:T31"/>
    <mergeCell ref="B33:F33"/>
    <mergeCell ref="G33:P33"/>
    <mergeCell ref="Q33:R33"/>
    <mergeCell ref="G26:P26"/>
    <mergeCell ref="G31:P31"/>
    <mergeCell ref="B26:F26"/>
    <mergeCell ref="B31:F31"/>
    <mergeCell ref="B30:F30"/>
    <mergeCell ref="B29:F29"/>
    <mergeCell ref="G29:P29"/>
    <mergeCell ref="B28:F28"/>
    <mergeCell ref="B32:F32"/>
    <mergeCell ref="G32:P32"/>
    <mergeCell ref="G30:P30"/>
    <mergeCell ref="Q26:R26"/>
    <mergeCell ref="S11:T11"/>
    <mergeCell ref="B12:F14"/>
    <mergeCell ref="B15:F18"/>
    <mergeCell ref="G19:R19"/>
    <mergeCell ref="B6:F6"/>
    <mergeCell ref="G6:R6"/>
    <mergeCell ref="B19:F21"/>
    <mergeCell ref="G18:R18"/>
    <mergeCell ref="G17:R17"/>
    <mergeCell ref="G16:R16"/>
    <mergeCell ref="G15:R15"/>
    <mergeCell ref="G12:R12"/>
    <mergeCell ref="G13:R13"/>
    <mergeCell ref="G14:R14"/>
    <mergeCell ref="G9:R9"/>
    <mergeCell ref="G10:R10"/>
    <mergeCell ref="S6:T6"/>
    <mergeCell ref="S7:T7"/>
    <mergeCell ref="S8:T8"/>
    <mergeCell ref="S9:T9"/>
    <mergeCell ref="S10:T10"/>
    <mergeCell ref="G1:N1"/>
    <mergeCell ref="Q1:T1"/>
    <mergeCell ref="A2:A3"/>
    <mergeCell ref="B2:G3"/>
    <mergeCell ref="S5:T5"/>
    <mergeCell ref="I3:R5"/>
    <mergeCell ref="A35:B36"/>
    <mergeCell ref="R36:T36"/>
    <mergeCell ref="R35:T35"/>
    <mergeCell ref="C35:H35"/>
    <mergeCell ref="O36:Q36"/>
    <mergeCell ref="O35:Q35"/>
    <mergeCell ref="I36:K36"/>
    <mergeCell ref="L36:N36"/>
    <mergeCell ref="C36:E36"/>
    <mergeCell ref="F36:H36"/>
    <mergeCell ref="I35:N35"/>
  </mergeCells>
  <phoneticPr fontId="2"/>
  <printOptions horizontalCentered="1" verticalCentered="1"/>
  <pageMargins left="0.39370078740157483" right="0.39370078740157483" top="0.27559055118110237" bottom="0.27559055118110237" header="0" footer="0"/>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3"/>
  <dimension ref="A1:AZ208"/>
  <sheetViews>
    <sheetView showGridLines="0" zoomScale="80" zoomScaleNormal="80" workbookViewId="0">
      <selection activeCell="H12" sqref="H12:AD12"/>
    </sheetView>
  </sheetViews>
  <sheetFormatPr defaultColWidth="2.77734375" defaultRowHeight="24" customHeight="1" x14ac:dyDescent="0.25"/>
  <cols>
    <col min="1" max="29" width="2.77734375" style="71"/>
    <col min="30" max="30" width="2.77734375" style="71" customWidth="1"/>
    <col min="31" max="31" width="30.77734375" style="31" customWidth="1"/>
    <col min="32" max="32" width="80.77734375" style="73" customWidth="1"/>
    <col min="33" max="33" width="3.5546875" style="65" hidden="1" customWidth="1"/>
    <col min="34" max="34" width="16" style="65" hidden="1" customWidth="1"/>
    <col min="35" max="37" width="10.109375" style="65" hidden="1" customWidth="1"/>
    <col min="38" max="38" width="5.5546875" style="65" hidden="1" customWidth="1"/>
    <col min="39" max="39" width="3.5546875" style="65" hidden="1" customWidth="1"/>
    <col min="40" max="41" width="4.5546875" style="65" hidden="1" customWidth="1"/>
    <col min="42" max="42" width="15.5546875" style="65" hidden="1" customWidth="1"/>
    <col min="43" max="43" width="31.109375" style="65" hidden="1" customWidth="1"/>
    <col min="44" max="44" width="55" style="65" hidden="1" customWidth="1"/>
    <col min="45" max="45" width="35.33203125" style="65" hidden="1" customWidth="1"/>
    <col min="46" max="46" width="43.6640625" style="65" hidden="1" customWidth="1"/>
    <col min="47" max="47" width="32.77734375" style="65" hidden="1" customWidth="1"/>
    <col min="48" max="48" width="30.5546875" style="65" hidden="1" customWidth="1"/>
    <col min="49" max="52" width="2.77734375" style="71" hidden="1" customWidth="1"/>
    <col min="53" max="16384" width="2.77734375" style="71"/>
  </cols>
  <sheetData>
    <row r="1" spans="1:47" ht="33" x14ac:dyDescent="0.25">
      <c r="B1" s="72" t="s">
        <v>120</v>
      </c>
    </row>
    <row r="2" spans="1:47" ht="24" customHeight="1"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47" ht="28.5" x14ac:dyDescent="0.25">
      <c r="B3" s="75" t="s">
        <v>11449</v>
      </c>
    </row>
    <row r="4" spans="1:47" ht="15.75" x14ac:dyDescent="0.25">
      <c r="AF4" s="71"/>
    </row>
    <row r="5" spans="1:47" ht="33" x14ac:dyDescent="0.25">
      <c r="B5" s="76" t="s">
        <v>9</v>
      </c>
      <c r="AE5" s="32" t="str">
        <f>IF(AG5&gt;0,AQ5,IF(AH5&gt;0,AR5,""))</f>
        <v>エラーがあります。エラーを解消してください。</v>
      </c>
      <c r="AF5" s="71"/>
      <c r="AG5" s="65">
        <f>SUM(AG12:AG177)</f>
        <v>44</v>
      </c>
      <c r="AH5" s="65">
        <f>SUM(AG186:AG207)</f>
        <v>0</v>
      </c>
      <c r="AI5" s="67">
        <f ca="1">DATE(MAX_年,3,31)</f>
        <v>44286</v>
      </c>
      <c r="AJ5" s="128">
        <v>7</v>
      </c>
      <c r="AK5" s="128">
        <v>10</v>
      </c>
      <c r="AL5" s="128">
        <f>AJ5*12</f>
        <v>84</v>
      </c>
      <c r="AQ5" s="65" t="s">
        <v>11222</v>
      </c>
      <c r="AR5" s="65" t="s">
        <v>11547</v>
      </c>
      <c r="AT5" s="93" t="str">
        <f ca="1">TEXT(AI5,"yyyy年m月")&amp;"を超えています"</f>
        <v>2021年3月を超えています</v>
      </c>
    </row>
    <row r="6" spans="1:47" ht="19.5" x14ac:dyDescent="0.25">
      <c r="C6" s="76" t="s">
        <v>121</v>
      </c>
      <c r="AF6" s="71"/>
    </row>
    <row r="7" spans="1:47" ht="24" customHeight="1" x14ac:dyDescent="0.25">
      <c r="C7" s="10" t="s">
        <v>11510</v>
      </c>
    </row>
    <row r="9" spans="1:47" ht="24" hidden="1" customHeight="1" x14ac:dyDescent="0.25"/>
    <row r="10" spans="1:47" ht="24" customHeight="1" x14ac:dyDescent="0.25">
      <c r="AE10" s="122" t="s">
        <v>11387</v>
      </c>
      <c r="AF10" s="80"/>
    </row>
    <row r="11" spans="1:47" ht="24" customHeight="1" thickBot="1" x14ac:dyDescent="0.3">
      <c r="B11" s="77" t="s">
        <v>11348</v>
      </c>
      <c r="AE11" s="33" t="s">
        <v>30</v>
      </c>
      <c r="AF11" s="78" t="s">
        <v>83</v>
      </c>
    </row>
    <row r="12" spans="1:47" ht="31.5" x14ac:dyDescent="0.25">
      <c r="C12" s="730" t="s">
        <v>14</v>
      </c>
      <c r="D12" s="731"/>
      <c r="E12" s="731"/>
      <c r="F12" s="731"/>
      <c r="G12" s="731"/>
      <c r="H12" s="790"/>
      <c r="I12" s="790"/>
      <c r="J12" s="791"/>
      <c r="K12" s="791"/>
      <c r="L12" s="791"/>
      <c r="M12" s="791"/>
      <c r="N12" s="791"/>
      <c r="O12" s="791"/>
      <c r="P12" s="791"/>
      <c r="Q12" s="791"/>
      <c r="R12" s="791"/>
      <c r="S12" s="791"/>
      <c r="T12" s="791"/>
      <c r="U12" s="791"/>
      <c r="V12" s="791"/>
      <c r="W12" s="791"/>
      <c r="X12" s="791"/>
      <c r="Y12" s="791"/>
      <c r="Z12" s="791"/>
      <c r="AA12" s="791"/>
      <c r="AB12" s="792"/>
      <c r="AC12" s="792"/>
      <c r="AD12" s="793"/>
      <c r="AE12" s="36" t="str">
        <f>IF(AI12=0,AQ12,IF(AI12&gt;20,AR12,IF(AI12&lt;&gt;AJ12,AS12,IF(AK12=0,AT12,IF(AL12=0,AU12,"")))))</f>
        <v>未入力です</v>
      </c>
      <c r="AF12" s="79" t="s">
        <v>11383</v>
      </c>
      <c r="AG12" s="65">
        <f>IF(AE12="",0,IF(LEFT(AE12,4)="【注意】",0,1))</f>
        <v>1</v>
      </c>
      <c r="AI12" s="65">
        <f>LEN(H12)</f>
        <v>0</v>
      </c>
      <c r="AJ12" s="71">
        <f>LENB(H12)</f>
        <v>0</v>
      </c>
      <c r="AK12" s="114">
        <v>0</v>
      </c>
      <c r="AL12" s="114">
        <v>0</v>
      </c>
      <c r="AQ12" s="65" t="s">
        <v>10182</v>
      </c>
      <c r="AR12" s="93" t="str">
        <f>AI12&amp;"文字です。20文字以内にしてください。"</f>
        <v>0文字です。20文字以内にしてください。</v>
      </c>
      <c r="AS12" s="65" t="s">
        <v>11158</v>
      </c>
      <c r="AT12" s="65" t="s">
        <v>11153</v>
      </c>
      <c r="AU12" s="65" t="s">
        <v>10187</v>
      </c>
    </row>
    <row r="13" spans="1:47" ht="31.5" x14ac:dyDescent="0.25">
      <c r="C13" s="629" t="s">
        <v>13</v>
      </c>
      <c r="D13" s="630"/>
      <c r="E13" s="630"/>
      <c r="F13" s="630"/>
      <c r="G13" s="630"/>
      <c r="H13" s="794"/>
      <c r="I13" s="794"/>
      <c r="J13" s="795"/>
      <c r="K13" s="795"/>
      <c r="L13" s="795"/>
      <c r="M13" s="795"/>
      <c r="N13" s="795"/>
      <c r="O13" s="795"/>
      <c r="P13" s="795"/>
      <c r="Q13" s="795"/>
      <c r="R13" s="795"/>
      <c r="S13" s="795"/>
      <c r="T13" s="795"/>
      <c r="U13" s="795"/>
      <c r="V13" s="795"/>
      <c r="W13" s="795"/>
      <c r="X13" s="795"/>
      <c r="Y13" s="795"/>
      <c r="Z13" s="795"/>
      <c r="AA13" s="795"/>
      <c r="AB13" s="796"/>
      <c r="AC13" s="796"/>
      <c r="AD13" s="797"/>
      <c r="AE13" s="36" t="str">
        <f>IF(AI13=0,AQ13,IF(AI13&gt;AJ13,AR13,IF(AK13=0,AS13,IF(AL13=0,AT13,""))))</f>
        <v>未入力です</v>
      </c>
      <c r="AF13" s="79" t="s">
        <v>11372</v>
      </c>
      <c r="AG13" s="65">
        <f t="shared" ref="AG13:AG77" si="0">IF(AE13="",0,IF(LEFT(AE13,4)="【注意】",0,1))</f>
        <v>1</v>
      </c>
      <c r="AI13" s="65">
        <f>LEN(H13)</f>
        <v>0</v>
      </c>
      <c r="AJ13" s="114">
        <v>20</v>
      </c>
      <c r="AK13" s="114">
        <v>0</v>
      </c>
      <c r="AL13" s="71">
        <f>IF(AJ13=40,1,IF(H13=DBCS(H13),1,0))</f>
        <v>1</v>
      </c>
      <c r="AQ13" s="65" t="s">
        <v>10182</v>
      </c>
      <c r="AR13" s="93" t="str">
        <f>AI13&amp;"文字です。"&amp;AJ13&amp;"文字以内にしてください。"</f>
        <v>0文字です。20文字以内にしてください。</v>
      </c>
      <c r="AS13" s="65" t="s">
        <v>10187</v>
      </c>
      <c r="AT13" s="65" t="s">
        <v>11331</v>
      </c>
    </row>
    <row r="14" spans="1:47" ht="24" customHeight="1" x14ac:dyDescent="0.25">
      <c r="C14" s="629" t="s">
        <v>15</v>
      </c>
      <c r="D14" s="630"/>
      <c r="E14" s="630"/>
      <c r="F14" s="630"/>
      <c r="G14" s="630"/>
      <c r="H14" s="798"/>
      <c r="I14" s="798"/>
      <c r="J14" s="799"/>
      <c r="K14" s="550"/>
      <c r="L14" s="551"/>
      <c r="M14" s="551"/>
      <c r="N14" s="551"/>
      <c r="O14" s="551"/>
      <c r="P14" s="551"/>
      <c r="Q14" s="551"/>
      <c r="R14" s="551"/>
      <c r="S14" s="551"/>
      <c r="T14" s="551"/>
      <c r="U14" s="551"/>
      <c r="V14" s="551"/>
      <c r="W14" s="551"/>
      <c r="X14" s="551"/>
      <c r="Y14" s="551"/>
      <c r="Z14" s="551"/>
      <c r="AA14" s="551"/>
      <c r="AB14" s="551"/>
      <c r="AC14" s="551"/>
      <c r="AD14" s="552"/>
      <c r="AE14" s="34" t="str">
        <f>IF(AI14&gt;0,"",AQ14)</f>
        <v>未選択です</v>
      </c>
      <c r="AF14" s="79" t="s">
        <v>85</v>
      </c>
      <c r="AG14" s="65">
        <f t="shared" si="0"/>
        <v>1</v>
      </c>
      <c r="AI14" s="65">
        <f>IFERROR(MATCH(H14,PL_性別,0),0)</f>
        <v>0</v>
      </c>
      <c r="AQ14" s="65" t="s">
        <v>10180</v>
      </c>
    </row>
    <row r="15" spans="1:47" ht="24" customHeight="1" x14ac:dyDescent="0.25">
      <c r="C15" s="629" t="s">
        <v>16</v>
      </c>
      <c r="D15" s="630"/>
      <c r="E15" s="630"/>
      <c r="F15" s="630"/>
      <c r="G15" s="630"/>
      <c r="H15" s="636"/>
      <c r="I15" s="637"/>
      <c r="J15" s="637"/>
      <c r="K15" s="637"/>
      <c r="L15" s="137" t="s">
        <v>17</v>
      </c>
      <c r="M15" s="637"/>
      <c r="N15" s="637"/>
      <c r="O15" s="137" t="s">
        <v>18</v>
      </c>
      <c r="P15" s="637"/>
      <c r="Q15" s="637"/>
      <c r="R15" s="782" t="s">
        <v>19</v>
      </c>
      <c r="S15" s="783"/>
      <c r="T15" s="784" t="str">
        <f>IF(LEN(H15)=0,"",DATE(H15,AN15,AO15))</f>
        <v/>
      </c>
      <c r="U15" s="784"/>
      <c r="V15" s="784"/>
      <c r="W15" s="784"/>
      <c r="X15" s="784"/>
      <c r="Y15" s="806" t="str">
        <f ca="1">IF(LEN(H15)=0,"",DATEDIF(T15,TODAY(),"y"))</f>
        <v/>
      </c>
      <c r="Z15" s="806"/>
      <c r="AA15" s="806"/>
      <c r="AB15" s="807"/>
      <c r="AC15" s="807"/>
      <c r="AD15" s="808"/>
      <c r="AE15" s="95" t="str">
        <f>IF(AI15=0,AQ15,IF(AJ15=0,AR15,IF(Y15&gt;=99,AS15,"")))</f>
        <v>未入力箇所があります</v>
      </c>
      <c r="AF15" s="79" t="s">
        <v>48</v>
      </c>
      <c r="AG15" s="65">
        <f t="shared" si="0"/>
        <v>1</v>
      </c>
      <c r="AI15" s="65">
        <f>IF(OR(LEN(H15)=0,LEN(M15)=0,LEN(P15)=0),0,1)</f>
        <v>0</v>
      </c>
      <c r="AJ15" s="65">
        <f>IF(P15&gt;AP15,0,1)</f>
        <v>1</v>
      </c>
      <c r="AN15" s="65">
        <f>IF(LEN(M15)=0,1,M15)</f>
        <v>1</v>
      </c>
      <c r="AO15" s="65">
        <f>IF(LEN(P15)=0,1,P15)</f>
        <v>1</v>
      </c>
      <c r="AP15" s="65">
        <f>IF(AND(ISNUMBER(H15),ISNUMBER(M15)),DAY(DATE(H15,M15+1,0)),31)</f>
        <v>31</v>
      </c>
      <c r="AQ15" s="65" t="s">
        <v>10184</v>
      </c>
      <c r="AR15" s="65" t="s">
        <v>10186</v>
      </c>
      <c r="AS15" s="65" t="s">
        <v>11376</v>
      </c>
    </row>
    <row r="16" spans="1:47" ht="24" customHeight="1" x14ac:dyDescent="0.25">
      <c r="C16" s="629" t="s">
        <v>21</v>
      </c>
      <c r="D16" s="630"/>
      <c r="E16" s="630"/>
      <c r="F16" s="630"/>
      <c r="G16" s="630"/>
      <c r="H16" s="586" t="s">
        <v>11332</v>
      </c>
      <c r="I16" s="586"/>
      <c r="J16" s="586"/>
      <c r="K16" s="586"/>
      <c r="L16" s="586"/>
      <c r="M16" s="562"/>
      <c r="N16" s="563"/>
      <c r="O16" s="564"/>
      <c r="P16" s="550"/>
      <c r="Q16" s="551"/>
      <c r="R16" s="551"/>
      <c r="S16" s="551"/>
      <c r="T16" s="551"/>
      <c r="U16" s="551"/>
      <c r="V16" s="551"/>
      <c r="W16" s="551"/>
      <c r="X16" s="551"/>
      <c r="Y16" s="551"/>
      <c r="Z16" s="551"/>
      <c r="AA16" s="551"/>
      <c r="AB16" s="551"/>
      <c r="AC16" s="551"/>
      <c r="AD16" s="552"/>
      <c r="AE16" s="34" t="str">
        <f>IF(AI16&gt;0,"",AQ16)</f>
        <v>未選択です</v>
      </c>
      <c r="AF16" s="79" t="s">
        <v>11335</v>
      </c>
      <c r="AG16" s="65">
        <f t="shared" si="0"/>
        <v>1</v>
      </c>
      <c r="AI16" s="65">
        <f>IFERROR(MATCH(M16,PL_国籍,0),0)</f>
        <v>0</v>
      </c>
      <c r="AP16" s="65" t="str">
        <f>IF(AI16=2,"PL01_国名","PL01_都道府県名")</f>
        <v>PL01_都道府県名</v>
      </c>
      <c r="AQ16" s="65" t="s">
        <v>10180</v>
      </c>
    </row>
    <row r="17" spans="3:47" ht="24" customHeight="1" x14ac:dyDescent="0.25">
      <c r="C17" s="629"/>
      <c r="D17" s="630"/>
      <c r="E17" s="630"/>
      <c r="F17" s="630"/>
      <c r="G17" s="630"/>
      <c r="H17" s="586" t="s">
        <v>24</v>
      </c>
      <c r="I17" s="586"/>
      <c r="J17" s="586"/>
      <c r="K17" s="586"/>
      <c r="L17" s="586"/>
      <c r="M17" s="547"/>
      <c r="N17" s="548"/>
      <c r="O17" s="548"/>
      <c r="P17" s="548"/>
      <c r="Q17" s="548"/>
      <c r="R17" s="548"/>
      <c r="S17" s="548"/>
      <c r="T17" s="548"/>
      <c r="U17" s="548"/>
      <c r="V17" s="548"/>
      <c r="W17" s="548"/>
      <c r="X17" s="548"/>
      <c r="Y17" s="548"/>
      <c r="Z17" s="548"/>
      <c r="AA17" s="548"/>
      <c r="AB17" s="548"/>
      <c r="AC17" s="548"/>
      <c r="AD17" s="719"/>
      <c r="AE17" s="34" t="str">
        <f>IF(AI17=0,AQ17,IF(AJ17&gt;0,"",AR17))</f>
        <v>未選択です</v>
      </c>
      <c r="AF17" s="79" t="s">
        <v>25</v>
      </c>
      <c r="AG17" s="65">
        <f t="shared" si="0"/>
        <v>1</v>
      </c>
      <c r="AI17" s="65">
        <f>LEN(M17)</f>
        <v>0</v>
      </c>
      <c r="AJ17" s="65">
        <f ca="1">IFERROR(MATCH(M17,INDIRECT(AP16),0),0)</f>
        <v>0</v>
      </c>
      <c r="AQ17" s="65" t="s">
        <v>10180</v>
      </c>
      <c r="AR17" s="65" t="s">
        <v>10183</v>
      </c>
    </row>
    <row r="18" spans="3:47" ht="24" customHeight="1" x14ac:dyDescent="0.25">
      <c r="C18" s="629"/>
      <c r="D18" s="630"/>
      <c r="E18" s="630"/>
      <c r="F18" s="630"/>
      <c r="G18" s="630"/>
      <c r="H18" s="586" t="s">
        <v>23</v>
      </c>
      <c r="I18" s="586"/>
      <c r="J18" s="586"/>
      <c r="K18" s="586"/>
      <c r="L18" s="586"/>
      <c r="M18" s="755"/>
      <c r="N18" s="756"/>
      <c r="O18" s="756"/>
      <c r="P18" s="756"/>
      <c r="Q18" s="756"/>
      <c r="R18" s="756"/>
      <c r="S18" s="756"/>
      <c r="T18" s="756"/>
      <c r="U18" s="756"/>
      <c r="V18" s="756"/>
      <c r="W18" s="756"/>
      <c r="X18" s="756"/>
      <c r="Y18" s="756"/>
      <c r="Z18" s="756"/>
      <c r="AA18" s="756"/>
      <c r="AB18" s="756"/>
      <c r="AC18" s="756"/>
      <c r="AD18" s="757"/>
      <c r="AE18" s="36" t="str">
        <f>IF(AH18=0,"",IF(AI18=0,AQ18,IF(AI18&gt;15,AR18,IF(AJ18=0,AS18,""))))</f>
        <v/>
      </c>
      <c r="AF18" s="79" t="s">
        <v>11336</v>
      </c>
      <c r="AG18" s="65">
        <f t="shared" si="0"/>
        <v>0</v>
      </c>
      <c r="AH18" s="65">
        <f>IF(LEFT(M17,2)="99",1,0)</f>
        <v>0</v>
      </c>
      <c r="AI18" s="65">
        <f>LEN(M18)</f>
        <v>0</v>
      </c>
      <c r="AJ18" s="65">
        <f>IF(M18=DBCS(M18),1,0)</f>
        <v>1</v>
      </c>
      <c r="AQ18" s="65" t="s">
        <v>10182</v>
      </c>
      <c r="AR18" s="93" t="str">
        <f>AI18&amp;"文字です。15文字以内にしてください。"</f>
        <v>0文字です。15文字以内にしてください。</v>
      </c>
      <c r="AS18" s="65" t="s">
        <v>11331</v>
      </c>
    </row>
    <row r="19" spans="3:47" ht="31.5" x14ac:dyDescent="0.25">
      <c r="C19" s="786" t="s">
        <v>31</v>
      </c>
      <c r="D19" s="747"/>
      <c r="E19" s="747"/>
      <c r="F19" s="747"/>
      <c r="G19" s="748"/>
      <c r="H19" s="586" t="s">
        <v>26</v>
      </c>
      <c r="I19" s="586"/>
      <c r="J19" s="586"/>
      <c r="K19" s="586"/>
      <c r="L19" s="586"/>
      <c r="M19" s="562"/>
      <c r="N19" s="563"/>
      <c r="O19" s="82" t="s">
        <v>27</v>
      </c>
      <c r="P19" s="563"/>
      <c r="Q19" s="777"/>
      <c r="R19" s="778"/>
      <c r="S19" s="787"/>
      <c r="T19" s="788"/>
      <c r="U19" s="788"/>
      <c r="V19" s="788"/>
      <c r="W19" s="788"/>
      <c r="X19" s="788"/>
      <c r="Y19" s="788"/>
      <c r="Z19" s="788"/>
      <c r="AA19" s="788"/>
      <c r="AB19" s="788"/>
      <c r="AC19" s="788"/>
      <c r="AD19" s="789"/>
      <c r="AE19" s="36" t="str">
        <f>IF(AI19=0,AQ19,IF(AJ19=0,AR19,""))</f>
        <v>未入力箇所があります</v>
      </c>
      <c r="AF19" s="79" t="s">
        <v>11338</v>
      </c>
      <c r="AG19" s="65">
        <f t="shared" si="0"/>
        <v>1</v>
      </c>
      <c r="AI19" s="65">
        <f>IF(OR(LEN(M19)=0,LEN(P19)=0),0,1)</f>
        <v>0</v>
      </c>
      <c r="AJ19" s="65">
        <f>IF(OR(AK19=0,AL19=0),0,1)</f>
        <v>0</v>
      </c>
      <c r="AK19" s="65">
        <f>IF(AND(LEN(M19)=3,LEN(P19)=4,LENB(M19)=3,LENB(P19)=4),1,0)</f>
        <v>0</v>
      </c>
      <c r="AL19" s="114">
        <v>0</v>
      </c>
      <c r="AQ19" s="65" t="s">
        <v>10184</v>
      </c>
      <c r="AR19" s="65" t="s">
        <v>11306</v>
      </c>
    </row>
    <row r="20" spans="3:47" ht="31.5" x14ac:dyDescent="0.25">
      <c r="C20" s="749"/>
      <c r="D20" s="750"/>
      <c r="E20" s="750"/>
      <c r="F20" s="750"/>
      <c r="G20" s="751"/>
      <c r="H20" s="586" t="s">
        <v>24</v>
      </c>
      <c r="I20" s="586"/>
      <c r="J20" s="586"/>
      <c r="K20" s="586"/>
      <c r="L20" s="586"/>
      <c r="M20" s="785"/>
      <c r="N20" s="777"/>
      <c r="O20" s="777"/>
      <c r="P20" s="778"/>
      <c r="Q20" s="565"/>
      <c r="R20" s="565"/>
      <c r="S20" s="565"/>
      <c r="T20" s="565"/>
      <c r="U20" s="565"/>
      <c r="V20" s="565"/>
      <c r="W20" s="565"/>
      <c r="X20" s="565"/>
      <c r="Y20" s="565"/>
      <c r="Z20" s="565"/>
      <c r="AA20" s="565"/>
      <c r="AB20" s="550"/>
      <c r="AC20" s="550"/>
      <c r="AD20" s="729"/>
      <c r="AE20" s="36" t="str">
        <f>IF(AI20=0,AQ20,IF(AL20&gt;0,"",AR20))</f>
        <v>未選択です</v>
      </c>
      <c r="AF20" s="79" t="s">
        <v>11337</v>
      </c>
      <c r="AG20" s="65">
        <f t="shared" si="0"/>
        <v>1</v>
      </c>
      <c r="AI20" s="65">
        <f>IFERROR(MATCH(M20,PL01_都道府県名,0),0)</f>
        <v>0</v>
      </c>
      <c r="AL20" s="114">
        <v>0</v>
      </c>
      <c r="AQ20" s="65" t="s">
        <v>10180</v>
      </c>
      <c r="AR20" s="65" t="s">
        <v>10185</v>
      </c>
    </row>
    <row r="21" spans="3:47" ht="31.5" x14ac:dyDescent="0.25">
      <c r="C21" s="749"/>
      <c r="D21" s="750"/>
      <c r="E21" s="750"/>
      <c r="F21" s="750"/>
      <c r="G21" s="751"/>
      <c r="H21" s="586" t="s">
        <v>50</v>
      </c>
      <c r="I21" s="586"/>
      <c r="J21" s="586"/>
      <c r="K21" s="586"/>
      <c r="L21" s="586"/>
      <c r="M21" s="755"/>
      <c r="N21" s="756"/>
      <c r="O21" s="756"/>
      <c r="P21" s="756"/>
      <c r="Q21" s="756"/>
      <c r="R21" s="756"/>
      <c r="S21" s="756"/>
      <c r="T21" s="756"/>
      <c r="U21" s="756"/>
      <c r="V21" s="756"/>
      <c r="W21" s="756"/>
      <c r="X21" s="756"/>
      <c r="Y21" s="756"/>
      <c r="Z21" s="756"/>
      <c r="AA21" s="756"/>
      <c r="AB21" s="756"/>
      <c r="AC21" s="756"/>
      <c r="AD21" s="757"/>
      <c r="AE21" s="36" t="str">
        <f>IF(AI21=0,AQ21,IF(AI21&gt;30,AR21,IF(AJ21=0,AS21,IF(AL21&gt;0,"",AT21))))</f>
        <v>未入力です</v>
      </c>
      <c r="AF21" s="120" t="s">
        <v>11370</v>
      </c>
      <c r="AG21" s="65">
        <f t="shared" si="0"/>
        <v>1</v>
      </c>
      <c r="AI21" s="65">
        <f>LEN(M21)</f>
        <v>0</v>
      </c>
      <c r="AJ21" s="65">
        <f>IF(M21=DBCS(M21),1,0)</f>
        <v>1</v>
      </c>
      <c r="AL21" s="114">
        <v>0</v>
      </c>
      <c r="AQ21" s="65" t="s">
        <v>10182</v>
      </c>
      <c r="AR21" s="93" t="str">
        <f>AI21&amp;"文字です。30文字以内にしてください。"</f>
        <v>0文字です。30文字以内にしてください。</v>
      </c>
      <c r="AS21" s="65" t="s">
        <v>11331</v>
      </c>
      <c r="AT21" s="65" t="s">
        <v>11377</v>
      </c>
    </row>
    <row r="22" spans="3:47" ht="24" customHeight="1" x14ac:dyDescent="0.25">
      <c r="C22" s="774"/>
      <c r="D22" s="775"/>
      <c r="E22" s="775"/>
      <c r="F22" s="775"/>
      <c r="G22" s="776"/>
      <c r="H22" s="586" t="s">
        <v>29</v>
      </c>
      <c r="I22" s="586"/>
      <c r="J22" s="586"/>
      <c r="K22" s="586"/>
      <c r="L22" s="586"/>
      <c r="M22" s="755"/>
      <c r="N22" s="756"/>
      <c r="O22" s="756"/>
      <c r="P22" s="756"/>
      <c r="Q22" s="756"/>
      <c r="R22" s="756"/>
      <c r="S22" s="756"/>
      <c r="T22" s="756"/>
      <c r="U22" s="756"/>
      <c r="V22" s="756"/>
      <c r="W22" s="756"/>
      <c r="X22" s="756"/>
      <c r="Y22" s="756"/>
      <c r="Z22" s="756"/>
      <c r="AA22" s="756"/>
      <c r="AB22" s="756"/>
      <c r="AC22" s="756"/>
      <c r="AD22" s="757"/>
      <c r="AE22" s="36" t="str">
        <f>IF(AI22&gt;30,AR22,IF(AJ22=0,AS22,""))</f>
        <v/>
      </c>
      <c r="AF22" s="79" t="s">
        <v>11339</v>
      </c>
      <c r="AG22" s="65">
        <f t="shared" si="0"/>
        <v>0</v>
      </c>
      <c r="AI22" s="65">
        <f>LEN(M22)</f>
        <v>0</v>
      </c>
      <c r="AJ22" s="65">
        <f>IF(M22=DBCS(M22),1,0)</f>
        <v>1</v>
      </c>
      <c r="AR22" s="93" t="str">
        <f>AI22&amp;"文字です。30文字以内にしてください。"</f>
        <v>0文字です。30文字以内にしてください。</v>
      </c>
      <c r="AS22" s="65" t="s">
        <v>11331</v>
      </c>
    </row>
    <row r="23" spans="3:47" ht="24" customHeight="1" x14ac:dyDescent="0.25">
      <c r="C23" s="746" t="s">
        <v>34</v>
      </c>
      <c r="D23" s="747"/>
      <c r="E23" s="747"/>
      <c r="F23" s="747"/>
      <c r="G23" s="748"/>
      <c r="H23" s="586" t="s">
        <v>35</v>
      </c>
      <c r="I23" s="586"/>
      <c r="J23" s="586"/>
      <c r="K23" s="586"/>
      <c r="L23" s="586"/>
      <c r="M23" s="785"/>
      <c r="N23" s="777"/>
      <c r="O23" s="777"/>
      <c r="P23" s="83" t="s">
        <v>27</v>
      </c>
      <c r="Q23" s="777"/>
      <c r="R23" s="777"/>
      <c r="S23" s="777"/>
      <c r="T23" s="83" t="s">
        <v>27</v>
      </c>
      <c r="U23" s="777"/>
      <c r="V23" s="777"/>
      <c r="W23" s="778"/>
      <c r="X23" s="550"/>
      <c r="Y23" s="551"/>
      <c r="Z23" s="551"/>
      <c r="AA23" s="551"/>
      <c r="AB23" s="551"/>
      <c r="AC23" s="551"/>
      <c r="AD23" s="552"/>
      <c r="AE23" s="36" t="str">
        <f>IF(AI23=0,AQ23,IF(AJ23=0,AR23,""))</f>
        <v>未入力箇所があります</v>
      </c>
      <c r="AF23" s="79" t="s">
        <v>38</v>
      </c>
      <c r="AG23" s="65">
        <f t="shared" si="0"/>
        <v>1</v>
      </c>
      <c r="AI23" s="65">
        <f>IF(OR(LEN(M23)=0,LEN(Q23)=0,LEN(U23)=0),0,1)</f>
        <v>0</v>
      </c>
      <c r="AJ23" s="114">
        <v>0</v>
      </c>
      <c r="AQ23" s="65" t="s">
        <v>10184</v>
      </c>
      <c r="AR23" s="65" t="s">
        <v>11156</v>
      </c>
    </row>
    <row r="24" spans="3:47" ht="31.5" customHeight="1" x14ac:dyDescent="0.25">
      <c r="C24" s="749"/>
      <c r="D24" s="750"/>
      <c r="E24" s="750"/>
      <c r="F24" s="750"/>
      <c r="G24" s="751"/>
      <c r="H24" s="586" t="s">
        <v>36</v>
      </c>
      <c r="I24" s="586"/>
      <c r="J24" s="586"/>
      <c r="K24" s="586"/>
      <c r="L24" s="586"/>
      <c r="M24" s="543"/>
      <c r="N24" s="544"/>
      <c r="O24" s="544"/>
      <c r="P24" s="544"/>
      <c r="Q24" s="544"/>
      <c r="R24" s="544"/>
      <c r="S24" s="544"/>
      <c r="T24" s="544"/>
      <c r="U24" s="544"/>
      <c r="V24" s="544"/>
      <c r="W24" s="94" t="s">
        <v>11314</v>
      </c>
      <c r="X24" s="545"/>
      <c r="Y24" s="545"/>
      <c r="Z24" s="545"/>
      <c r="AA24" s="545"/>
      <c r="AB24" s="545"/>
      <c r="AC24" s="545"/>
      <c r="AD24" s="546"/>
      <c r="AE24" s="95" t="str">
        <f>IF(AI24=0,AQ24,IF(AJ24&gt;32,AR24,IF(AK24&gt;50,AS24,IF(AK24&lt;&gt;AL24,AT24,IF(AM24=0,AU24,"")))))</f>
        <v>未入力箇所があります</v>
      </c>
      <c r="AF24" s="79" t="s">
        <v>11340</v>
      </c>
      <c r="AG24" s="65">
        <f t="shared" si="0"/>
        <v>1</v>
      </c>
      <c r="AI24" s="65">
        <f>IF(OR(LEN(M24)=0,LEN(X24)=0),0,1)</f>
        <v>0</v>
      </c>
      <c r="AJ24" s="65">
        <f>LEN(M24)</f>
        <v>0</v>
      </c>
      <c r="AK24" s="69">
        <f>LEN(M24)+LEN(X24)+1</f>
        <v>1</v>
      </c>
      <c r="AL24" s="69">
        <f>LENB(M24)+LENB(X24)+1</f>
        <v>1</v>
      </c>
      <c r="AM24" s="114">
        <v>0</v>
      </c>
      <c r="AQ24" s="65" t="s">
        <v>10184</v>
      </c>
      <c r="AR24" s="93" t="str">
        <f>"@の前の文字数が"&amp;AJ24&amp;"文字です。32文字以内にしてください。"</f>
        <v>@の前の文字数が0文字です。32文字以内にしてください。</v>
      </c>
      <c r="AS24" s="93" t="str">
        <f>AK24&amp;"文字です。50文字以内にしてください。"</f>
        <v>1文字です。50文字以内にしてください。</v>
      </c>
      <c r="AT24" s="65" t="s">
        <v>11158</v>
      </c>
      <c r="AU24" s="65" t="s">
        <v>11159</v>
      </c>
    </row>
    <row r="25" spans="3:47" ht="31.5" customHeight="1" x14ac:dyDescent="0.25">
      <c r="C25" s="774"/>
      <c r="D25" s="775"/>
      <c r="E25" s="775"/>
      <c r="F25" s="775"/>
      <c r="G25" s="776"/>
      <c r="H25" s="586" t="s">
        <v>37</v>
      </c>
      <c r="I25" s="586"/>
      <c r="J25" s="586"/>
      <c r="K25" s="586"/>
      <c r="L25" s="586"/>
      <c r="M25" s="543"/>
      <c r="N25" s="544"/>
      <c r="O25" s="544"/>
      <c r="P25" s="544"/>
      <c r="Q25" s="544"/>
      <c r="R25" s="544"/>
      <c r="S25" s="544"/>
      <c r="T25" s="544"/>
      <c r="U25" s="544"/>
      <c r="V25" s="544"/>
      <c r="W25" s="94" t="s">
        <v>11314</v>
      </c>
      <c r="X25" s="545"/>
      <c r="Y25" s="545"/>
      <c r="Z25" s="545"/>
      <c r="AA25" s="545"/>
      <c r="AB25" s="545"/>
      <c r="AC25" s="545"/>
      <c r="AD25" s="546"/>
      <c r="AE25" s="95" t="str">
        <f>IF(AI25=0,AQ25,IF(AJ25=0,AR25,""))</f>
        <v>未入力箇所があります</v>
      </c>
      <c r="AF25" s="79" t="s">
        <v>39</v>
      </c>
      <c r="AG25" s="65">
        <f t="shared" si="0"/>
        <v>1</v>
      </c>
      <c r="AI25" s="65">
        <f>IF(OR(LEN(M25)=0,LEN(X25)=0),0,1)</f>
        <v>0</v>
      </c>
      <c r="AJ25" s="65">
        <f>IF(AND(M24=M25,X24=X25),1,0)</f>
        <v>1</v>
      </c>
      <c r="AQ25" s="65" t="s">
        <v>10184</v>
      </c>
      <c r="AR25" s="65" t="s">
        <v>11157</v>
      </c>
    </row>
    <row r="26" spans="3:47" ht="24" customHeight="1" x14ac:dyDescent="0.25">
      <c r="C26" s="746" t="s">
        <v>33</v>
      </c>
      <c r="D26" s="747"/>
      <c r="E26" s="747"/>
      <c r="F26" s="747"/>
      <c r="G26" s="748"/>
      <c r="H26" s="586" t="s">
        <v>11160</v>
      </c>
      <c r="I26" s="586"/>
      <c r="J26" s="586"/>
      <c r="K26" s="586"/>
      <c r="L26" s="586"/>
      <c r="M26" s="547"/>
      <c r="N26" s="548"/>
      <c r="O26" s="548"/>
      <c r="P26" s="548"/>
      <c r="Q26" s="548"/>
      <c r="R26" s="548"/>
      <c r="S26" s="548"/>
      <c r="T26" s="548"/>
      <c r="U26" s="548"/>
      <c r="V26" s="548"/>
      <c r="W26" s="548"/>
      <c r="X26" s="548"/>
      <c r="Y26" s="548"/>
      <c r="Z26" s="548"/>
      <c r="AA26" s="548"/>
      <c r="AB26" s="548"/>
      <c r="AC26" s="548"/>
      <c r="AD26" s="719"/>
      <c r="AE26" s="34" t="str">
        <f>IF(AI26&gt;0,"",AQ26)</f>
        <v>未選択です</v>
      </c>
      <c r="AF26" s="79" t="s">
        <v>45</v>
      </c>
      <c r="AG26" s="65">
        <f t="shared" si="0"/>
        <v>1</v>
      </c>
      <c r="AI26" s="65">
        <f>IFERROR(MATCH(M26,PL05_勤務先分類,0),0)</f>
        <v>0</v>
      </c>
      <c r="AQ26" s="65" t="s">
        <v>10180</v>
      </c>
    </row>
    <row r="27" spans="3:47" ht="24" customHeight="1" x14ac:dyDescent="0.25">
      <c r="C27" s="749"/>
      <c r="D27" s="750"/>
      <c r="E27" s="750"/>
      <c r="F27" s="750"/>
      <c r="G27" s="751"/>
      <c r="H27" s="586" t="s">
        <v>40</v>
      </c>
      <c r="I27" s="586"/>
      <c r="J27" s="586"/>
      <c r="K27" s="586"/>
      <c r="L27" s="586"/>
      <c r="M27" s="755"/>
      <c r="N27" s="756"/>
      <c r="O27" s="756"/>
      <c r="P27" s="756"/>
      <c r="Q27" s="756"/>
      <c r="R27" s="756"/>
      <c r="S27" s="756"/>
      <c r="T27" s="756"/>
      <c r="U27" s="756"/>
      <c r="V27" s="756"/>
      <c r="W27" s="756"/>
      <c r="X27" s="756"/>
      <c r="Y27" s="756"/>
      <c r="Z27" s="756"/>
      <c r="AA27" s="756"/>
      <c r="AB27" s="756"/>
      <c r="AC27" s="756"/>
      <c r="AD27" s="757"/>
      <c r="AE27" s="36" t="str">
        <f>IF(AH27=0,"",IF(AI27=0,AQ27,IF(AI27&gt;AJ27,AR27,IF(AK27=0,AS27,""))))</f>
        <v>未入力です</v>
      </c>
      <c r="AF27" s="79" t="s">
        <v>11403</v>
      </c>
      <c r="AG27" s="65">
        <f t="shared" si="0"/>
        <v>1</v>
      </c>
      <c r="AH27" s="65">
        <f>IF(LEFT($M$26,2)="61",0,1)</f>
        <v>1</v>
      </c>
      <c r="AI27" s="65">
        <f>LEN(M27)</f>
        <v>0</v>
      </c>
      <c r="AJ27" s="114">
        <v>30</v>
      </c>
      <c r="AK27" s="65">
        <f>IF(AJ27=40,1,IF(M27=DBCS(M27),1,0))</f>
        <v>1</v>
      </c>
      <c r="AQ27" s="65" t="s">
        <v>10182</v>
      </c>
      <c r="AR27" s="93" t="str">
        <f t="shared" ref="AR27:AR28" si="1">AI27&amp;"文字です。"&amp;AJ27&amp;"文字以内にしてください。"</f>
        <v>0文字です。30文字以内にしてください。</v>
      </c>
      <c r="AS27" s="65" t="s">
        <v>11331</v>
      </c>
    </row>
    <row r="28" spans="3:47" ht="24" customHeight="1" x14ac:dyDescent="0.25">
      <c r="C28" s="749"/>
      <c r="D28" s="750"/>
      <c r="E28" s="750"/>
      <c r="F28" s="750"/>
      <c r="G28" s="751"/>
      <c r="H28" s="586" t="s">
        <v>80</v>
      </c>
      <c r="I28" s="586"/>
      <c r="J28" s="586"/>
      <c r="K28" s="586"/>
      <c r="L28" s="586"/>
      <c r="M28" s="755"/>
      <c r="N28" s="756"/>
      <c r="O28" s="756"/>
      <c r="P28" s="756"/>
      <c r="Q28" s="756"/>
      <c r="R28" s="756"/>
      <c r="S28" s="756"/>
      <c r="T28" s="756"/>
      <c r="U28" s="756"/>
      <c r="V28" s="756"/>
      <c r="W28" s="756"/>
      <c r="X28" s="756"/>
      <c r="Y28" s="756"/>
      <c r="Z28" s="756"/>
      <c r="AA28" s="756"/>
      <c r="AB28" s="756"/>
      <c r="AC28" s="756"/>
      <c r="AD28" s="757"/>
      <c r="AE28" s="36" t="str">
        <f>IF(AH28=0,"",IF(AI28&gt;AJ28,AR28,IF(AK28=0,AS28,"")))</f>
        <v/>
      </c>
      <c r="AF28" s="79" t="s">
        <v>11404</v>
      </c>
      <c r="AG28" s="65">
        <f t="shared" si="0"/>
        <v>0</v>
      </c>
      <c r="AH28" s="65">
        <f>IF(LEFT($M$26,2)="61",0,1)</f>
        <v>1</v>
      </c>
      <c r="AI28" s="65">
        <f>LEN(M28)</f>
        <v>0</v>
      </c>
      <c r="AJ28" s="114">
        <v>20</v>
      </c>
      <c r="AK28" s="65">
        <f>IF(AJ28=40,1,IF(M28=DBCS(M28),1,0))</f>
        <v>1</v>
      </c>
      <c r="AR28" s="93" t="str">
        <f t="shared" si="1"/>
        <v>0文字です。20文字以内にしてください。</v>
      </c>
      <c r="AS28" s="65" t="s">
        <v>11331</v>
      </c>
    </row>
    <row r="29" spans="3:47" ht="24" customHeight="1" x14ac:dyDescent="0.25">
      <c r="C29" s="774"/>
      <c r="D29" s="775"/>
      <c r="E29" s="775"/>
      <c r="F29" s="775"/>
      <c r="G29" s="776"/>
      <c r="H29" s="586" t="s">
        <v>35</v>
      </c>
      <c r="I29" s="586"/>
      <c r="J29" s="586"/>
      <c r="K29" s="586"/>
      <c r="L29" s="586"/>
      <c r="M29" s="562"/>
      <c r="N29" s="563"/>
      <c r="O29" s="563"/>
      <c r="P29" s="82" t="s">
        <v>27</v>
      </c>
      <c r="Q29" s="777"/>
      <c r="R29" s="777"/>
      <c r="S29" s="777"/>
      <c r="T29" s="83" t="s">
        <v>27</v>
      </c>
      <c r="U29" s="777"/>
      <c r="V29" s="777"/>
      <c r="W29" s="778"/>
      <c r="X29" s="779"/>
      <c r="Y29" s="780"/>
      <c r="Z29" s="780"/>
      <c r="AA29" s="780"/>
      <c r="AB29" s="780"/>
      <c r="AC29" s="780"/>
      <c r="AD29" s="781"/>
      <c r="AE29" s="36" t="str">
        <f>IF(AH29=0,"",IF(AI29=0,AQ29,IF(AJ29=0,AR29,"")))</f>
        <v>未入力箇所があります</v>
      </c>
      <c r="AF29" s="79" t="s">
        <v>46</v>
      </c>
      <c r="AG29" s="65">
        <f t="shared" si="0"/>
        <v>1</v>
      </c>
      <c r="AH29" s="65">
        <f>IF(LEFT($M$26,2)="61",0,1)</f>
        <v>1</v>
      </c>
      <c r="AI29" s="65">
        <f>IF(OR(LEN(M29)=0,LEN(Q29)=0,LEN(U29)=0),0,1)</f>
        <v>0</v>
      </c>
      <c r="AJ29" s="114">
        <v>0</v>
      </c>
      <c r="AQ29" s="65" t="s">
        <v>10184</v>
      </c>
      <c r="AR29" s="65" t="s">
        <v>11156</v>
      </c>
    </row>
    <row r="30" spans="3:47" ht="24" customHeight="1" x14ac:dyDescent="0.25">
      <c r="C30" s="746" t="s">
        <v>41</v>
      </c>
      <c r="D30" s="747"/>
      <c r="E30" s="747"/>
      <c r="F30" s="747"/>
      <c r="G30" s="748"/>
      <c r="H30" s="586" t="s">
        <v>11163</v>
      </c>
      <c r="I30" s="586"/>
      <c r="J30" s="586"/>
      <c r="K30" s="586"/>
      <c r="L30" s="586"/>
      <c r="M30" s="547"/>
      <c r="N30" s="548"/>
      <c r="O30" s="548"/>
      <c r="P30" s="548"/>
      <c r="Q30" s="548"/>
      <c r="R30" s="548"/>
      <c r="S30" s="548"/>
      <c r="T30" s="548"/>
      <c r="U30" s="549"/>
      <c r="V30" s="550"/>
      <c r="W30" s="551"/>
      <c r="X30" s="551"/>
      <c r="Y30" s="551"/>
      <c r="Z30" s="551"/>
      <c r="AA30" s="551"/>
      <c r="AB30" s="551"/>
      <c r="AC30" s="551"/>
      <c r="AD30" s="552"/>
      <c r="AE30" s="34" t="str">
        <f>IF(AI30=0,AQ30,"")</f>
        <v>未選択です</v>
      </c>
      <c r="AF30" s="79" t="s">
        <v>47</v>
      </c>
      <c r="AG30" s="65">
        <f t="shared" si="0"/>
        <v>1</v>
      </c>
      <c r="AI30" s="65">
        <f>IFERROR(MATCH(M30,PL06_最終学歴,0),0)</f>
        <v>0</v>
      </c>
      <c r="AQ30" s="65" t="s">
        <v>10180</v>
      </c>
    </row>
    <row r="31" spans="3:47" ht="24" customHeight="1" x14ac:dyDescent="0.25">
      <c r="C31" s="749"/>
      <c r="D31" s="750"/>
      <c r="E31" s="750"/>
      <c r="F31" s="750"/>
      <c r="G31" s="751"/>
      <c r="H31" s="586" t="s">
        <v>42</v>
      </c>
      <c r="I31" s="586"/>
      <c r="J31" s="586"/>
      <c r="K31" s="586"/>
      <c r="L31" s="586"/>
      <c r="M31" s="755"/>
      <c r="N31" s="756"/>
      <c r="O31" s="756"/>
      <c r="P31" s="756"/>
      <c r="Q31" s="756"/>
      <c r="R31" s="756"/>
      <c r="S31" s="756"/>
      <c r="T31" s="756"/>
      <c r="U31" s="756"/>
      <c r="V31" s="756"/>
      <c r="W31" s="756"/>
      <c r="X31" s="756"/>
      <c r="Y31" s="756"/>
      <c r="Z31" s="756"/>
      <c r="AA31" s="756"/>
      <c r="AB31" s="756"/>
      <c r="AC31" s="756"/>
      <c r="AD31" s="757"/>
      <c r="AE31" s="36" t="str">
        <f>IF(AI31=0,AQ31,IF(AI31&gt;30,AR31,IF(AJ31=0,AS31,"")))</f>
        <v>未入力です</v>
      </c>
      <c r="AF31" s="79" t="s">
        <v>11355</v>
      </c>
      <c r="AG31" s="65">
        <f t="shared" si="0"/>
        <v>1</v>
      </c>
      <c r="AI31" s="65">
        <f>LEN(M31)</f>
        <v>0</v>
      </c>
      <c r="AJ31" s="65">
        <f t="shared" ref="AJ31:AJ32" si="2">IF(M31=DBCS(M31),1,0)</f>
        <v>1</v>
      </c>
      <c r="AQ31" s="65" t="s">
        <v>10182</v>
      </c>
      <c r="AR31" s="93" t="str">
        <f>AI31&amp;"文字です。30文字以内にしてください。"</f>
        <v>0文字です。30文字以内にしてください。</v>
      </c>
      <c r="AS31" s="65" t="s">
        <v>11331</v>
      </c>
    </row>
    <row r="32" spans="3:47" ht="24" customHeight="1" x14ac:dyDescent="0.25">
      <c r="C32" s="749"/>
      <c r="D32" s="750"/>
      <c r="E32" s="750"/>
      <c r="F32" s="750"/>
      <c r="G32" s="751"/>
      <c r="H32" s="586" t="s">
        <v>43</v>
      </c>
      <c r="I32" s="586"/>
      <c r="J32" s="586"/>
      <c r="K32" s="586"/>
      <c r="L32" s="586"/>
      <c r="M32" s="755"/>
      <c r="N32" s="756"/>
      <c r="O32" s="756"/>
      <c r="P32" s="756"/>
      <c r="Q32" s="756"/>
      <c r="R32" s="756"/>
      <c r="S32" s="756"/>
      <c r="T32" s="756"/>
      <c r="U32" s="756"/>
      <c r="V32" s="756"/>
      <c r="W32" s="756"/>
      <c r="X32" s="756"/>
      <c r="Y32" s="756"/>
      <c r="Z32" s="756"/>
      <c r="AA32" s="756"/>
      <c r="AB32" s="756"/>
      <c r="AC32" s="756"/>
      <c r="AD32" s="757"/>
      <c r="AE32" s="36" t="str">
        <f>IF(AI32&gt;30,AR32,IF(AJ32=0,AS32,""))</f>
        <v/>
      </c>
      <c r="AF32" s="79" t="s">
        <v>11356</v>
      </c>
      <c r="AG32" s="65">
        <f t="shared" si="0"/>
        <v>0</v>
      </c>
      <c r="AI32" s="65">
        <f>LEN(M32)</f>
        <v>0</v>
      </c>
      <c r="AJ32" s="65">
        <f t="shared" si="2"/>
        <v>1</v>
      </c>
      <c r="AR32" s="93" t="str">
        <f>AI32&amp;"文字です。30文字以内にしてください。"</f>
        <v>0文字です。30文字以内にしてください。</v>
      </c>
      <c r="AS32" s="65" t="s">
        <v>11331</v>
      </c>
    </row>
    <row r="33" spans="2:48" ht="24" customHeight="1" thickBot="1" x14ac:dyDescent="0.3">
      <c r="C33" s="752"/>
      <c r="D33" s="753"/>
      <c r="E33" s="753"/>
      <c r="F33" s="753"/>
      <c r="G33" s="754"/>
      <c r="H33" s="699" t="s">
        <v>222</v>
      </c>
      <c r="I33" s="699"/>
      <c r="J33" s="699"/>
      <c r="K33" s="699"/>
      <c r="L33" s="699"/>
      <c r="M33" s="763"/>
      <c r="N33" s="764"/>
      <c r="O33" s="764"/>
      <c r="P33" s="84" t="s">
        <v>17</v>
      </c>
      <c r="Q33" s="764"/>
      <c r="R33" s="764"/>
      <c r="S33" s="84" t="s">
        <v>18</v>
      </c>
      <c r="T33" s="765" t="str">
        <f>IF(LEN(M33)=0,"",DATE(M33,AO33+1,0))</f>
        <v/>
      </c>
      <c r="U33" s="765"/>
      <c r="V33" s="765"/>
      <c r="W33" s="765"/>
      <c r="X33" s="765"/>
      <c r="Y33" s="766" t="str">
        <f>IF(AND(ISNUMBER(T15),ISNUMBER(T33),T15&lt;=T33),DATEDIF(T15,T33+1,"y"),"")</f>
        <v/>
      </c>
      <c r="Z33" s="766"/>
      <c r="AA33" s="766"/>
      <c r="AB33" s="767"/>
      <c r="AC33" s="767"/>
      <c r="AD33" s="768"/>
      <c r="AE33" s="36" t="str">
        <f>IF(AI33=0,AQ33,IF(AJ33=0,AR33,IF(AK33=0,AS33,IF(AL33=0,AT33,""))))</f>
        <v>未入力箇所があります</v>
      </c>
      <c r="AF33" s="79" t="s">
        <v>72</v>
      </c>
      <c r="AG33" s="65">
        <f t="shared" si="0"/>
        <v>1</v>
      </c>
      <c r="AI33" s="65">
        <f>IF(OR(LEN(M33)=0,LEN(Q33)=0),0,1)</f>
        <v>0</v>
      </c>
      <c r="AJ33" s="65">
        <f ca="1">IF(T33&gt;$AI$5,0,1)</f>
        <v>0</v>
      </c>
      <c r="AK33" s="65">
        <f>IF(T33&lt;T15,0,1)</f>
        <v>1</v>
      </c>
      <c r="AL33" s="114">
        <v>0</v>
      </c>
      <c r="AO33" s="65">
        <f>IF(LEN(Q33)=0,1,Q33)</f>
        <v>1</v>
      </c>
      <c r="AP33" s="65">
        <f ca="1">IF(M33=MAX_年,3,12)</f>
        <v>12</v>
      </c>
      <c r="AQ33" s="65" t="s">
        <v>10184</v>
      </c>
      <c r="AR33" s="93" t="str">
        <f ca="1">$AT$5</f>
        <v>2021年3月を超えています</v>
      </c>
      <c r="AS33" s="65" t="s">
        <v>11231</v>
      </c>
      <c r="AT33" s="65" t="s">
        <v>11378</v>
      </c>
    </row>
    <row r="34" spans="2:48" ht="24" customHeight="1" x14ac:dyDescent="0.25">
      <c r="AE34" s="35"/>
      <c r="AF34" s="80"/>
    </row>
    <row r="35" spans="2:48" ht="24" customHeight="1" thickBot="1" x14ac:dyDescent="0.3">
      <c r="B35" s="77" t="s">
        <v>11349</v>
      </c>
      <c r="AE35" s="33" t="s">
        <v>30</v>
      </c>
      <c r="AF35" s="78" t="s">
        <v>83</v>
      </c>
    </row>
    <row r="36" spans="2:48" ht="47.25" x14ac:dyDescent="0.25">
      <c r="C36" s="730" t="s">
        <v>10166</v>
      </c>
      <c r="D36" s="731"/>
      <c r="E36" s="731"/>
      <c r="F36" s="731"/>
      <c r="G36" s="731"/>
      <c r="H36" s="731"/>
      <c r="I36" s="731"/>
      <c r="J36" s="731"/>
      <c r="K36" s="731"/>
      <c r="L36" s="731"/>
      <c r="M36" s="805"/>
      <c r="N36" s="805"/>
      <c r="O36" s="805"/>
      <c r="P36" s="805"/>
      <c r="Q36" s="805"/>
      <c r="R36" s="805"/>
      <c r="S36" s="805"/>
      <c r="T36" s="805"/>
      <c r="U36" s="684"/>
      <c r="V36" s="684"/>
      <c r="W36" s="684"/>
      <c r="X36" s="684"/>
      <c r="Y36" s="684"/>
      <c r="Z36" s="684"/>
      <c r="AA36" s="684"/>
      <c r="AB36" s="684"/>
      <c r="AC36" s="684"/>
      <c r="AD36" s="685"/>
      <c r="AE36" s="34" t="str">
        <f>IF(AH36&gt;0,"",AQ36)</f>
        <v>未選択です</v>
      </c>
      <c r="AF36" s="79" t="s">
        <v>11329</v>
      </c>
      <c r="AG36" s="65">
        <f t="shared" si="0"/>
        <v>1</v>
      </c>
      <c r="AH36" s="65">
        <f>IFERROR(MATCH(M36,PL_技術士補となる資格,0),0)</f>
        <v>0</v>
      </c>
      <c r="AQ36" s="65" t="s">
        <v>10180</v>
      </c>
    </row>
    <row r="37" spans="2:48" ht="24" customHeight="1" x14ac:dyDescent="0.25">
      <c r="C37" s="707" t="s">
        <v>11342</v>
      </c>
      <c r="D37" s="708"/>
      <c r="E37" s="708"/>
      <c r="F37" s="708"/>
      <c r="G37" s="708"/>
      <c r="H37" s="586" t="s">
        <v>55</v>
      </c>
      <c r="I37" s="586"/>
      <c r="J37" s="586"/>
      <c r="K37" s="586"/>
      <c r="L37" s="586"/>
      <c r="M37" s="716"/>
      <c r="N37" s="716"/>
      <c r="O37" s="716"/>
      <c r="P37" s="716"/>
      <c r="Q37" s="716"/>
      <c r="R37" s="716"/>
      <c r="S37" s="717"/>
      <c r="T37" s="717"/>
      <c r="U37" s="717"/>
      <c r="V37" s="717"/>
      <c r="W37" s="717"/>
      <c r="X37" s="717"/>
      <c r="Y37" s="717"/>
      <c r="Z37" s="717"/>
      <c r="AA37" s="717"/>
      <c r="AB37" s="717"/>
      <c r="AC37" s="717"/>
      <c r="AD37" s="718"/>
      <c r="AE37" s="36" t="str">
        <f>IF(AH37=0,"",IF(AI37=0,AQ37,""))</f>
        <v/>
      </c>
      <c r="AF37" s="79" t="s">
        <v>11408</v>
      </c>
      <c r="AG37" s="65">
        <f t="shared" si="0"/>
        <v>0</v>
      </c>
      <c r="AH37" s="65">
        <f>IF($AH$36=1,1,0)</f>
        <v>0</v>
      </c>
      <c r="AI37" s="65">
        <f>LEN(M37)</f>
        <v>0</v>
      </c>
      <c r="AQ37" s="65" t="s">
        <v>10182</v>
      </c>
    </row>
    <row r="38" spans="2:48" ht="24" customHeight="1" x14ac:dyDescent="0.25">
      <c r="C38" s="707"/>
      <c r="D38" s="708"/>
      <c r="E38" s="708"/>
      <c r="F38" s="708"/>
      <c r="G38" s="708"/>
      <c r="H38" s="586" t="s">
        <v>56</v>
      </c>
      <c r="I38" s="586"/>
      <c r="J38" s="586"/>
      <c r="K38" s="586"/>
      <c r="L38" s="586"/>
      <c r="M38" s="636"/>
      <c r="N38" s="637"/>
      <c r="O38" s="637"/>
      <c r="P38" s="137" t="s">
        <v>17</v>
      </c>
      <c r="Q38" s="637"/>
      <c r="R38" s="637"/>
      <c r="S38" s="138" t="s">
        <v>18</v>
      </c>
      <c r="T38" s="758" t="str">
        <f>IF(LEN(M38)=0,"",DATE(M38,AP38,1))</f>
        <v/>
      </c>
      <c r="U38" s="758"/>
      <c r="V38" s="758"/>
      <c r="W38" s="758"/>
      <c r="X38" s="758"/>
      <c r="Y38" s="717"/>
      <c r="Z38" s="717"/>
      <c r="AA38" s="717"/>
      <c r="AB38" s="717"/>
      <c r="AC38" s="717"/>
      <c r="AD38" s="718"/>
      <c r="AE38" s="36" t="str">
        <f>IF(AH38=0,"",IF(AI38=0,AQ38,IF(AJ38=0,AR38,IF(AK38=0,AS38,IF(AL38=0,AT38,"")))))</f>
        <v/>
      </c>
      <c r="AF38" s="79" t="s">
        <v>11317</v>
      </c>
      <c r="AG38" s="65">
        <f t="shared" si="0"/>
        <v>0</v>
      </c>
      <c r="AH38" s="65">
        <f>IF($AH$36=1,1,0)</f>
        <v>0</v>
      </c>
      <c r="AI38" s="65">
        <f>IF(OR(LEN(M38)=0,LEN(Q38)=0),0,1)</f>
        <v>0</v>
      </c>
      <c r="AJ38" s="114">
        <v>0</v>
      </c>
      <c r="AK38" s="65">
        <f>IF(DATE(M38,AP38+1,0)&lt;T15,0,1)</f>
        <v>0</v>
      </c>
      <c r="AL38" s="65">
        <f>IF(ISNUMBER(X46),IF(X46&gt;T38,1,0),1)</f>
        <v>1</v>
      </c>
      <c r="AP38" s="65">
        <f>IF(LEN(Q38)=0,1,Q38)</f>
        <v>1</v>
      </c>
      <c r="AQ38" s="65" t="s">
        <v>10184</v>
      </c>
      <c r="AR38" s="65" t="s">
        <v>11223</v>
      </c>
      <c r="AS38" s="65" t="s">
        <v>11354</v>
      </c>
      <c r="AT38" s="65" t="s">
        <v>11226</v>
      </c>
    </row>
    <row r="39" spans="2:48" ht="31.5" x14ac:dyDescent="0.25">
      <c r="C39" s="707"/>
      <c r="D39" s="708"/>
      <c r="E39" s="708"/>
      <c r="F39" s="708"/>
      <c r="G39" s="708"/>
      <c r="H39" s="586" t="s">
        <v>57</v>
      </c>
      <c r="I39" s="586"/>
      <c r="J39" s="586"/>
      <c r="K39" s="586"/>
      <c r="L39" s="586"/>
      <c r="M39" s="772"/>
      <c r="N39" s="772"/>
      <c r="O39" s="772"/>
      <c r="P39" s="772"/>
      <c r="Q39" s="772"/>
      <c r="R39" s="772"/>
      <c r="S39" s="772"/>
      <c r="T39" s="772"/>
      <c r="U39" s="772"/>
      <c r="V39" s="772"/>
      <c r="W39" s="772"/>
      <c r="X39" s="772"/>
      <c r="Y39" s="772"/>
      <c r="Z39" s="772"/>
      <c r="AA39" s="772"/>
      <c r="AB39" s="772"/>
      <c r="AC39" s="772"/>
      <c r="AD39" s="773"/>
      <c r="AE39" s="36" t="str">
        <f>IF(AH39=0,"",IF(AI39=0,AQ39,IF(AI39&gt;20,AR39,IF(AI39&lt;&gt;AJ39,AS39,IF(AK39=0,AT39,IF(AL39=0,AU39,IF(AM39=0,AV39,"")))))))</f>
        <v/>
      </c>
      <c r="AF39" s="131" t="s">
        <v>11450</v>
      </c>
      <c r="AG39" s="65">
        <f t="shared" si="0"/>
        <v>0</v>
      </c>
      <c r="AH39" s="65">
        <f>IF($AH$36=1,1,0)</f>
        <v>0</v>
      </c>
      <c r="AI39" s="65">
        <f>LEN(M39)</f>
        <v>0</v>
      </c>
      <c r="AJ39" s="65">
        <f>LENB(M39)</f>
        <v>0</v>
      </c>
      <c r="AK39" s="114">
        <v>0</v>
      </c>
      <c r="AL39" s="114">
        <v>0</v>
      </c>
      <c r="AM39" s="65">
        <f>IF(M39=$H$12,1,0)</f>
        <v>1</v>
      </c>
      <c r="AO39" s="92">
        <f>IF(OR(AH39=0,AI39=0,M39=$H$12),0,1)</f>
        <v>0</v>
      </c>
      <c r="AQ39" s="65" t="s">
        <v>10182</v>
      </c>
      <c r="AR39" s="93" t="str">
        <f>AI39&amp;"文字です。20文字以内にしてください。"</f>
        <v>0文字です。20文字以内にしてください。</v>
      </c>
      <c r="AS39" s="65" t="s">
        <v>11158</v>
      </c>
      <c r="AT39" s="65" t="s">
        <v>11153</v>
      </c>
      <c r="AU39" s="65" t="s">
        <v>10187</v>
      </c>
      <c r="AV39" s="65" t="s">
        <v>11379</v>
      </c>
    </row>
    <row r="40" spans="2:48" ht="31.5" customHeight="1" x14ac:dyDescent="0.25">
      <c r="C40" s="707" t="s">
        <v>11343</v>
      </c>
      <c r="D40" s="708"/>
      <c r="E40" s="708"/>
      <c r="F40" s="708"/>
      <c r="G40" s="708"/>
      <c r="H40" s="586" t="s">
        <v>58</v>
      </c>
      <c r="I40" s="586"/>
      <c r="J40" s="586"/>
      <c r="K40" s="586"/>
      <c r="L40" s="586"/>
      <c r="M40" s="711"/>
      <c r="N40" s="711"/>
      <c r="O40" s="712" t="str">
        <f>IF(AJ40&gt;0,INDEX(TBL13_JABEE,AJ40,3),"")</f>
        <v/>
      </c>
      <c r="P40" s="712"/>
      <c r="Q40" s="712"/>
      <c r="R40" s="712"/>
      <c r="S40" s="712"/>
      <c r="T40" s="712"/>
      <c r="U40" s="712"/>
      <c r="V40" s="712"/>
      <c r="W40" s="712"/>
      <c r="X40" s="712"/>
      <c r="Y40" s="712"/>
      <c r="Z40" s="712"/>
      <c r="AA40" s="712"/>
      <c r="AB40" s="712"/>
      <c r="AC40" s="712"/>
      <c r="AD40" s="713"/>
      <c r="AE40" s="36" t="str">
        <f>IF(AH40=0,"",IF(AI40=0,AQ40,IF(AJ40=0,AR40,"")))</f>
        <v/>
      </c>
      <c r="AF40" s="79" t="s">
        <v>61</v>
      </c>
      <c r="AG40" s="65">
        <f t="shared" si="0"/>
        <v>0</v>
      </c>
      <c r="AH40" s="65">
        <f>IF($AH$36=2,1,0)</f>
        <v>0</v>
      </c>
      <c r="AI40" s="65">
        <f>LEN(M40)</f>
        <v>0</v>
      </c>
      <c r="AJ40" s="114">
        <v>0</v>
      </c>
      <c r="AQ40" s="65" t="s">
        <v>10182</v>
      </c>
      <c r="AR40" s="65" t="s">
        <v>11224</v>
      </c>
    </row>
    <row r="41" spans="2:48" ht="31.5" customHeight="1" x14ac:dyDescent="0.25">
      <c r="C41" s="707"/>
      <c r="D41" s="708"/>
      <c r="E41" s="708"/>
      <c r="F41" s="708"/>
      <c r="G41" s="708"/>
      <c r="H41" s="586" t="s">
        <v>59</v>
      </c>
      <c r="I41" s="586"/>
      <c r="J41" s="586"/>
      <c r="K41" s="586"/>
      <c r="L41" s="586"/>
      <c r="M41" s="711"/>
      <c r="N41" s="711"/>
      <c r="O41" s="714" t="str">
        <f>IF(AJ41&gt;0,INDEX(TBL13_JABEE,AJ41,4),"")</f>
        <v/>
      </c>
      <c r="P41" s="714"/>
      <c r="Q41" s="714"/>
      <c r="R41" s="714"/>
      <c r="S41" s="714"/>
      <c r="T41" s="714"/>
      <c r="U41" s="714"/>
      <c r="V41" s="714"/>
      <c r="W41" s="714"/>
      <c r="X41" s="714"/>
      <c r="Y41" s="714"/>
      <c r="Z41" s="714"/>
      <c r="AA41" s="714"/>
      <c r="AB41" s="714"/>
      <c r="AC41" s="714"/>
      <c r="AD41" s="715"/>
      <c r="AE41" s="36" t="str">
        <f>IF(AH41=0,"",IF(AI41=0,AQ41,IF(AJ41=0,AR41,"")))</f>
        <v/>
      </c>
      <c r="AF41" s="79" t="s">
        <v>62</v>
      </c>
      <c r="AG41" s="65">
        <f t="shared" si="0"/>
        <v>0</v>
      </c>
      <c r="AH41" s="65">
        <f>IF($AH$36=2,1,0)</f>
        <v>0</v>
      </c>
      <c r="AI41" s="65">
        <f>LEN(M41)</f>
        <v>0</v>
      </c>
      <c r="AJ41" s="114">
        <v>0</v>
      </c>
      <c r="AQ41" s="65" t="s">
        <v>10182</v>
      </c>
      <c r="AR41" s="65" t="s">
        <v>11225</v>
      </c>
    </row>
    <row r="42" spans="2:48" ht="24" customHeight="1" x14ac:dyDescent="0.25">
      <c r="C42" s="707"/>
      <c r="D42" s="708"/>
      <c r="E42" s="708"/>
      <c r="F42" s="708"/>
      <c r="G42" s="708"/>
      <c r="H42" s="586" t="s">
        <v>60</v>
      </c>
      <c r="I42" s="586"/>
      <c r="J42" s="586"/>
      <c r="K42" s="586"/>
      <c r="L42" s="586"/>
      <c r="M42" s="636"/>
      <c r="N42" s="637"/>
      <c r="O42" s="637"/>
      <c r="P42" s="137" t="s">
        <v>17</v>
      </c>
      <c r="Q42" s="637"/>
      <c r="R42" s="637"/>
      <c r="S42" s="138" t="s">
        <v>18</v>
      </c>
      <c r="T42" s="769" t="str">
        <f>IF(LEN(M42)=0,"",DATE(M42,AP42,1))</f>
        <v/>
      </c>
      <c r="U42" s="769"/>
      <c r="V42" s="769"/>
      <c r="W42" s="769"/>
      <c r="X42" s="769"/>
      <c r="Y42" s="770" t="str">
        <f>IF(AND(ISNUMBER(T15),ISNUMBER(T42),T15&lt;T42),DATEDIF(T15,DATE(M42,AP42+1,1),"y"),"")</f>
        <v/>
      </c>
      <c r="Z42" s="770"/>
      <c r="AA42" s="770"/>
      <c r="AB42" s="770"/>
      <c r="AC42" s="770"/>
      <c r="AD42" s="771"/>
      <c r="AE42" s="36" t="str">
        <f>IF(AH42=0,"",IF(AI42=0,AQ42,IF(AJ42=0,AR42,IF(AK42=0,AS42,IF(AL42=0,AT42,IF(AM42=0,AU42,IF(AN42=0,AV42,"")))))))</f>
        <v/>
      </c>
      <c r="AF42" s="79" t="s">
        <v>11318</v>
      </c>
      <c r="AG42" s="65">
        <f t="shared" si="0"/>
        <v>0</v>
      </c>
      <c r="AH42" s="65">
        <f>IF($AH$36=2,1,0)</f>
        <v>0</v>
      </c>
      <c r="AI42" s="65">
        <f>IF(OR(LEN(M42)=0,LEN(Q42)=0),0,1)</f>
        <v>0</v>
      </c>
      <c r="AJ42" s="65">
        <f ca="1">IF(T42&gt;$AI$5,0,1)</f>
        <v>0</v>
      </c>
      <c r="AK42" s="114">
        <v>0</v>
      </c>
      <c r="AL42" s="65">
        <f>IF(ISNUMBER(X46),IF(X46&gt;T42,1,0),1)</f>
        <v>1</v>
      </c>
      <c r="AM42" s="65">
        <f>IF(T42&gt;T33,0,1)</f>
        <v>1</v>
      </c>
      <c r="AN42" s="65">
        <f>IF(OR(Y42&lt;20,Y42&gt;27),0,1)</f>
        <v>0</v>
      </c>
      <c r="AP42" s="65">
        <f>IF(LEN(Q42)=0,1,Q42)</f>
        <v>1</v>
      </c>
      <c r="AQ42" s="65" t="s">
        <v>10184</v>
      </c>
      <c r="AR42" s="93" t="str">
        <f ca="1">$AT$5</f>
        <v>2021年3月を超えています</v>
      </c>
      <c r="AS42" s="65" t="s">
        <v>11227</v>
      </c>
      <c r="AT42" s="65" t="s">
        <v>11228</v>
      </c>
      <c r="AU42" s="65" t="s">
        <v>11312</v>
      </c>
      <c r="AV42" s="65" t="s">
        <v>11380</v>
      </c>
    </row>
    <row r="43" spans="2:48" ht="32.25" thickBot="1" x14ac:dyDescent="0.3">
      <c r="C43" s="724"/>
      <c r="D43" s="725"/>
      <c r="E43" s="725"/>
      <c r="F43" s="725"/>
      <c r="G43" s="725"/>
      <c r="H43" s="759" t="s">
        <v>57</v>
      </c>
      <c r="I43" s="759"/>
      <c r="J43" s="759"/>
      <c r="K43" s="759"/>
      <c r="L43" s="759"/>
      <c r="M43" s="760"/>
      <c r="N43" s="760"/>
      <c r="O43" s="760"/>
      <c r="P43" s="760"/>
      <c r="Q43" s="760"/>
      <c r="R43" s="760"/>
      <c r="S43" s="760"/>
      <c r="T43" s="760"/>
      <c r="U43" s="760"/>
      <c r="V43" s="760"/>
      <c r="W43" s="760"/>
      <c r="X43" s="760"/>
      <c r="Y43" s="760"/>
      <c r="Z43" s="760"/>
      <c r="AA43" s="760"/>
      <c r="AB43" s="760"/>
      <c r="AC43" s="760"/>
      <c r="AD43" s="761"/>
      <c r="AE43" s="36" t="str">
        <f>IF(AH43=0,"",IF(AI43=0,AQ43,IF(AI43&gt;20,AR43,IF(AI43&lt;&gt;AJ43,AS43,IF(AK43=0,AT43,IF(AL43=0,AU43,IF(AM43=0,AV43,"")))))))</f>
        <v/>
      </c>
      <c r="AF43" s="131" t="s">
        <v>11451</v>
      </c>
      <c r="AG43" s="65">
        <f t="shared" si="0"/>
        <v>0</v>
      </c>
      <c r="AH43" s="65">
        <f>IF($AH$36=2,1,0)</f>
        <v>0</v>
      </c>
      <c r="AI43" s="65">
        <f>LEN(M43)</f>
        <v>0</v>
      </c>
      <c r="AJ43" s="65">
        <f>LENB(M43)</f>
        <v>0</v>
      </c>
      <c r="AK43" s="114">
        <v>0</v>
      </c>
      <c r="AL43" s="114">
        <v>0</v>
      </c>
      <c r="AM43" s="65">
        <f>IF(M43=$H$12,1,0)</f>
        <v>1</v>
      </c>
      <c r="AO43" s="92">
        <f>IF(OR(AH43=0,AI43=0,M43=$H$12),0,1)</f>
        <v>0</v>
      </c>
      <c r="AQ43" s="65" t="s">
        <v>10182</v>
      </c>
      <c r="AR43" s="93" t="str">
        <f>AI43&amp;"文字です。20文字以内にしてください。"</f>
        <v>0文字です。20文字以内にしてください。</v>
      </c>
      <c r="AS43" s="65" t="s">
        <v>11158</v>
      </c>
      <c r="AT43" s="65" t="s">
        <v>11153</v>
      </c>
      <c r="AU43" s="65" t="s">
        <v>10187</v>
      </c>
      <c r="AV43" s="65" t="s">
        <v>11379</v>
      </c>
    </row>
    <row r="44" spans="2:48" ht="79.5" thickTop="1" x14ac:dyDescent="0.25">
      <c r="C44" s="803" t="s">
        <v>11344</v>
      </c>
      <c r="D44" s="804"/>
      <c r="E44" s="804"/>
      <c r="F44" s="804"/>
      <c r="G44" s="804"/>
      <c r="H44" s="804"/>
      <c r="I44" s="804"/>
      <c r="J44" s="804"/>
      <c r="K44" s="804"/>
      <c r="L44" s="804"/>
      <c r="M44" s="800"/>
      <c r="N44" s="800"/>
      <c r="O44" s="800"/>
      <c r="P44" s="800"/>
      <c r="Q44" s="800"/>
      <c r="R44" s="800"/>
      <c r="S44" s="801" t="s">
        <v>11452</v>
      </c>
      <c r="T44" s="801"/>
      <c r="U44" s="801"/>
      <c r="V44" s="801"/>
      <c r="W44" s="801"/>
      <c r="X44" s="801"/>
      <c r="Y44" s="801"/>
      <c r="Z44" s="801"/>
      <c r="AA44" s="801"/>
      <c r="AB44" s="801"/>
      <c r="AC44" s="801"/>
      <c r="AD44" s="802"/>
      <c r="AE44" s="34" t="str">
        <f>IF(AH44&gt;0,"",AQ44)</f>
        <v>未選択です</v>
      </c>
      <c r="AF44" s="113" t="s">
        <v>11345</v>
      </c>
      <c r="AG44" s="65">
        <f t="shared" si="0"/>
        <v>1</v>
      </c>
      <c r="AH44" s="65">
        <f>IFERROR(MATCH(M44,PL_受験経路,0),0)</f>
        <v>0</v>
      </c>
      <c r="AQ44" s="65" t="s">
        <v>10180</v>
      </c>
    </row>
    <row r="45" spans="2:48" ht="24" customHeight="1" x14ac:dyDescent="0.25">
      <c r="C45" s="707" t="s">
        <v>11373</v>
      </c>
      <c r="D45" s="708"/>
      <c r="E45" s="708"/>
      <c r="F45" s="708"/>
      <c r="G45" s="708"/>
      <c r="H45" s="586" t="s">
        <v>53</v>
      </c>
      <c r="I45" s="586"/>
      <c r="J45" s="586"/>
      <c r="K45" s="586"/>
      <c r="L45" s="586"/>
      <c r="M45" s="716"/>
      <c r="N45" s="716"/>
      <c r="O45" s="716"/>
      <c r="P45" s="716"/>
      <c r="Q45" s="716"/>
      <c r="R45" s="716"/>
      <c r="S45" s="717"/>
      <c r="T45" s="717"/>
      <c r="U45" s="717"/>
      <c r="V45" s="717"/>
      <c r="W45" s="717"/>
      <c r="X45" s="717"/>
      <c r="Y45" s="717"/>
      <c r="Z45" s="717"/>
      <c r="AA45" s="717"/>
      <c r="AB45" s="717"/>
      <c r="AC45" s="717"/>
      <c r="AD45" s="718"/>
      <c r="AE45" s="36" t="str">
        <f>IF(AH45=0,"",IF(AI45=0,AQ45,""))</f>
        <v/>
      </c>
      <c r="AF45" s="79" t="s">
        <v>11409</v>
      </c>
      <c r="AG45" s="65">
        <f t="shared" si="0"/>
        <v>0</v>
      </c>
      <c r="AH45" s="65">
        <f>IF($AH$44=1,1,0)</f>
        <v>0</v>
      </c>
      <c r="AI45" s="65">
        <f>LEN(M45)</f>
        <v>0</v>
      </c>
      <c r="AP45" s="65">
        <f>MAX_技術士補登録番号+1000</f>
        <v>50688</v>
      </c>
      <c r="AQ45" s="65" t="s">
        <v>10182</v>
      </c>
    </row>
    <row r="46" spans="2:48" ht="24" customHeight="1" x14ac:dyDescent="0.25">
      <c r="C46" s="707"/>
      <c r="D46" s="708"/>
      <c r="E46" s="708"/>
      <c r="F46" s="708"/>
      <c r="G46" s="708"/>
      <c r="H46" s="586" t="s">
        <v>54</v>
      </c>
      <c r="I46" s="586"/>
      <c r="J46" s="586"/>
      <c r="K46" s="586"/>
      <c r="L46" s="586"/>
      <c r="M46" s="636"/>
      <c r="N46" s="637"/>
      <c r="O46" s="637"/>
      <c r="P46" s="137" t="s">
        <v>17</v>
      </c>
      <c r="Q46" s="637"/>
      <c r="R46" s="637"/>
      <c r="S46" s="137" t="s">
        <v>18</v>
      </c>
      <c r="T46" s="637"/>
      <c r="U46" s="637"/>
      <c r="V46" s="558" t="s">
        <v>104</v>
      </c>
      <c r="W46" s="559"/>
      <c r="X46" s="560" t="str">
        <f>IF(LEN(M46)=0,"",DATE(M46,AN46,AO46))</f>
        <v/>
      </c>
      <c r="Y46" s="560"/>
      <c r="Z46" s="560"/>
      <c r="AA46" s="560"/>
      <c r="AB46" s="560"/>
      <c r="AC46" s="560"/>
      <c r="AD46" s="762"/>
      <c r="AE46" s="36" t="str">
        <f>IF(AH46=0,"",IF(AI46=0,AQ46,IF(AJ46=0,AR46,IF(AK46=0,AS46,IF(AL46=0,AT46,"")))))</f>
        <v/>
      </c>
      <c r="AF46" s="79" t="s">
        <v>11316</v>
      </c>
      <c r="AG46" s="65">
        <f t="shared" si="0"/>
        <v>0</v>
      </c>
      <c r="AH46" s="65">
        <f t="shared" ref="AH46" si="3">IF($AH$44=1,1,0)</f>
        <v>0</v>
      </c>
      <c r="AI46" s="65">
        <f>IF(OR(LEN(M46)=0,LEN(Q46)=0,LEN(T46)=0),0,1)</f>
        <v>0</v>
      </c>
      <c r="AJ46" s="65">
        <f>IF(T46&gt;AP46,0,1)</f>
        <v>1</v>
      </c>
      <c r="AK46" s="65">
        <f ca="1">IF(X46&gt;TODAY(),0,1)</f>
        <v>0</v>
      </c>
      <c r="AL46" s="65">
        <f>IF(X46&gt;T15,1,0)</f>
        <v>0</v>
      </c>
      <c r="AN46" s="65">
        <f>IF(LEN(Q46)=0,1,Q46)</f>
        <v>1</v>
      </c>
      <c r="AO46" s="65">
        <f>IF(LEN(T46)=0,1,T46)</f>
        <v>1</v>
      </c>
      <c r="AP46" s="65">
        <f>IF(AND(ISNUMBER(M46),ISNUMBER(Q46)),DAY(DATE(M46,Q46+1,0)),31)</f>
        <v>31</v>
      </c>
      <c r="AQ46" s="65" t="s">
        <v>10184</v>
      </c>
      <c r="AR46" s="65" t="s">
        <v>10186</v>
      </c>
      <c r="AS46" s="65" t="s">
        <v>11280</v>
      </c>
      <c r="AT46" s="65" t="s">
        <v>11310</v>
      </c>
    </row>
    <row r="47" spans="2:48" ht="31.5" customHeight="1" thickBot="1" x14ac:dyDescent="0.3">
      <c r="C47" s="724"/>
      <c r="D47" s="725"/>
      <c r="E47" s="725"/>
      <c r="F47" s="725"/>
      <c r="G47" s="725"/>
      <c r="H47" s="759" t="s">
        <v>57</v>
      </c>
      <c r="I47" s="759"/>
      <c r="J47" s="759"/>
      <c r="K47" s="759"/>
      <c r="L47" s="759"/>
      <c r="M47" s="760"/>
      <c r="N47" s="760"/>
      <c r="O47" s="760"/>
      <c r="P47" s="760"/>
      <c r="Q47" s="760"/>
      <c r="R47" s="760"/>
      <c r="S47" s="760"/>
      <c r="T47" s="760"/>
      <c r="U47" s="760"/>
      <c r="V47" s="760"/>
      <c r="W47" s="760"/>
      <c r="X47" s="760"/>
      <c r="Y47" s="760"/>
      <c r="Z47" s="760"/>
      <c r="AA47" s="760"/>
      <c r="AB47" s="760"/>
      <c r="AC47" s="760"/>
      <c r="AD47" s="761"/>
      <c r="AE47" s="127" t="str">
        <f>IF(AH47=0,"",IF(AI47=0,AQ47,IF(AI47&gt;20,AR47,IF(AI47&lt;&gt;AJ47,AS47,IF(AK47=0,AT47,IF(AL47=0,AU47,IF(AM47=0,AV47,"")))))))</f>
        <v/>
      </c>
      <c r="AF47" s="131" t="s">
        <v>11513</v>
      </c>
      <c r="AG47" s="65">
        <f t="shared" si="0"/>
        <v>0</v>
      </c>
      <c r="AH47" s="65">
        <f>IF($AH$44=1,1,0)</f>
        <v>0</v>
      </c>
      <c r="AI47" s="65">
        <f>LEN(M47)</f>
        <v>0</v>
      </c>
      <c r="AJ47" s="65">
        <f>LENB(M47)</f>
        <v>0</v>
      </c>
      <c r="AK47" s="114">
        <v>0</v>
      </c>
      <c r="AL47" s="114">
        <v>0</v>
      </c>
      <c r="AM47" s="65">
        <f>IF(M47=$H$12,1,0)</f>
        <v>1</v>
      </c>
      <c r="AO47" s="92">
        <f>IF(OR(AH47=0,AI47=0,M47=$H$12),0,1)</f>
        <v>0</v>
      </c>
      <c r="AQ47" s="65" t="s">
        <v>10182</v>
      </c>
      <c r="AR47" s="93" t="str">
        <f>AI47&amp;"文字です。20文字以内にしてください。"</f>
        <v>0文字です。20文字以内にしてください。</v>
      </c>
      <c r="AS47" s="65" t="s">
        <v>11158</v>
      </c>
      <c r="AT47" s="65" t="s">
        <v>11153</v>
      </c>
      <c r="AU47" s="65" t="s">
        <v>10187</v>
      </c>
      <c r="AV47" s="65" t="s">
        <v>11411</v>
      </c>
    </row>
    <row r="48" spans="2:48" ht="96" thickTop="1" thickBot="1" x14ac:dyDescent="0.3">
      <c r="C48" s="741" t="s">
        <v>11346</v>
      </c>
      <c r="D48" s="742"/>
      <c r="E48" s="742"/>
      <c r="F48" s="742"/>
      <c r="G48" s="742"/>
      <c r="H48" s="742"/>
      <c r="I48" s="742"/>
      <c r="J48" s="742"/>
      <c r="K48" s="742"/>
      <c r="L48" s="742"/>
      <c r="M48" s="740" t="s">
        <v>11347</v>
      </c>
      <c r="N48" s="740"/>
      <c r="O48" s="740"/>
      <c r="P48" s="740"/>
      <c r="Q48" s="740"/>
      <c r="R48" s="740"/>
      <c r="S48" s="740"/>
      <c r="T48" s="740"/>
      <c r="U48" s="740"/>
      <c r="V48" s="740"/>
      <c r="W48" s="740"/>
      <c r="X48" s="740"/>
      <c r="Y48" s="738"/>
      <c r="Z48" s="738"/>
      <c r="AA48" s="738"/>
      <c r="AB48" s="738"/>
      <c r="AC48" s="738"/>
      <c r="AD48" s="739"/>
      <c r="AE48" s="34" t="str">
        <f>IF(AH48=0,"",IF(AI48&gt;0,"",AQ48))</f>
        <v/>
      </c>
      <c r="AF48" s="131" t="s">
        <v>11453</v>
      </c>
      <c r="AG48" s="65">
        <f t="shared" si="0"/>
        <v>0</v>
      </c>
      <c r="AH48" s="71">
        <f>IF(AI$30=1,1,0)</f>
        <v>0</v>
      </c>
      <c r="AI48" s="65">
        <f>IFERROR(MATCH(Y48,PL_Yes_No,0),0)</f>
        <v>0</v>
      </c>
      <c r="AQ48" s="65" t="s">
        <v>10180</v>
      </c>
    </row>
    <row r="49" spans="2:45" ht="24" customHeight="1" x14ac:dyDescent="0.25">
      <c r="AE49" s="35"/>
      <c r="AF49" s="80"/>
    </row>
    <row r="50" spans="2:45" ht="24" customHeight="1" thickBot="1" x14ac:dyDescent="0.3">
      <c r="B50" s="77" t="s">
        <v>11350</v>
      </c>
      <c r="AE50" s="33" t="s">
        <v>30</v>
      </c>
      <c r="AF50" s="78" t="s">
        <v>83</v>
      </c>
    </row>
    <row r="51" spans="2:45" ht="31.5" x14ac:dyDescent="0.25">
      <c r="C51" s="730" t="s">
        <v>49</v>
      </c>
      <c r="D51" s="731"/>
      <c r="E51" s="731"/>
      <c r="F51" s="731"/>
      <c r="G51" s="731"/>
      <c r="H51" s="732"/>
      <c r="I51" s="733"/>
      <c r="J51" s="733"/>
      <c r="K51" s="733"/>
      <c r="L51" s="734"/>
      <c r="M51" s="735"/>
      <c r="N51" s="736"/>
      <c r="O51" s="736"/>
      <c r="P51" s="736"/>
      <c r="Q51" s="736"/>
      <c r="R51" s="736"/>
      <c r="S51" s="736"/>
      <c r="T51" s="736"/>
      <c r="U51" s="736"/>
      <c r="V51" s="736"/>
      <c r="W51" s="736"/>
      <c r="X51" s="736"/>
      <c r="Y51" s="736"/>
      <c r="Z51" s="736"/>
      <c r="AA51" s="736"/>
      <c r="AB51" s="736"/>
      <c r="AC51" s="736"/>
      <c r="AD51" s="737"/>
      <c r="AE51" s="36" t="str">
        <f>IF(AI51=0,AQ51,IF(AJ51=0,AR51,""))</f>
        <v>未選択です</v>
      </c>
      <c r="AF51" s="79" t="s">
        <v>11548</v>
      </c>
      <c r="AG51" s="65">
        <f t="shared" si="0"/>
        <v>1</v>
      </c>
      <c r="AH51" s="71"/>
      <c r="AI51" s="65">
        <f>IFERROR(MATCH(H51,PL02_受験地,0),0)</f>
        <v>0</v>
      </c>
      <c r="AJ51" s="114">
        <v>0</v>
      </c>
      <c r="AQ51" s="65" t="s">
        <v>10180</v>
      </c>
      <c r="AR51" s="65" t="s">
        <v>11381</v>
      </c>
    </row>
    <row r="52" spans="2:45" ht="32.25" customHeight="1" x14ac:dyDescent="0.25">
      <c r="C52" s="707" t="s">
        <v>11551</v>
      </c>
      <c r="D52" s="708"/>
      <c r="E52" s="708"/>
      <c r="F52" s="708"/>
      <c r="G52" s="708"/>
      <c r="H52" s="726"/>
      <c r="I52" s="727"/>
      <c r="J52" s="727"/>
      <c r="K52" s="727"/>
      <c r="L52" s="727"/>
      <c r="M52" s="727"/>
      <c r="N52" s="727"/>
      <c r="O52" s="728"/>
      <c r="P52" s="565"/>
      <c r="Q52" s="565"/>
      <c r="R52" s="565"/>
      <c r="S52" s="565"/>
      <c r="T52" s="565"/>
      <c r="U52" s="565"/>
      <c r="V52" s="565"/>
      <c r="W52" s="565"/>
      <c r="X52" s="565"/>
      <c r="Y52" s="565"/>
      <c r="Z52" s="565"/>
      <c r="AA52" s="565"/>
      <c r="AB52" s="550"/>
      <c r="AC52" s="550"/>
      <c r="AD52" s="729"/>
      <c r="AE52" s="34" t="str">
        <f>IF(AI52&gt;0,"",AQ52)</f>
        <v>未選択です</v>
      </c>
      <c r="AF52" s="79" t="s">
        <v>11549</v>
      </c>
      <c r="AG52" s="65">
        <f t="shared" si="0"/>
        <v>1</v>
      </c>
      <c r="AH52" s="71"/>
      <c r="AI52" s="65">
        <f>IFERROR(MATCH(H52,PL03_部門名,0),0)</f>
        <v>0</v>
      </c>
      <c r="AJ52" s="71"/>
      <c r="AP52" s="65" t="str">
        <f>"PL04_"&amp;SUBSTITUTE(H52," ","")</f>
        <v>PL04_</v>
      </c>
      <c r="AQ52" s="65" t="s">
        <v>10180</v>
      </c>
    </row>
    <row r="53" spans="2:45" ht="31.5" customHeight="1" x14ac:dyDescent="0.25">
      <c r="C53" s="707" t="s">
        <v>11552</v>
      </c>
      <c r="D53" s="630"/>
      <c r="E53" s="630"/>
      <c r="F53" s="630"/>
      <c r="G53" s="630"/>
      <c r="H53" s="547"/>
      <c r="I53" s="548"/>
      <c r="J53" s="548"/>
      <c r="K53" s="548"/>
      <c r="L53" s="548"/>
      <c r="M53" s="548"/>
      <c r="N53" s="548"/>
      <c r="O53" s="548"/>
      <c r="P53" s="548"/>
      <c r="Q53" s="548"/>
      <c r="R53" s="548"/>
      <c r="S53" s="548"/>
      <c r="T53" s="548"/>
      <c r="U53" s="548"/>
      <c r="V53" s="548"/>
      <c r="W53" s="548"/>
      <c r="X53" s="548"/>
      <c r="Y53" s="548"/>
      <c r="Z53" s="548"/>
      <c r="AA53" s="548"/>
      <c r="AB53" s="548"/>
      <c r="AC53" s="548"/>
      <c r="AD53" s="719"/>
      <c r="AE53" s="36" t="str">
        <f>IF(AI53=0,AQ53,IF(AJ53=0,AR53,""))</f>
        <v>未選択です</v>
      </c>
      <c r="AF53" s="79" t="s">
        <v>11550</v>
      </c>
      <c r="AG53" s="65">
        <f t="shared" si="0"/>
        <v>1</v>
      </c>
      <c r="AH53" s="71"/>
      <c r="AI53" s="65">
        <f>LEN(H53)</f>
        <v>0</v>
      </c>
      <c r="AJ53" s="65">
        <f ca="1">IFERROR(MATCH(H53,INDIRECT(AP52),0),0)</f>
        <v>0</v>
      </c>
      <c r="AQ53" s="65" t="s">
        <v>10180</v>
      </c>
      <c r="AR53" s="65" t="s">
        <v>10183</v>
      </c>
    </row>
    <row r="54" spans="2:45" ht="31.5" customHeight="1" thickBot="1" x14ac:dyDescent="0.3">
      <c r="C54" s="720" t="s">
        <v>52</v>
      </c>
      <c r="D54" s="699"/>
      <c r="E54" s="699"/>
      <c r="F54" s="699"/>
      <c r="G54" s="699"/>
      <c r="H54" s="721"/>
      <c r="I54" s="722"/>
      <c r="J54" s="722"/>
      <c r="K54" s="722"/>
      <c r="L54" s="722"/>
      <c r="M54" s="722"/>
      <c r="N54" s="722"/>
      <c r="O54" s="722"/>
      <c r="P54" s="722"/>
      <c r="Q54" s="722"/>
      <c r="R54" s="722"/>
      <c r="S54" s="722"/>
      <c r="T54" s="722"/>
      <c r="U54" s="722"/>
      <c r="V54" s="722"/>
      <c r="W54" s="722"/>
      <c r="X54" s="722"/>
      <c r="Y54" s="722"/>
      <c r="Z54" s="722"/>
      <c r="AA54" s="722"/>
      <c r="AB54" s="722"/>
      <c r="AC54" s="722"/>
      <c r="AD54" s="723"/>
      <c r="AE54" s="36" t="str">
        <f>IF(AI54=0,AQ54,IF(AI54&gt;30,AR54,IF(AJ54=0,AS54,"")))</f>
        <v>未入力です</v>
      </c>
      <c r="AF54" s="79" t="s">
        <v>11553</v>
      </c>
      <c r="AG54" s="65">
        <f t="shared" si="0"/>
        <v>1</v>
      </c>
      <c r="AH54" s="71"/>
      <c r="AI54" s="65">
        <f>LEN(H54)</f>
        <v>0</v>
      </c>
      <c r="AJ54" s="65">
        <f>IF(H54=DBCS(H54),1,0)</f>
        <v>1</v>
      </c>
      <c r="AQ54" s="65" t="s">
        <v>10182</v>
      </c>
      <c r="AR54" s="93" t="str">
        <f>AI54&amp;"文字です。30文字以内にしてください。"</f>
        <v>0文字です。30文字以内にしてください。</v>
      </c>
      <c r="AS54" s="65" t="s">
        <v>11331</v>
      </c>
    </row>
    <row r="55" spans="2:45" ht="24" customHeight="1" x14ac:dyDescent="0.25">
      <c r="AE55" s="35"/>
      <c r="AF55" s="80"/>
    </row>
    <row r="56" spans="2:45" ht="24" hidden="1" customHeight="1" thickBot="1" x14ac:dyDescent="0.3">
      <c r="B56" s="77"/>
      <c r="AE56" s="33"/>
      <c r="AF56" s="78"/>
    </row>
    <row r="57" spans="2:45" ht="24" hidden="1" customHeight="1" x14ac:dyDescent="0.25">
      <c r="C57" s="743"/>
      <c r="D57" s="744"/>
      <c r="E57" s="744"/>
      <c r="F57" s="744"/>
      <c r="G57" s="744"/>
      <c r="H57" s="744"/>
      <c r="I57" s="744"/>
      <c r="J57" s="744"/>
      <c r="K57" s="744"/>
      <c r="L57" s="745"/>
      <c r="M57" s="809"/>
      <c r="N57" s="810"/>
      <c r="O57" s="810"/>
      <c r="P57" s="810"/>
      <c r="Q57" s="810"/>
      <c r="R57" s="811"/>
      <c r="S57" s="812"/>
      <c r="T57" s="813"/>
      <c r="U57" s="813"/>
      <c r="V57" s="813"/>
      <c r="W57" s="813"/>
      <c r="X57" s="813"/>
      <c r="Y57" s="813"/>
      <c r="Z57" s="813"/>
      <c r="AA57" s="813"/>
      <c r="AB57" s="813"/>
      <c r="AC57" s="813"/>
      <c r="AD57" s="814"/>
      <c r="AE57" s="36"/>
      <c r="AF57" s="79"/>
    </row>
    <row r="58" spans="2:45" ht="24" hidden="1" customHeight="1" x14ac:dyDescent="0.25">
      <c r="C58" s="786"/>
      <c r="D58" s="815"/>
      <c r="E58" s="815"/>
      <c r="F58" s="815"/>
      <c r="G58" s="816"/>
      <c r="H58" s="586"/>
      <c r="I58" s="586"/>
      <c r="J58" s="586"/>
      <c r="K58" s="586"/>
      <c r="L58" s="586"/>
      <c r="M58" s="627"/>
      <c r="N58" s="628"/>
      <c r="O58" s="628"/>
      <c r="P58" s="628"/>
      <c r="Q58" s="628"/>
      <c r="R58" s="820"/>
      <c r="S58" s="717"/>
      <c r="T58" s="717"/>
      <c r="U58" s="717"/>
      <c r="V58" s="717"/>
      <c r="W58" s="717"/>
      <c r="X58" s="717"/>
      <c r="Y58" s="717"/>
      <c r="Z58" s="717"/>
      <c r="AA58" s="717"/>
      <c r="AB58" s="620"/>
      <c r="AC58" s="620"/>
      <c r="AD58" s="718"/>
      <c r="AE58" s="36"/>
      <c r="AF58" s="79"/>
    </row>
    <row r="59" spans="2:45" ht="24" hidden="1" customHeight="1" x14ac:dyDescent="0.25">
      <c r="C59" s="605"/>
      <c r="D59" s="606"/>
      <c r="E59" s="606"/>
      <c r="F59" s="606"/>
      <c r="G59" s="607"/>
      <c r="H59" s="586"/>
      <c r="I59" s="586"/>
      <c r="J59" s="586"/>
      <c r="K59" s="586"/>
      <c r="L59" s="586"/>
      <c r="M59" s="627"/>
      <c r="N59" s="628"/>
      <c r="O59" s="628"/>
      <c r="P59" s="137"/>
      <c r="Q59" s="628"/>
      <c r="R59" s="628"/>
      <c r="S59" s="85"/>
      <c r="T59" s="821"/>
      <c r="U59" s="821"/>
      <c r="V59" s="821"/>
      <c r="W59" s="821"/>
      <c r="X59" s="821"/>
      <c r="Y59" s="822"/>
      <c r="Z59" s="823"/>
      <c r="AA59" s="823"/>
      <c r="AB59" s="823"/>
      <c r="AC59" s="823"/>
      <c r="AD59" s="824"/>
      <c r="AE59" s="36"/>
      <c r="AF59" s="79"/>
    </row>
    <row r="60" spans="2:45" ht="19.5" hidden="1" x14ac:dyDescent="0.25">
      <c r="C60" s="817"/>
      <c r="D60" s="818"/>
      <c r="E60" s="818"/>
      <c r="F60" s="818"/>
      <c r="G60" s="819"/>
      <c r="H60" s="825"/>
      <c r="I60" s="826"/>
      <c r="J60" s="826"/>
      <c r="K60" s="826"/>
      <c r="L60" s="827"/>
      <c r="M60" s="828"/>
      <c r="N60" s="829"/>
      <c r="O60" s="829"/>
      <c r="P60" s="829"/>
      <c r="Q60" s="829"/>
      <c r="R60" s="829"/>
      <c r="S60" s="829"/>
      <c r="T60" s="829"/>
      <c r="U60" s="829"/>
      <c r="V60" s="829"/>
      <c r="W60" s="829"/>
      <c r="X60" s="829"/>
      <c r="Y60" s="829"/>
      <c r="Z60" s="829"/>
      <c r="AA60" s="829"/>
      <c r="AB60" s="829"/>
      <c r="AC60" s="829"/>
      <c r="AD60" s="830"/>
      <c r="AE60" s="36"/>
      <c r="AF60" s="79"/>
    </row>
    <row r="61" spans="2:45" ht="24" hidden="1" customHeight="1" x14ac:dyDescent="0.25">
      <c r="C61" s="786"/>
      <c r="D61" s="815"/>
      <c r="E61" s="815"/>
      <c r="F61" s="815"/>
      <c r="G61" s="816"/>
      <c r="H61" s="586"/>
      <c r="I61" s="586"/>
      <c r="J61" s="586"/>
      <c r="K61" s="586"/>
      <c r="L61" s="586"/>
      <c r="M61" s="627"/>
      <c r="N61" s="628"/>
      <c r="O61" s="628"/>
      <c r="P61" s="628"/>
      <c r="Q61" s="628"/>
      <c r="R61" s="820"/>
      <c r="S61" s="834"/>
      <c r="T61" s="835"/>
      <c r="U61" s="835"/>
      <c r="V61" s="835"/>
      <c r="W61" s="835"/>
      <c r="X61" s="835"/>
      <c r="Y61" s="835"/>
      <c r="Z61" s="835"/>
      <c r="AA61" s="835"/>
      <c r="AB61" s="835"/>
      <c r="AC61" s="835"/>
      <c r="AD61" s="836"/>
      <c r="AE61" s="36"/>
      <c r="AF61" s="79"/>
    </row>
    <row r="62" spans="2:45" ht="24" hidden="1" customHeight="1" x14ac:dyDescent="0.25">
      <c r="C62" s="605"/>
      <c r="D62" s="606"/>
      <c r="E62" s="606"/>
      <c r="F62" s="606"/>
      <c r="G62" s="607"/>
      <c r="H62" s="586"/>
      <c r="I62" s="586"/>
      <c r="J62" s="586"/>
      <c r="K62" s="586"/>
      <c r="L62" s="586"/>
      <c r="M62" s="627"/>
      <c r="N62" s="628"/>
      <c r="O62" s="628"/>
      <c r="P62" s="137"/>
      <c r="Q62" s="628"/>
      <c r="R62" s="628"/>
      <c r="S62" s="137"/>
      <c r="T62" s="628"/>
      <c r="U62" s="628"/>
      <c r="V62" s="558"/>
      <c r="W62" s="559"/>
      <c r="X62" s="837"/>
      <c r="Y62" s="837"/>
      <c r="Z62" s="837"/>
      <c r="AA62" s="837"/>
      <c r="AB62" s="838"/>
      <c r="AC62" s="838"/>
      <c r="AD62" s="839"/>
      <c r="AE62" s="36"/>
      <c r="AF62" s="79"/>
    </row>
    <row r="63" spans="2:45" ht="20.25" hidden="1" thickBot="1" x14ac:dyDescent="0.3">
      <c r="C63" s="831"/>
      <c r="D63" s="832"/>
      <c r="E63" s="832"/>
      <c r="F63" s="832"/>
      <c r="G63" s="833"/>
      <c r="H63" s="840"/>
      <c r="I63" s="841"/>
      <c r="J63" s="841"/>
      <c r="K63" s="841"/>
      <c r="L63" s="842"/>
      <c r="M63" s="843"/>
      <c r="N63" s="844"/>
      <c r="O63" s="844"/>
      <c r="P63" s="844"/>
      <c r="Q63" s="844"/>
      <c r="R63" s="844"/>
      <c r="S63" s="844"/>
      <c r="T63" s="844"/>
      <c r="U63" s="844"/>
      <c r="V63" s="844"/>
      <c r="W63" s="844"/>
      <c r="X63" s="844"/>
      <c r="Y63" s="844"/>
      <c r="Z63" s="844"/>
      <c r="AA63" s="844"/>
      <c r="AB63" s="844"/>
      <c r="AC63" s="844"/>
      <c r="AD63" s="845"/>
      <c r="AE63" s="36"/>
      <c r="AF63" s="79"/>
    </row>
    <row r="64" spans="2:45" ht="24" hidden="1" customHeight="1" x14ac:dyDescent="0.25">
      <c r="AE64" s="35"/>
      <c r="AF64" s="80"/>
    </row>
    <row r="65" spans="2:48" ht="24" customHeight="1" thickBot="1" x14ac:dyDescent="0.3">
      <c r="B65" s="132" t="s">
        <v>11454</v>
      </c>
      <c r="AE65" s="33" t="s">
        <v>30</v>
      </c>
      <c r="AF65" s="78" t="s">
        <v>83</v>
      </c>
    </row>
    <row r="66" spans="2:48" ht="63" x14ac:dyDescent="0.25">
      <c r="B66" s="77"/>
      <c r="C66" s="705" t="s">
        <v>11330</v>
      </c>
      <c r="D66" s="706"/>
      <c r="E66" s="706"/>
      <c r="F66" s="706"/>
      <c r="G66" s="706"/>
      <c r="H66" s="540" t="s">
        <v>11401</v>
      </c>
      <c r="I66" s="540"/>
      <c r="J66" s="540"/>
      <c r="K66" s="540"/>
      <c r="L66" s="540"/>
      <c r="M66" s="541"/>
      <c r="N66" s="541"/>
      <c r="O66" s="541"/>
      <c r="P66" s="541"/>
      <c r="Q66" s="541"/>
      <c r="R66" s="541"/>
      <c r="S66" s="541"/>
      <c r="T66" s="541"/>
      <c r="U66" s="541"/>
      <c r="V66" s="541"/>
      <c r="W66" s="541"/>
      <c r="X66" s="541"/>
      <c r="Y66" s="541"/>
      <c r="Z66" s="541"/>
      <c r="AA66" s="541"/>
      <c r="AB66" s="541"/>
      <c r="AC66" s="541"/>
      <c r="AD66" s="542"/>
      <c r="AE66" s="95" t="str">
        <f>IF(AH66=0,"",IF(AI66=0,AQ66,IF(AJ66=0,AR66,"")))</f>
        <v/>
      </c>
      <c r="AF66" s="79" t="s">
        <v>11415</v>
      </c>
      <c r="AG66" s="65">
        <f t="shared" si="0"/>
        <v>0</v>
      </c>
      <c r="AH66" s="71">
        <f>IF(AND(AI$30=1,AI$48=1),1,0)</f>
        <v>0</v>
      </c>
      <c r="AI66" s="65">
        <f>IFERROR(MATCH(M66,PL_大学院分類,0),0)</f>
        <v>0</v>
      </c>
      <c r="AJ66" s="65">
        <f>IF(AND(AI48=1,AI66&lt;&gt;1),0,1)</f>
        <v>1</v>
      </c>
      <c r="AQ66" s="65" t="s">
        <v>10182</v>
      </c>
      <c r="AR66" s="65" t="s">
        <v>11407</v>
      </c>
    </row>
    <row r="67" spans="2:48" ht="24" customHeight="1" x14ac:dyDescent="0.25">
      <c r="C67" s="707"/>
      <c r="D67" s="708"/>
      <c r="E67" s="708"/>
      <c r="F67" s="708"/>
      <c r="G67" s="708"/>
      <c r="H67" s="586" t="s">
        <v>42</v>
      </c>
      <c r="I67" s="586"/>
      <c r="J67" s="586"/>
      <c r="K67" s="586"/>
      <c r="L67" s="586"/>
      <c r="M67" s="561"/>
      <c r="N67" s="561"/>
      <c r="O67" s="561"/>
      <c r="P67" s="561"/>
      <c r="Q67" s="561"/>
      <c r="R67" s="561"/>
      <c r="S67" s="561"/>
      <c r="T67" s="561"/>
      <c r="U67" s="561"/>
      <c r="V67" s="561"/>
      <c r="W67" s="561"/>
      <c r="X67" s="561"/>
      <c r="Y67" s="561"/>
      <c r="Z67" s="561"/>
      <c r="AA67" s="561"/>
      <c r="AB67" s="561"/>
      <c r="AC67" s="561"/>
      <c r="AD67" s="587"/>
      <c r="AE67" s="36" t="str">
        <f>IF(AH67=0,"",IF(AI67=0,AQ67,IF(AI67&gt;30,AR67,IF(AJ67=0,AS67,""))))</f>
        <v/>
      </c>
      <c r="AF67" s="79" t="s">
        <v>11358</v>
      </c>
      <c r="AG67" s="65">
        <f t="shared" si="0"/>
        <v>0</v>
      </c>
      <c r="AH67" s="71">
        <f>IF(AND(AI$30=1,OR(AI$48=1,AI$66&gt;0)),1,0)</f>
        <v>0</v>
      </c>
      <c r="AI67" s="65">
        <f>LEN(M67)</f>
        <v>0</v>
      </c>
      <c r="AJ67" s="65">
        <f>IF(M67=DBCS(M67),1,0)</f>
        <v>1</v>
      </c>
      <c r="AQ67" s="65" t="s">
        <v>10182</v>
      </c>
      <c r="AR67" s="93" t="str">
        <f>AI67&amp;"文字です。30文字以内にしてください。"</f>
        <v>0文字です。30文字以内にしてください。</v>
      </c>
      <c r="AS67" s="65" t="s">
        <v>11331</v>
      </c>
    </row>
    <row r="68" spans="2:48" ht="24" customHeight="1" x14ac:dyDescent="0.25">
      <c r="C68" s="707"/>
      <c r="D68" s="708"/>
      <c r="E68" s="708"/>
      <c r="F68" s="708"/>
      <c r="G68" s="708"/>
      <c r="H68" s="586" t="s">
        <v>67</v>
      </c>
      <c r="I68" s="586"/>
      <c r="J68" s="586"/>
      <c r="K68" s="586"/>
      <c r="L68" s="586"/>
      <c r="M68" s="561"/>
      <c r="N68" s="561"/>
      <c r="O68" s="561"/>
      <c r="P68" s="561"/>
      <c r="Q68" s="561"/>
      <c r="R68" s="561"/>
      <c r="S68" s="561"/>
      <c r="T68" s="561"/>
      <c r="U68" s="561"/>
      <c r="V68" s="561"/>
      <c r="W68" s="561"/>
      <c r="X68" s="561"/>
      <c r="Y68" s="561"/>
      <c r="Z68" s="561"/>
      <c r="AA68" s="561"/>
      <c r="AB68" s="561"/>
      <c r="AC68" s="561"/>
      <c r="AD68" s="587"/>
      <c r="AE68" s="36" t="str">
        <f>IF(AH68=0,"",IF(AI68=0,AQ68,IF(AI68&gt;30,AR68,IF(AJ68=0,AS68,""))))</f>
        <v/>
      </c>
      <c r="AF68" s="79" t="s">
        <v>11359</v>
      </c>
      <c r="AG68" s="65">
        <f t="shared" si="0"/>
        <v>0</v>
      </c>
      <c r="AH68" s="71">
        <f t="shared" ref="AH68:AH72" si="4">IF(AND(AI$30=1,OR(AI$48=1,AI$66&gt;0)),1,0)</f>
        <v>0</v>
      </c>
      <c r="AI68" s="65">
        <f>LEN(M68)</f>
        <v>0</v>
      </c>
      <c r="AJ68" s="65">
        <f>IF(M68=DBCS(M68),1,0)</f>
        <v>1</v>
      </c>
      <c r="AQ68" s="65" t="s">
        <v>10182</v>
      </c>
      <c r="AR68" s="93" t="str">
        <f>AI68&amp;"文字です。30文字以内にしてください。"</f>
        <v>0文字です。30文字以内にしてください。</v>
      </c>
      <c r="AS68" s="65" t="s">
        <v>11331</v>
      </c>
    </row>
    <row r="69" spans="2:48" ht="32.1" customHeight="1" x14ac:dyDescent="0.25">
      <c r="C69" s="707"/>
      <c r="D69" s="708"/>
      <c r="E69" s="708"/>
      <c r="F69" s="708"/>
      <c r="G69" s="708"/>
      <c r="H69" s="586" t="s">
        <v>68</v>
      </c>
      <c r="I69" s="586"/>
      <c r="J69" s="586"/>
      <c r="K69" s="586"/>
      <c r="L69" s="586"/>
      <c r="M69" s="696"/>
      <c r="N69" s="697"/>
      <c r="O69" s="697"/>
      <c r="P69" s="697"/>
      <c r="Q69" s="697"/>
      <c r="R69" s="697"/>
      <c r="S69" s="697"/>
      <c r="T69" s="697"/>
      <c r="U69" s="697"/>
      <c r="V69" s="697"/>
      <c r="W69" s="697"/>
      <c r="X69" s="697"/>
      <c r="Y69" s="697"/>
      <c r="Z69" s="697"/>
      <c r="AA69" s="697"/>
      <c r="AB69" s="697"/>
      <c r="AC69" s="697"/>
      <c r="AD69" s="698"/>
      <c r="AE69" s="36" t="str">
        <f>IF(AH69=0,"",IF(AI69=0,AQ69,IF(AI69&gt;60,AR69,IF(AJ69=0,AS69,""))))</f>
        <v/>
      </c>
      <c r="AF69" s="79" t="s">
        <v>11360</v>
      </c>
      <c r="AG69" s="65">
        <f t="shared" si="0"/>
        <v>0</v>
      </c>
      <c r="AH69" s="71">
        <f t="shared" si="4"/>
        <v>0</v>
      </c>
      <c r="AI69" s="65">
        <f>LEN(M69)</f>
        <v>0</v>
      </c>
      <c r="AJ69" s="65">
        <f>IF(M69=DBCS(M69),1,0)</f>
        <v>1</v>
      </c>
      <c r="AQ69" s="65" t="s">
        <v>10182</v>
      </c>
      <c r="AR69" s="93" t="str">
        <f>AI69&amp;"文字です。60文字以内にしてください。"</f>
        <v>0文字です。60文字以内にしてください。</v>
      </c>
      <c r="AS69" s="65" t="s">
        <v>11331</v>
      </c>
    </row>
    <row r="70" spans="2:48" ht="24" customHeight="1" x14ac:dyDescent="0.25">
      <c r="C70" s="707"/>
      <c r="D70" s="708"/>
      <c r="E70" s="708"/>
      <c r="F70" s="708"/>
      <c r="G70" s="708"/>
      <c r="H70" s="586" t="s">
        <v>69</v>
      </c>
      <c r="I70" s="586"/>
      <c r="J70" s="586"/>
      <c r="K70" s="586"/>
      <c r="L70" s="586"/>
      <c r="M70" s="636"/>
      <c r="N70" s="637"/>
      <c r="O70" s="637"/>
      <c r="P70" s="137" t="s">
        <v>17</v>
      </c>
      <c r="Q70" s="637"/>
      <c r="R70" s="637"/>
      <c r="S70" s="138" t="s">
        <v>18</v>
      </c>
      <c r="T70" s="638" t="str">
        <f>IF(AND(ISNUMBER(M70),ISNUMBER(Q70)),DATE(M70,Q70,1),"")</f>
        <v/>
      </c>
      <c r="U70" s="638"/>
      <c r="V70" s="638"/>
      <c r="W70" s="638"/>
      <c r="X70" s="638"/>
      <c r="Y70" s="631" t="str">
        <f>IF(AO70&gt;0,AN71&amp;" 年 "&amp;AO71&amp;" ヶ月","")</f>
        <v/>
      </c>
      <c r="Z70" s="631"/>
      <c r="AA70" s="631"/>
      <c r="AB70" s="631"/>
      <c r="AC70" s="631"/>
      <c r="AD70" s="632"/>
      <c r="AE70" s="36" t="str">
        <f>IF(AH70=0,"",IF(AJ70=0,AQ70,IF(AK70=0,AR70,IF(AL70=0,AS70,""))))</f>
        <v/>
      </c>
      <c r="AF70" s="79" t="s">
        <v>11402</v>
      </c>
      <c r="AG70" s="65">
        <f t="shared" si="0"/>
        <v>0</v>
      </c>
      <c r="AH70" s="71">
        <f t="shared" si="4"/>
        <v>0</v>
      </c>
      <c r="AI70" s="65">
        <f ca="1">IF(M70=MAX_年,3,12)</f>
        <v>12</v>
      </c>
      <c r="AJ70" s="65">
        <f>IF(OR(LEN(M70)=0,LEN(Q70)=0),0,1)</f>
        <v>0</v>
      </c>
      <c r="AK70" s="65">
        <f>IF(AND(AO70&gt;0,AN70=0),0,1)</f>
        <v>1</v>
      </c>
      <c r="AL70" s="65">
        <f>IF(AND(AO70&gt;0,AN70&gt;0,AO70&lt;&gt;AN70),0,1)</f>
        <v>1</v>
      </c>
      <c r="AN70" s="71">
        <f>IF(AND(AI$30=1,AI$66=1),IF(AO70&gt;24,24,AO70),0)</f>
        <v>0</v>
      </c>
      <c r="AO70" s="114">
        <v>0</v>
      </c>
      <c r="AP70" s="65">
        <f>IF(TEXT(T15,"mmdd")&gt;"0401",H15+19,H15+18)</f>
        <v>18</v>
      </c>
      <c r="AQ70" s="65" t="s">
        <v>10184</v>
      </c>
      <c r="AR70" s="65" t="s">
        <v>11414</v>
      </c>
      <c r="AS70" s="65" t="s">
        <v>11413</v>
      </c>
    </row>
    <row r="71" spans="2:48" ht="24" customHeight="1" x14ac:dyDescent="0.25">
      <c r="C71" s="707"/>
      <c r="D71" s="708"/>
      <c r="E71" s="708"/>
      <c r="F71" s="708"/>
      <c r="G71" s="708"/>
      <c r="H71" s="586" t="s">
        <v>70</v>
      </c>
      <c r="I71" s="586"/>
      <c r="J71" s="586"/>
      <c r="K71" s="586"/>
      <c r="L71" s="586"/>
      <c r="M71" s="636"/>
      <c r="N71" s="637"/>
      <c r="O71" s="637"/>
      <c r="P71" s="137" t="s">
        <v>17</v>
      </c>
      <c r="Q71" s="637"/>
      <c r="R71" s="637"/>
      <c r="S71" s="138" t="s">
        <v>18</v>
      </c>
      <c r="T71" s="638" t="str">
        <f>IF(AND(ISNUMBER(M71),ISNUMBER(Q71)),DATE(M71,Q71+1,0),"")</f>
        <v/>
      </c>
      <c r="U71" s="638"/>
      <c r="V71" s="638"/>
      <c r="W71" s="638"/>
      <c r="X71" s="638"/>
      <c r="Y71" s="631"/>
      <c r="Z71" s="631"/>
      <c r="AA71" s="631"/>
      <c r="AB71" s="631"/>
      <c r="AC71" s="631"/>
      <c r="AD71" s="632"/>
      <c r="AE71" s="36" t="str">
        <f>IF(AH71=0,"",IF(AJ71=0,AQ71,IF(AK71=0,AR71,IF(AL71=0,AS71,IF(AM71=0,AT71,"")))))</f>
        <v/>
      </c>
      <c r="AF71" s="79" t="s">
        <v>73</v>
      </c>
      <c r="AG71" s="65">
        <f t="shared" si="0"/>
        <v>0</v>
      </c>
      <c r="AH71" s="71">
        <f t="shared" si="4"/>
        <v>0</v>
      </c>
      <c r="AI71" s="65">
        <f ca="1">IF(M71=MAX_年,3,12)</f>
        <v>12</v>
      </c>
      <c r="AJ71" s="65">
        <f>IF(OR(LEN(M71)=0,LEN(Q71)=0),0,1)</f>
        <v>0</v>
      </c>
      <c r="AK71" s="65">
        <f>IF(T70&lt;T71,1,0)</f>
        <v>0</v>
      </c>
      <c r="AL71" s="65">
        <f ca="1">IF(T71&gt;$AI$5,0,1)</f>
        <v>0</v>
      </c>
      <c r="AM71" s="65">
        <f>IF(T71&gt;T33,0,1)</f>
        <v>1</v>
      </c>
      <c r="AN71" s="65">
        <f>INT(AO70/12)</f>
        <v>0</v>
      </c>
      <c r="AO71" s="65">
        <f>MOD(AO70,12)</f>
        <v>0</v>
      </c>
      <c r="AQ71" s="65" t="s">
        <v>10184</v>
      </c>
      <c r="AR71" s="65" t="s">
        <v>11229</v>
      </c>
      <c r="AS71" s="93" t="str">
        <f ca="1">$AT$5</f>
        <v>2021年3月を超えています</v>
      </c>
      <c r="AT71" s="65" t="s">
        <v>11312</v>
      </c>
    </row>
    <row r="72" spans="2:48" ht="32.25" thickBot="1" x14ac:dyDescent="0.3">
      <c r="C72" s="709"/>
      <c r="D72" s="710"/>
      <c r="E72" s="710"/>
      <c r="F72" s="710"/>
      <c r="G72" s="710"/>
      <c r="H72" s="699" t="s">
        <v>57</v>
      </c>
      <c r="I72" s="699"/>
      <c r="J72" s="699"/>
      <c r="K72" s="699"/>
      <c r="L72" s="699"/>
      <c r="M72" s="700"/>
      <c r="N72" s="700"/>
      <c r="O72" s="700"/>
      <c r="P72" s="700"/>
      <c r="Q72" s="700"/>
      <c r="R72" s="700"/>
      <c r="S72" s="700"/>
      <c r="T72" s="700"/>
      <c r="U72" s="700"/>
      <c r="V72" s="700"/>
      <c r="W72" s="700"/>
      <c r="X72" s="700"/>
      <c r="Y72" s="700"/>
      <c r="Z72" s="700"/>
      <c r="AA72" s="700"/>
      <c r="AB72" s="700"/>
      <c r="AC72" s="700"/>
      <c r="AD72" s="701"/>
      <c r="AE72" s="36" t="str">
        <f>IF(AH72=0,"",IF(AI72=0,AQ72,IF(AI72&gt;20,AR72,IF(AI72&lt;&gt;AJ72,AS72,IF(AK72=0,AT72,IF(AL72=0,AU72,IF(AM72=0,AV72,"")))))))</f>
        <v/>
      </c>
      <c r="AF72" s="131" t="s">
        <v>11456</v>
      </c>
      <c r="AG72" s="65">
        <f t="shared" si="0"/>
        <v>0</v>
      </c>
      <c r="AH72" s="71">
        <f t="shared" si="4"/>
        <v>0</v>
      </c>
      <c r="AI72" s="65">
        <f>LEN(M72)</f>
        <v>0</v>
      </c>
      <c r="AJ72" s="65">
        <f>LENB(M72)</f>
        <v>0</v>
      </c>
      <c r="AK72" s="114">
        <v>0</v>
      </c>
      <c r="AL72" s="114">
        <v>0</v>
      </c>
      <c r="AM72" s="65">
        <f>IF(M72=$H$12,1,0)</f>
        <v>1</v>
      </c>
      <c r="AO72" s="92">
        <f>IF(OR(AH72=0,AI72=0,M72=$H$12),0,1)</f>
        <v>0</v>
      </c>
      <c r="AQ72" s="65" t="s">
        <v>10182</v>
      </c>
      <c r="AR72" s="93" t="str">
        <f>AI72&amp;"文字です。20文字以内にしてください。"</f>
        <v>0文字です。20文字以内にしてください。</v>
      </c>
      <c r="AS72" s="65" t="s">
        <v>11158</v>
      </c>
      <c r="AT72" s="65" t="s">
        <v>11153</v>
      </c>
      <c r="AU72" s="65" t="s">
        <v>10187</v>
      </c>
      <c r="AV72" s="65" t="s">
        <v>11379</v>
      </c>
    </row>
    <row r="73" spans="2:48" ht="24" customHeight="1" x14ac:dyDescent="0.25">
      <c r="AE73" s="35"/>
      <c r="AF73" s="80"/>
    </row>
    <row r="74" spans="2:48" ht="24" customHeight="1" thickBot="1" x14ac:dyDescent="0.3">
      <c r="B74" s="77" t="s">
        <v>11490</v>
      </c>
      <c r="AE74" s="33" t="s">
        <v>30</v>
      </c>
      <c r="AF74" s="78" t="s">
        <v>83</v>
      </c>
      <c r="AH74" s="68" t="str">
        <f>IF(ISNUMBER(X46),IF(AND(M46=MAX_年-AJ$5+AN74,Q46=4,T46&lt;=受付締切_日,AO71=0),DATE(M46,3,31),X46),"")</f>
        <v/>
      </c>
      <c r="AI74" s="68" t="str">
        <f>IF(AH36=1,T38,IF(AH36=2,DATE(M42,AP42+1,0),""))</f>
        <v/>
      </c>
      <c r="AJ74" s="68">
        <f>IF(TEXT(T15,"mmdd")&gt;"0401",DATE(H15+16,3,31),DATE(H15+15,3,31))</f>
        <v>5569</v>
      </c>
      <c r="AK74" s="68">
        <f>IF(AH44=1,AH74,IF(AH44=2,AI74,AJ74))</f>
        <v>5569</v>
      </c>
      <c r="AL74" s="65">
        <f>YEAR(AK74)</f>
        <v>1915</v>
      </c>
      <c r="AN74" s="65">
        <f>IF(AN71&gt;2,2,AN71)</f>
        <v>0</v>
      </c>
      <c r="AO74" s="67"/>
      <c r="AP74" s="67"/>
    </row>
    <row r="75" spans="2:48" ht="31.5" customHeight="1" x14ac:dyDescent="0.25">
      <c r="C75" s="602" t="s">
        <v>223</v>
      </c>
      <c r="D75" s="603"/>
      <c r="E75" s="603"/>
      <c r="F75" s="603"/>
      <c r="G75" s="604"/>
      <c r="H75" s="690" t="s">
        <v>74</v>
      </c>
      <c r="I75" s="690"/>
      <c r="J75" s="540"/>
      <c r="K75" s="540"/>
      <c r="L75" s="540"/>
      <c r="M75" s="702"/>
      <c r="N75" s="703"/>
      <c r="O75" s="703"/>
      <c r="P75" s="703"/>
      <c r="Q75" s="703"/>
      <c r="R75" s="703"/>
      <c r="S75" s="703"/>
      <c r="T75" s="703"/>
      <c r="U75" s="703"/>
      <c r="V75" s="703"/>
      <c r="W75" s="703"/>
      <c r="X75" s="703"/>
      <c r="Y75" s="703"/>
      <c r="Z75" s="703"/>
      <c r="AA75" s="703"/>
      <c r="AB75" s="703"/>
      <c r="AC75" s="703"/>
      <c r="AD75" s="704"/>
      <c r="AE75" s="36" t="str">
        <f>IF(AI75=0,AQ75,IF(AI75&gt;30,AR75,IF(AJ75=0,AS75,"")))</f>
        <v>未入力です</v>
      </c>
      <c r="AF75" s="79" t="s">
        <v>11375</v>
      </c>
      <c r="AG75" s="65">
        <f t="shared" si="0"/>
        <v>1</v>
      </c>
      <c r="AI75" s="65">
        <f>LEN(M75)</f>
        <v>0</v>
      </c>
      <c r="AJ75" s="65">
        <f>IF(M75=DBCS(M75),1,0)</f>
        <v>1</v>
      </c>
      <c r="AQ75" s="65" t="s">
        <v>10182</v>
      </c>
      <c r="AR75" s="93" t="str">
        <f>AI75&amp;"文字です。30文字以内にしてください。"</f>
        <v>0文字です。30文字以内にしてください。</v>
      </c>
      <c r="AS75" s="65" t="s">
        <v>11331</v>
      </c>
    </row>
    <row r="76" spans="2:48" ht="31.5" customHeight="1" x14ac:dyDescent="0.25">
      <c r="C76" s="605"/>
      <c r="D76" s="606"/>
      <c r="E76" s="606"/>
      <c r="F76" s="606"/>
      <c r="G76" s="607"/>
      <c r="H76" s="594" t="s">
        <v>76</v>
      </c>
      <c r="I76" s="594"/>
      <c r="J76" s="595"/>
      <c r="K76" s="595"/>
      <c r="L76" s="595"/>
      <c r="M76" s="569"/>
      <c r="N76" s="570"/>
      <c r="O76" s="570"/>
      <c r="P76" s="570"/>
      <c r="Q76" s="570"/>
      <c r="R76" s="570"/>
      <c r="S76" s="570"/>
      <c r="T76" s="570"/>
      <c r="U76" s="570"/>
      <c r="V76" s="570"/>
      <c r="W76" s="571"/>
      <c r="X76" s="566"/>
      <c r="Y76" s="567"/>
      <c r="Z76" s="567"/>
      <c r="AA76" s="567"/>
      <c r="AB76" s="567"/>
      <c r="AC76" s="567"/>
      <c r="AD76" s="568"/>
      <c r="AE76" s="36" t="str">
        <f>IF(AI76=0,AQ76,IF(AI76&gt;16,AR76,IF(AJ76=0,AS76,"")))</f>
        <v>未入力です</v>
      </c>
      <c r="AF76" s="79" t="s">
        <v>11361</v>
      </c>
      <c r="AG76" s="65">
        <f t="shared" si="0"/>
        <v>1</v>
      </c>
      <c r="AI76" s="65">
        <f>LEN(M76)</f>
        <v>0</v>
      </c>
      <c r="AJ76" s="65">
        <f>IF(M76=DBCS(M76),1,0)</f>
        <v>1</v>
      </c>
      <c r="AQ76" s="65" t="s">
        <v>10182</v>
      </c>
      <c r="AR76" s="93" t="str">
        <f>AI76&amp;"文字です。16文字以内にしてください。"</f>
        <v>0文字です。16文字以内にしてください。</v>
      </c>
      <c r="AS76" s="65" t="s">
        <v>11331</v>
      </c>
    </row>
    <row r="77" spans="2:48" ht="31.5" customHeight="1" x14ac:dyDescent="0.25">
      <c r="C77" s="605"/>
      <c r="D77" s="606"/>
      <c r="E77" s="606"/>
      <c r="F77" s="606"/>
      <c r="G77" s="607"/>
      <c r="H77" s="623" t="s">
        <v>75</v>
      </c>
      <c r="I77" s="623"/>
      <c r="J77" s="586"/>
      <c r="K77" s="586"/>
      <c r="L77" s="586"/>
      <c r="M77" s="569"/>
      <c r="N77" s="570"/>
      <c r="O77" s="570"/>
      <c r="P77" s="570"/>
      <c r="Q77" s="570"/>
      <c r="R77" s="570"/>
      <c r="S77" s="570"/>
      <c r="T77" s="571"/>
      <c r="U77" s="567"/>
      <c r="V77" s="567"/>
      <c r="W77" s="567"/>
      <c r="X77" s="567"/>
      <c r="Y77" s="567"/>
      <c r="Z77" s="567"/>
      <c r="AA77" s="567"/>
      <c r="AB77" s="567"/>
      <c r="AC77" s="567"/>
      <c r="AD77" s="568"/>
      <c r="AE77" s="36" t="str">
        <f>IF(AI77=0,AQ77,IF(AI77&gt;10,AR77,IF(AJ77=0,AS77,"")))</f>
        <v>未入力です</v>
      </c>
      <c r="AF77" s="79" t="s">
        <v>11362</v>
      </c>
      <c r="AG77" s="65">
        <f t="shared" si="0"/>
        <v>1</v>
      </c>
      <c r="AI77" s="65">
        <f>LEN(M77)</f>
        <v>0</v>
      </c>
      <c r="AJ77" s="65">
        <f>IF(M77=DBCS(M77),1,0)</f>
        <v>1</v>
      </c>
      <c r="AQ77" s="65" t="s">
        <v>10182</v>
      </c>
      <c r="AR77" s="93" t="str">
        <f>AI77&amp;"文字です。10文字以内にしてください。"</f>
        <v>0文字です。10文字以内にしてください。</v>
      </c>
      <c r="AS77" s="65" t="s">
        <v>11331</v>
      </c>
    </row>
    <row r="78" spans="2:48" s="73" customFormat="1" ht="32.1" customHeight="1" x14ac:dyDescent="0.25">
      <c r="C78" s="605"/>
      <c r="D78" s="606"/>
      <c r="E78" s="606"/>
      <c r="F78" s="606"/>
      <c r="G78" s="607"/>
      <c r="H78" s="623" t="s">
        <v>77</v>
      </c>
      <c r="I78" s="623"/>
      <c r="J78" s="623"/>
      <c r="K78" s="623"/>
      <c r="L78" s="623"/>
      <c r="M78" s="633"/>
      <c r="N78" s="694"/>
      <c r="O78" s="694"/>
      <c r="P78" s="694"/>
      <c r="Q78" s="694"/>
      <c r="R78" s="694"/>
      <c r="S78" s="694"/>
      <c r="T78" s="694"/>
      <c r="U78" s="694"/>
      <c r="V78" s="694"/>
      <c r="W78" s="694"/>
      <c r="X78" s="694"/>
      <c r="Y78" s="694"/>
      <c r="Z78" s="694"/>
      <c r="AA78" s="694"/>
      <c r="AB78" s="694"/>
      <c r="AC78" s="694"/>
      <c r="AD78" s="695"/>
      <c r="AE78" s="36" t="str">
        <f>IF(AI78=0,AQ78,IF(AI78&gt;60,AR78,IF(AJ78=0,AS78,"")))</f>
        <v>未入力です</v>
      </c>
      <c r="AF78" s="79" t="s">
        <v>11363</v>
      </c>
      <c r="AG78" s="65">
        <f t="shared" ref="AG78:AG110" si="5">IF(AE78="",0,IF(LEFT(AE78,4)="【注意】",0,1))</f>
        <v>1</v>
      </c>
      <c r="AH78" s="66"/>
      <c r="AI78" s="65">
        <f>LEN(M78)</f>
        <v>0</v>
      </c>
      <c r="AJ78" s="65">
        <f>IF(M78=DBCS(M78),1,0)</f>
        <v>1</v>
      </c>
      <c r="AL78" s="66"/>
      <c r="AM78" s="66"/>
      <c r="AN78" s="66"/>
      <c r="AO78" s="66"/>
      <c r="AP78" s="66"/>
      <c r="AQ78" s="65" t="s">
        <v>10182</v>
      </c>
      <c r="AR78" s="93" t="str">
        <f>AI78&amp;"文字です。60文字以内にしてください。"</f>
        <v>0文字です。60文字以内にしてください。</v>
      </c>
      <c r="AS78" s="65" t="s">
        <v>11331</v>
      </c>
      <c r="AT78" s="66"/>
      <c r="AU78" s="66"/>
      <c r="AV78" s="66"/>
    </row>
    <row r="79" spans="2:48" ht="63" x14ac:dyDescent="0.25">
      <c r="C79" s="605"/>
      <c r="D79" s="606"/>
      <c r="E79" s="606"/>
      <c r="F79" s="606"/>
      <c r="G79" s="607"/>
      <c r="H79" s="586" t="s">
        <v>78</v>
      </c>
      <c r="I79" s="586"/>
      <c r="J79" s="586"/>
      <c r="K79" s="586"/>
      <c r="L79" s="586"/>
      <c r="M79" s="636"/>
      <c r="N79" s="637"/>
      <c r="O79" s="637"/>
      <c r="P79" s="137" t="s">
        <v>17</v>
      </c>
      <c r="Q79" s="637"/>
      <c r="R79" s="637"/>
      <c r="S79" s="137" t="s">
        <v>18</v>
      </c>
      <c r="T79" s="638" t="str">
        <f>IF(AND(ISNUMBER(M79),ISNUMBER(Q79)),DATE(M79,Q79,1),"")</f>
        <v/>
      </c>
      <c r="U79" s="638"/>
      <c r="V79" s="638"/>
      <c r="W79" s="638"/>
      <c r="X79" s="638"/>
      <c r="Y79" s="639" t="str">
        <f>IF(AO79&gt;0,AN80&amp;" 年 "&amp;AO80&amp;" ヶ月","")</f>
        <v/>
      </c>
      <c r="Z79" s="640"/>
      <c r="AA79" s="640"/>
      <c r="AB79" s="640"/>
      <c r="AC79" s="640"/>
      <c r="AD79" s="641"/>
      <c r="AE79" s="36" t="str">
        <f>IF(AJ79=0,AQ79,IF(AK79=0,AR79,IF(AL79=1,"",IF(AH$44=1,AS79,IF(AH$44=2,AT79,AU79)))))</f>
        <v>未入力箇所があります</v>
      </c>
      <c r="AF79" s="131" t="s">
        <v>11457</v>
      </c>
      <c r="AG79" s="65">
        <f t="shared" si="5"/>
        <v>1</v>
      </c>
      <c r="AI79" s="65">
        <f ca="1">IF(M79=MAX_年,3,12)</f>
        <v>12</v>
      </c>
      <c r="AJ79" s="65">
        <f>IF(OR(LEN(M79)=0,LEN(Q79)=0),0,1)</f>
        <v>0</v>
      </c>
      <c r="AK79" s="114">
        <v>1</v>
      </c>
      <c r="AL79" s="65">
        <f>IF(T79&gt;AK74,1,0)</f>
        <v>1</v>
      </c>
      <c r="AO79" s="114">
        <v>0</v>
      </c>
      <c r="AP79" s="65">
        <f>AL74</f>
        <v>1915</v>
      </c>
      <c r="AQ79" s="65" t="s">
        <v>10184</v>
      </c>
      <c r="AR79" s="65" t="s">
        <v>11232</v>
      </c>
      <c r="AS79" s="65" t="s">
        <v>11233</v>
      </c>
      <c r="AT79" s="65" t="s">
        <v>11234</v>
      </c>
      <c r="AU79" s="65" t="s">
        <v>11382</v>
      </c>
    </row>
    <row r="80" spans="2:48" ht="24" customHeight="1" thickBot="1" x14ac:dyDescent="0.3">
      <c r="C80" s="608"/>
      <c r="D80" s="609"/>
      <c r="E80" s="609"/>
      <c r="F80" s="609"/>
      <c r="G80" s="610"/>
      <c r="H80" s="645" t="s">
        <v>79</v>
      </c>
      <c r="I80" s="645"/>
      <c r="J80" s="645"/>
      <c r="K80" s="645"/>
      <c r="L80" s="645"/>
      <c r="M80" s="646"/>
      <c r="N80" s="647"/>
      <c r="O80" s="647"/>
      <c r="P80" s="86" t="s">
        <v>17</v>
      </c>
      <c r="Q80" s="647"/>
      <c r="R80" s="647"/>
      <c r="S80" s="86" t="s">
        <v>18</v>
      </c>
      <c r="T80" s="656" t="str">
        <f>IF(AND(ISNUMBER(M80),ISNUMBER(Q80)),DATE(M80,Q80+1,0),"")</f>
        <v/>
      </c>
      <c r="U80" s="656"/>
      <c r="V80" s="656"/>
      <c r="W80" s="656"/>
      <c r="X80" s="656"/>
      <c r="Y80" s="642"/>
      <c r="Z80" s="643"/>
      <c r="AA80" s="643"/>
      <c r="AB80" s="643"/>
      <c r="AC80" s="643"/>
      <c r="AD80" s="644"/>
      <c r="AE80" s="36" t="str">
        <f>IF(AJ80=0,AQ80,IF(AK80=0,AR80,IF(AL80=0,AS80,"")))</f>
        <v>未入力箇所があります</v>
      </c>
      <c r="AF80" s="79" t="s">
        <v>82</v>
      </c>
      <c r="AG80" s="65">
        <f t="shared" si="5"/>
        <v>1</v>
      </c>
      <c r="AI80" s="65">
        <f ca="1">IF(M80=MAX_年,3,12)</f>
        <v>12</v>
      </c>
      <c r="AJ80" s="65">
        <f>IF(OR(LEN(M80)=0,LEN(Q80)=0),0,1)</f>
        <v>0</v>
      </c>
      <c r="AK80" s="65">
        <f>IF(T79&lt;T80,1,0)</f>
        <v>0</v>
      </c>
      <c r="AL80" s="65">
        <f ca="1">IF(T80&gt;$AI$5,0,1)</f>
        <v>0</v>
      </c>
      <c r="AN80" s="65">
        <f>INT(AO79/12)</f>
        <v>0</v>
      </c>
      <c r="AO80" s="65">
        <f>MOD(AO79,12)</f>
        <v>0</v>
      </c>
      <c r="AQ80" s="65" t="s">
        <v>10184</v>
      </c>
      <c r="AR80" s="65" t="s">
        <v>11230</v>
      </c>
      <c r="AS80" s="93" t="str">
        <f ca="1">$AT$5</f>
        <v>2021年3月を超えています</v>
      </c>
    </row>
    <row r="81" spans="3:46" ht="31.5" customHeight="1" thickTop="1" x14ac:dyDescent="0.25">
      <c r="C81" s="648" t="s">
        <v>224</v>
      </c>
      <c r="D81" s="649"/>
      <c r="E81" s="649"/>
      <c r="F81" s="649"/>
      <c r="G81" s="650"/>
      <c r="H81" s="651" t="s">
        <v>74</v>
      </c>
      <c r="I81" s="651"/>
      <c r="J81" s="652"/>
      <c r="K81" s="652"/>
      <c r="L81" s="652"/>
      <c r="M81" s="653"/>
      <c r="N81" s="654"/>
      <c r="O81" s="654"/>
      <c r="P81" s="654"/>
      <c r="Q81" s="654"/>
      <c r="R81" s="654"/>
      <c r="S81" s="654"/>
      <c r="T81" s="654"/>
      <c r="U81" s="654"/>
      <c r="V81" s="654"/>
      <c r="W81" s="654"/>
      <c r="X81" s="654"/>
      <c r="Y81" s="654"/>
      <c r="Z81" s="654"/>
      <c r="AA81" s="654"/>
      <c r="AB81" s="654"/>
      <c r="AC81" s="654"/>
      <c r="AD81" s="655"/>
      <c r="AE81" s="36" t="str">
        <f>IF(AK81=0,AT81,IF(AL81=0,AQ81,IF(AI81&gt;30,AR81,IF(AJ81=0,AS81,""))))</f>
        <v/>
      </c>
      <c r="AF81" s="79" t="s">
        <v>11375</v>
      </c>
      <c r="AG81" s="65">
        <f t="shared" si="5"/>
        <v>0</v>
      </c>
      <c r="AI81" s="65">
        <f>LEN(M81)</f>
        <v>0</v>
      </c>
      <c r="AJ81" s="65">
        <f>IF(M81=DBCS(M81),1,0)</f>
        <v>1</v>
      </c>
      <c r="AK81" s="65">
        <f>IF(AND(AI81&gt;0,AI75=0),0,1)</f>
        <v>1</v>
      </c>
      <c r="AL81" s="65">
        <f>IF(AND(AI81=0,SUM(AI82:AI84,AM85:AM86)&gt;0),0,1)</f>
        <v>1</v>
      </c>
      <c r="AQ81" s="65" t="s">
        <v>10182</v>
      </c>
      <c r="AR81" s="93" t="str">
        <f>AI81&amp;"文字です。30文字以内にしてください。"</f>
        <v>0文字です。30文字以内にしてください。</v>
      </c>
      <c r="AS81" s="65" t="s">
        <v>11331</v>
      </c>
      <c r="AT81" s="65" t="s">
        <v>11238</v>
      </c>
    </row>
    <row r="82" spans="3:46" ht="31.5" customHeight="1" x14ac:dyDescent="0.25">
      <c r="C82" s="605"/>
      <c r="D82" s="606"/>
      <c r="E82" s="606"/>
      <c r="F82" s="606"/>
      <c r="G82" s="607"/>
      <c r="H82" s="594" t="s">
        <v>76</v>
      </c>
      <c r="I82" s="594"/>
      <c r="J82" s="595"/>
      <c r="K82" s="595"/>
      <c r="L82" s="595"/>
      <c r="M82" s="569"/>
      <c r="N82" s="570"/>
      <c r="O82" s="570"/>
      <c r="P82" s="570"/>
      <c r="Q82" s="570"/>
      <c r="R82" s="570"/>
      <c r="S82" s="570"/>
      <c r="T82" s="570"/>
      <c r="U82" s="570"/>
      <c r="V82" s="570"/>
      <c r="W82" s="571"/>
      <c r="X82" s="566"/>
      <c r="Y82" s="567"/>
      <c r="Z82" s="567"/>
      <c r="AA82" s="567"/>
      <c r="AB82" s="567"/>
      <c r="AC82" s="567"/>
      <c r="AD82" s="568"/>
      <c r="AE82" s="36" t="str">
        <f>IF(AH82=0,"",IF(AI82=0,AQ82,IF(AI82&gt;16,AR82,IF(AJ82=0,AS82,""))))</f>
        <v/>
      </c>
      <c r="AF82" s="79" t="s">
        <v>11361</v>
      </c>
      <c r="AG82" s="65">
        <f t="shared" si="5"/>
        <v>0</v>
      </c>
      <c r="AH82" s="65">
        <f>IF($AI$81&gt;0,1,0)</f>
        <v>0</v>
      </c>
      <c r="AI82" s="65">
        <f>LEN(M82)</f>
        <v>0</v>
      </c>
      <c r="AJ82" s="65">
        <f>IF(M82=DBCS(M82),1,0)</f>
        <v>1</v>
      </c>
      <c r="AQ82" s="65" t="s">
        <v>10182</v>
      </c>
      <c r="AR82" s="93" t="str">
        <f>AI82&amp;"文字です。16文字以内にしてください。"</f>
        <v>0文字です。16文字以内にしてください。</v>
      </c>
      <c r="AS82" s="65" t="s">
        <v>11331</v>
      </c>
    </row>
    <row r="83" spans="3:46" ht="31.5" customHeight="1" x14ac:dyDescent="0.25">
      <c r="C83" s="605"/>
      <c r="D83" s="606"/>
      <c r="E83" s="606"/>
      <c r="F83" s="606"/>
      <c r="G83" s="607"/>
      <c r="H83" s="623" t="s">
        <v>75</v>
      </c>
      <c r="I83" s="623"/>
      <c r="J83" s="586"/>
      <c r="K83" s="586"/>
      <c r="L83" s="586"/>
      <c r="M83" s="569"/>
      <c r="N83" s="570"/>
      <c r="O83" s="570"/>
      <c r="P83" s="570"/>
      <c r="Q83" s="570"/>
      <c r="R83" s="570"/>
      <c r="S83" s="570"/>
      <c r="T83" s="571"/>
      <c r="U83" s="567"/>
      <c r="V83" s="567"/>
      <c r="W83" s="567"/>
      <c r="X83" s="567"/>
      <c r="Y83" s="567"/>
      <c r="Z83" s="567"/>
      <c r="AA83" s="567"/>
      <c r="AB83" s="567"/>
      <c r="AC83" s="567"/>
      <c r="AD83" s="568"/>
      <c r="AE83" s="36" t="str">
        <f>IF(AH83=0,"",IF(AI83=0,AQ83,IF(AI83&gt;10,AR83,IF(AJ83=0,AS83,""))))</f>
        <v/>
      </c>
      <c r="AF83" s="79" t="s">
        <v>11362</v>
      </c>
      <c r="AG83" s="65">
        <f t="shared" si="5"/>
        <v>0</v>
      </c>
      <c r="AH83" s="65">
        <f>IF($AI$81&gt;0,1,0)</f>
        <v>0</v>
      </c>
      <c r="AI83" s="65">
        <f>LEN(M83)</f>
        <v>0</v>
      </c>
      <c r="AJ83" s="65">
        <f>IF(M83=DBCS(M83),1,0)</f>
        <v>1</v>
      </c>
      <c r="AQ83" s="65" t="s">
        <v>10182</v>
      </c>
      <c r="AR83" s="93" t="str">
        <f>AI83&amp;"文字です。10文字以内にしてください。"</f>
        <v>0文字です。10文字以内にしてください。</v>
      </c>
      <c r="AS83" s="65" t="s">
        <v>11331</v>
      </c>
    </row>
    <row r="84" spans="3:46" ht="32.1" customHeight="1" x14ac:dyDescent="0.25">
      <c r="C84" s="605"/>
      <c r="D84" s="606"/>
      <c r="E84" s="606"/>
      <c r="F84" s="606"/>
      <c r="G84" s="607"/>
      <c r="H84" s="623" t="s">
        <v>77</v>
      </c>
      <c r="I84" s="623"/>
      <c r="J84" s="623"/>
      <c r="K84" s="623"/>
      <c r="L84" s="623"/>
      <c r="M84" s="633"/>
      <c r="N84" s="694"/>
      <c r="O84" s="694"/>
      <c r="P84" s="694"/>
      <c r="Q84" s="694"/>
      <c r="R84" s="694"/>
      <c r="S84" s="694"/>
      <c r="T84" s="694"/>
      <c r="U84" s="694"/>
      <c r="V84" s="694"/>
      <c r="W84" s="694"/>
      <c r="X84" s="694"/>
      <c r="Y84" s="694"/>
      <c r="Z84" s="694"/>
      <c r="AA84" s="694"/>
      <c r="AB84" s="694"/>
      <c r="AC84" s="694"/>
      <c r="AD84" s="695"/>
      <c r="AE84" s="36" t="str">
        <f>IF(AH84=0,"",IF(AI84=0,AQ84,IF(AI84&gt;60,AR84,IF(AJ84=0,AS84,""))))</f>
        <v/>
      </c>
      <c r="AF84" s="79" t="s">
        <v>11363</v>
      </c>
      <c r="AG84" s="65">
        <f t="shared" si="5"/>
        <v>0</v>
      </c>
      <c r="AH84" s="65">
        <f>IF($AI$81&gt;0,1,0)</f>
        <v>0</v>
      </c>
      <c r="AI84" s="65">
        <f>LEN(M84)</f>
        <v>0</v>
      </c>
      <c r="AJ84" s="65">
        <f>IF(M84=DBCS(M84),1,0)</f>
        <v>1</v>
      </c>
      <c r="AQ84" s="65" t="s">
        <v>10182</v>
      </c>
      <c r="AR84" s="93" t="str">
        <f>AI84&amp;"文字です。60文字以内にしてください。"</f>
        <v>0文字です。60文字以内にしてください。</v>
      </c>
      <c r="AS84" s="65" t="s">
        <v>11331</v>
      </c>
    </row>
    <row r="85" spans="3:46" ht="24" customHeight="1" x14ac:dyDescent="0.25">
      <c r="C85" s="605"/>
      <c r="D85" s="606"/>
      <c r="E85" s="606"/>
      <c r="F85" s="606"/>
      <c r="G85" s="607"/>
      <c r="H85" s="586" t="s">
        <v>78</v>
      </c>
      <c r="I85" s="586"/>
      <c r="J85" s="586"/>
      <c r="K85" s="586"/>
      <c r="L85" s="586"/>
      <c r="M85" s="636"/>
      <c r="N85" s="637"/>
      <c r="O85" s="637"/>
      <c r="P85" s="137" t="s">
        <v>17</v>
      </c>
      <c r="Q85" s="637"/>
      <c r="R85" s="637"/>
      <c r="S85" s="137" t="s">
        <v>18</v>
      </c>
      <c r="T85" s="638" t="str">
        <f>IF(AND(ISNUMBER(M85),ISNUMBER(Q85)),DATE(M85,Q85,1),"")</f>
        <v/>
      </c>
      <c r="U85" s="638"/>
      <c r="V85" s="638"/>
      <c r="W85" s="638"/>
      <c r="X85" s="638"/>
      <c r="Y85" s="639" t="str">
        <f>IF(AO85&gt;0,AN86&amp;" 年 "&amp;AO86&amp;" ヶ月","")</f>
        <v/>
      </c>
      <c r="Z85" s="640"/>
      <c r="AA85" s="640"/>
      <c r="AB85" s="640"/>
      <c r="AC85" s="640"/>
      <c r="AD85" s="641"/>
      <c r="AE85" s="36" t="str">
        <f>IF(AH85=0,"",IF(AJ85=0,AQ85,IF(AK85=0,AR85,IF(AL85=0,AS85,""))))</f>
        <v/>
      </c>
      <c r="AF85" s="79" t="s">
        <v>81</v>
      </c>
      <c r="AG85" s="65">
        <f t="shared" si="5"/>
        <v>0</v>
      </c>
      <c r="AH85" s="65">
        <f>IF($AI$81&gt;0,1,0)</f>
        <v>0</v>
      </c>
      <c r="AI85" s="65">
        <f ca="1">IF(M85=MAX_年,3,12)</f>
        <v>12</v>
      </c>
      <c r="AJ85" s="65">
        <f>IF(OR(LEN(M85)=0,LEN(Q85)=0),0,1)</f>
        <v>0</v>
      </c>
      <c r="AK85" s="114">
        <v>1</v>
      </c>
      <c r="AL85" s="65">
        <f>IF(T85&gt;T80,1,0)</f>
        <v>0</v>
      </c>
      <c r="AM85" s="65">
        <f>LEN(M85)+LEN(Q85)</f>
        <v>0</v>
      </c>
      <c r="AO85" s="114">
        <v>0</v>
      </c>
      <c r="AQ85" s="65" t="s">
        <v>10184</v>
      </c>
      <c r="AR85" s="65" t="s">
        <v>11232</v>
      </c>
      <c r="AS85" s="65" t="s">
        <v>11235</v>
      </c>
    </row>
    <row r="86" spans="3:46" ht="24" customHeight="1" thickBot="1" x14ac:dyDescent="0.3">
      <c r="C86" s="608"/>
      <c r="D86" s="609"/>
      <c r="E86" s="609"/>
      <c r="F86" s="609"/>
      <c r="G86" s="610"/>
      <c r="H86" s="645" t="s">
        <v>79</v>
      </c>
      <c r="I86" s="645"/>
      <c r="J86" s="645"/>
      <c r="K86" s="645"/>
      <c r="L86" s="645"/>
      <c r="M86" s="646"/>
      <c r="N86" s="647"/>
      <c r="O86" s="647"/>
      <c r="P86" s="86" t="s">
        <v>17</v>
      </c>
      <c r="Q86" s="647"/>
      <c r="R86" s="647"/>
      <c r="S86" s="86" t="s">
        <v>18</v>
      </c>
      <c r="T86" s="656" t="str">
        <f>IF(AND(ISNUMBER(M86),ISNUMBER(Q86)),DATE(M86,Q86+1,0),"")</f>
        <v/>
      </c>
      <c r="U86" s="656"/>
      <c r="V86" s="656"/>
      <c r="W86" s="656"/>
      <c r="X86" s="656"/>
      <c r="Y86" s="642"/>
      <c r="Z86" s="643"/>
      <c r="AA86" s="643"/>
      <c r="AB86" s="643"/>
      <c r="AC86" s="643"/>
      <c r="AD86" s="644"/>
      <c r="AE86" s="36" t="str">
        <f>IF(AH86=0,"",IF(AJ86=0,AQ86,IF(AK86=0,AR86,IF(AL86=0,AS86,""))))</f>
        <v/>
      </c>
      <c r="AF86" s="79" t="s">
        <v>82</v>
      </c>
      <c r="AG86" s="65">
        <f t="shared" si="5"/>
        <v>0</v>
      </c>
      <c r="AH86" s="65">
        <f>IF($AI$81&gt;0,1,0)</f>
        <v>0</v>
      </c>
      <c r="AI86" s="65">
        <f ca="1">IF(M86=MAX_年,3,12)</f>
        <v>12</v>
      </c>
      <c r="AJ86" s="65">
        <f>IF(OR(LEN(M86)=0,LEN(Q86)=0),0,1)</f>
        <v>0</v>
      </c>
      <c r="AK86" s="65">
        <f>IF(T85&lt;T86,1,0)</f>
        <v>0</v>
      </c>
      <c r="AL86" s="65">
        <f ca="1">IF(T86&gt;$AI$5,0,1)</f>
        <v>0</v>
      </c>
      <c r="AM86" s="65">
        <f>LEN(M86)+LEN(Q86)</f>
        <v>0</v>
      </c>
      <c r="AN86" s="65">
        <f>INT(AO85/12)</f>
        <v>0</v>
      </c>
      <c r="AO86" s="65">
        <f>MOD(AO85,12)</f>
        <v>0</v>
      </c>
      <c r="AQ86" s="65" t="s">
        <v>10184</v>
      </c>
      <c r="AR86" s="65" t="s">
        <v>11230</v>
      </c>
      <c r="AS86" s="93" t="str">
        <f ca="1">$AT$5</f>
        <v>2021年3月を超えています</v>
      </c>
    </row>
    <row r="87" spans="3:46" ht="31.5" customHeight="1" thickTop="1" x14ac:dyDescent="0.25">
      <c r="C87" s="648" t="s">
        <v>225</v>
      </c>
      <c r="D87" s="649"/>
      <c r="E87" s="649"/>
      <c r="F87" s="649"/>
      <c r="G87" s="650"/>
      <c r="H87" s="651" t="s">
        <v>74</v>
      </c>
      <c r="I87" s="651"/>
      <c r="J87" s="652"/>
      <c r="K87" s="652"/>
      <c r="L87" s="652"/>
      <c r="M87" s="653"/>
      <c r="N87" s="654"/>
      <c r="O87" s="654"/>
      <c r="P87" s="654"/>
      <c r="Q87" s="654"/>
      <c r="R87" s="654"/>
      <c r="S87" s="654"/>
      <c r="T87" s="654"/>
      <c r="U87" s="654"/>
      <c r="V87" s="654"/>
      <c r="W87" s="654"/>
      <c r="X87" s="654"/>
      <c r="Y87" s="654"/>
      <c r="Z87" s="654"/>
      <c r="AA87" s="654"/>
      <c r="AB87" s="654"/>
      <c r="AC87" s="654"/>
      <c r="AD87" s="655"/>
      <c r="AE87" s="36" t="str">
        <f>IF(AK87=0,AT87,IF(AL87=0,AQ87,IF(AI87&gt;30,AR87,IF(AJ87=0,AS87,""))))</f>
        <v/>
      </c>
      <c r="AF87" s="79" t="s">
        <v>11375</v>
      </c>
      <c r="AG87" s="65">
        <f t="shared" si="5"/>
        <v>0</v>
      </c>
      <c r="AI87" s="65">
        <f>LEN(M87)</f>
        <v>0</v>
      </c>
      <c r="AJ87" s="65">
        <f>IF(M87=DBCS(M87),1,0)</f>
        <v>1</v>
      </c>
      <c r="AK87" s="65">
        <f>IF(AND(AI87&gt;0,AI81=0),0,1)</f>
        <v>1</v>
      </c>
      <c r="AL87" s="65">
        <f>IF(AND(AI87=0,SUM(AI88:AI90,AM91:AM92)&gt;0),0,1)</f>
        <v>1</v>
      </c>
      <c r="AQ87" s="65" t="s">
        <v>10182</v>
      </c>
      <c r="AR87" s="93" t="str">
        <f>AI87&amp;"文字です。30文字以内にしてください。"</f>
        <v>0文字です。30文字以内にしてください。</v>
      </c>
      <c r="AS87" s="65" t="s">
        <v>11331</v>
      </c>
      <c r="AT87" s="65" t="s">
        <v>11237</v>
      </c>
    </row>
    <row r="88" spans="3:46" ht="31.5" customHeight="1" x14ac:dyDescent="0.25">
      <c r="C88" s="605"/>
      <c r="D88" s="606"/>
      <c r="E88" s="606"/>
      <c r="F88" s="606"/>
      <c r="G88" s="607"/>
      <c r="H88" s="594" t="s">
        <v>76</v>
      </c>
      <c r="I88" s="594"/>
      <c r="J88" s="595"/>
      <c r="K88" s="595"/>
      <c r="L88" s="595"/>
      <c r="M88" s="569"/>
      <c r="N88" s="570"/>
      <c r="O88" s="570"/>
      <c r="P88" s="570"/>
      <c r="Q88" s="570"/>
      <c r="R88" s="570"/>
      <c r="S88" s="570"/>
      <c r="T88" s="570"/>
      <c r="U88" s="570"/>
      <c r="V88" s="570"/>
      <c r="W88" s="571"/>
      <c r="X88" s="566"/>
      <c r="Y88" s="567"/>
      <c r="Z88" s="567"/>
      <c r="AA88" s="567"/>
      <c r="AB88" s="567"/>
      <c r="AC88" s="567"/>
      <c r="AD88" s="568"/>
      <c r="AE88" s="36" t="str">
        <f>IF(AH88=0,"",IF(AI88=0,AQ88,IF(AI88&gt;16,AR88,IF(AJ88=0,AS88,""))))</f>
        <v/>
      </c>
      <c r="AF88" s="79" t="s">
        <v>11361</v>
      </c>
      <c r="AG88" s="65">
        <f t="shared" si="5"/>
        <v>0</v>
      </c>
      <c r="AH88" s="65">
        <f>IF($AI$87&gt;0,1,0)</f>
        <v>0</v>
      </c>
      <c r="AI88" s="65">
        <f>LEN(M88)</f>
        <v>0</v>
      </c>
      <c r="AJ88" s="65">
        <f>IF(M88=DBCS(M88),1,0)</f>
        <v>1</v>
      </c>
      <c r="AQ88" s="65" t="s">
        <v>10182</v>
      </c>
      <c r="AR88" s="93" t="str">
        <f>AI88&amp;"文字です。16文字以内にしてください。"</f>
        <v>0文字です。16文字以内にしてください。</v>
      </c>
      <c r="AS88" s="65" t="s">
        <v>11331</v>
      </c>
    </row>
    <row r="89" spans="3:46" ht="31.5" customHeight="1" x14ac:dyDescent="0.25">
      <c r="C89" s="605"/>
      <c r="D89" s="606"/>
      <c r="E89" s="606"/>
      <c r="F89" s="606"/>
      <c r="G89" s="607"/>
      <c r="H89" s="623" t="s">
        <v>75</v>
      </c>
      <c r="I89" s="623"/>
      <c r="J89" s="586"/>
      <c r="K89" s="586"/>
      <c r="L89" s="586"/>
      <c r="M89" s="569"/>
      <c r="N89" s="570"/>
      <c r="O89" s="570"/>
      <c r="P89" s="570"/>
      <c r="Q89" s="570"/>
      <c r="R89" s="570"/>
      <c r="S89" s="570"/>
      <c r="T89" s="571"/>
      <c r="U89" s="567"/>
      <c r="V89" s="567"/>
      <c r="W89" s="567"/>
      <c r="X89" s="567"/>
      <c r="Y89" s="567"/>
      <c r="Z89" s="567"/>
      <c r="AA89" s="567"/>
      <c r="AB89" s="567"/>
      <c r="AC89" s="567"/>
      <c r="AD89" s="568"/>
      <c r="AE89" s="36" t="str">
        <f>IF(AH89=0,"",IF(AI89=0,AQ89,IF(AI89&gt;10,AR89,IF(AJ89=0,AS89,""))))</f>
        <v/>
      </c>
      <c r="AF89" s="79" t="s">
        <v>11362</v>
      </c>
      <c r="AG89" s="65">
        <f t="shared" si="5"/>
        <v>0</v>
      </c>
      <c r="AH89" s="65">
        <f>IF($AI$87&gt;0,1,0)</f>
        <v>0</v>
      </c>
      <c r="AI89" s="65">
        <f>LEN(M89)</f>
        <v>0</v>
      </c>
      <c r="AJ89" s="65">
        <f>IF(M89=DBCS(M89),1,0)</f>
        <v>1</v>
      </c>
      <c r="AQ89" s="65" t="s">
        <v>10182</v>
      </c>
      <c r="AR89" s="93" t="str">
        <f>AI89&amp;"文字です。10文字以内にしてください。"</f>
        <v>0文字です。10文字以内にしてください。</v>
      </c>
      <c r="AS89" s="65" t="s">
        <v>11331</v>
      </c>
    </row>
    <row r="90" spans="3:46" ht="32.1" customHeight="1" x14ac:dyDescent="0.25">
      <c r="C90" s="605"/>
      <c r="D90" s="606"/>
      <c r="E90" s="606"/>
      <c r="F90" s="606"/>
      <c r="G90" s="607"/>
      <c r="H90" s="623" t="s">
        <v>77</v>
      </c>
      <c r="I90" s="623"/>
      <c r="J90" s="623"/>
      <c r="K90" s="623"/>
      <c r="L90" s="623"/>
      <c r="M90" s="633"/>
      <c r="N90" s="694"/>
      <c r="O90" s="694"/>
      <c r="P90" s="694"/>
      <c r="Q90" s="694"/>
      <c r="R90" s="694"/>
      <c r="S90" s="694"/>
      <c r="T90" s="694"/>
      <c r="U90" s="694"/>
      <c r="V90" s="694"/>
      <c r="W90" s="694"/>
      <c r="X90" s="694"/>
      <c r="Y90" s="694"/>
      <c r="Z90" s="694"/>
      <c r="AA90" s="694"/>
      <c r="AB90" s="694"/>
      <c r="AC90" s="694"/>
      <c r="AD90" s="695"/>
      <c r="AE90" s="36" t="str">
        <f>IF(AH90=0,"",IF(AI90=0,AQ90,IF(AI90&gt;60,AR90,IF(AJ90=0,AS90,""))))</f>
        <v/>
      </c>
      <c r="AF90" s="79" t="s">
        <v>11363</v>
      </c>
      <c r="AG90" s="65">
        <f t="shared" si="5"/>
        <v>0</v>
      </c>
      <c r="AH90" s="65">
        <f>IF($AI$87&gt;0,1,0)</f>
        <v>0</v>
      </c>
      <c r="AI90" s="65">
        <f>LEN(M90)</f>
        <v>0</v>
      </c>
      <c r="AJ90" s="65">
        <f>IF(M90=DBCS(M90),1,0)</f>
        <v>1</v>
      </c>
      <c r="AQ90" s="65" t="s">
        <v>10182</v>
      </c>
      <c r="AR90" s="93" t="str">
        <f>AI90&amp;"文字です。60文字以内にしてください。"</f>
        <v>0文字です。60文字以内にしてください。</v>
      </c>
      <c r="AS90" s="65" t="s">
        <v>11331</v>
      </c>
    </row>
    <row r="91" spans="3:46" ht="24" customHeight="1" x14ac:dyDescent="0.25">
      <c r="C91" s="605"/>
      <c r="D91" s="606"/>
      <c r="E91" s="606"/>
      <c r="F91" s="606"/>
      <c r="G91" s="607"/>
      <c r="H91" s="586" t="s">
        <v>78</v>
      </c>
      <c r="I91" s="586"/>
      <c r="J91" s="586"/>
      <c r="K91" s="586"/>
      <c r="L91" s="586"/>
      <c r="M91" s="636"/>
      <c r="N91" s="637"/>
      <c r="O91" s="637"/>
      <c r="P91" s="137" t="s">
        <v>17</v>
      </c>
      <c r="Q91" s="637"/>
      <c r="R91" s="637"/>
      <c r="S91" s="137" t="s">
        <v>18</v>
      </c>
      <c r="T91" s="638" t="str">
        <f>IF(AND(ISNUMBER(M91),ISNUMBER(Q91)),DATE(M91,Q91,1),"")</f>
        <v/>
      </c>
      <c r="U91" s="638"/>
      <c r="V91" s="638"/>
      <c r="W91" s="638"/>
      <c r="X91" s="638"/>
      <c r="Y91" s="639" t="str">
        <f>IF(AO91&gt;0,AN92&amp;" 年 "&amp;AO92&amp;" ヶ月","")</f>
        <v/>
      </c>
      <c r="Z91" s="640"/>
      <c r="AA91" s="640"/>
      <c r="AB91" s="640"/>
      <c r="AC91" s="640"/>
      <c r="AD91" s="641"/>
      <c r="AE91" s="36" t="str">
        <f>IF(AH91=0,"",IF(AJ91=0,AQ91,IF(AK91=0,AR91,IF(AL91=0,AS91,""))))</f>
        <v/>
      </c>
      <c r="AF91" s="79" t="s">
        <v>81</v>
      </c>
      <c r="AG91" s="65">
        <f t="shared" si="5"/>
        <v>0</v>
      </c>
      <c r="AH91" s="65">
        <f>IF($AI$87&gt;0,1,0)</f>
        <v>0</v>
      </c>
      <c r="AI91" s="65">
        <f ca="1">IF(M91=MAX_年,3,12)</f>
        <v>12</v>
      </c>
      <c r="AJ91" s="65">
        <f>IF(OR(LEN(M91)=0,LEN(Q91)=0),0,1)</f>
        <v>0</v>
      </c>
      <c r="AK91" s="114">
        <v>1</v>
      </c>
      <c r="AL91" s="65">
        <f>IF(T91&gt;T86,1,0)</f>
        <v>0</v>
      </c>
      <c r="AM91" s="65">
        <f>LEN(M91)+LEN(Q91)</f>
        <v>0</v>
      </c>
      <c r="AO91" s="114">
        <v>0</v>
      </c>
      <c r="AQ91" s="65" t="s">
        <v>10184</v>
      </c>
      <c r="AR91" s="65" t="s">
        <v>11232</v>
      </c>
      <c r="AS91" s="65" t="s">
        <v>11236</v>
      </c>
    </row>
    <row r="92" spans="3:46" ht="24" customHeight="1" thickBot="1" x14ac:dyDescent="0.3">
      <c r="C92" s="608"/>
      <c r="D92" s="609"/>
      <c r="E92" s="609"/>
      <c r="F92" s="609"/>
      <c r="G92" s="610"/>
      <c r="H92" s="645" t="s">
        <v>79</v>
      </c>
      <c r="I92" s="645"/>
      <c r="J92" s="645"/>
      <c r="K92" s="645"/>
      <c r="L92" s="645"/>
      <c r="M92" s="646"/>
      <c r="N92" s="647"/>
      <c r="O92" s="647"/>
      <c r="P92" s="86" t="s">
        <v>17</v>
      </c>
      <c r="Q92" s="647"/>
      <c r="R92" s="647"/>
      <c r="S92" s="86" t="s">
        <v>18</v>
      </c>
      <c r="T92" s="656" t="str">
        <f>IF(AND(ISNUMBER(M92),ISNUMBER(Q92)),DATE(M92,Q92+1,0),"")</f>
        <v/>
      </c>
      <c r="U92" s="656"/>
      <c r="V92" s="656"/>
      <c r="W92" s="656"/>
      <c r="X92" s="656"/>
      <c r="Y92" s="642"/>
      <c r="Z92" s="643"/>
      <c r="AA92" s="643"/>
      <c r="AB92" s="643"/>
      <c r="AC92" s="643"/>
      <c r="AD92" s="644"/>
      <c r="AE92" s="36" t="str">
        <f>IF(AH92=0,"",IF(AJ92=0,AQ92,IF(AK92=0,AR92,IF(AL92=0,AS92,""))))</f>
        <v/>
      </c>
      <c r="AF92" s="79" t="s">
        <v>82</v>
      </c>
      <c r="AG92" s="65">
        <f t="shared" si="5"/>
        <v>0</v>
      </c>
      <c r="AH92" s="65">
        <f>IF($AI$87&gt;0,1,0)</f>
        <v>0</v>
      </c>
      <c r="AI92" s="65">
        <f ca="1">IF(M92=MAX_年,3,12)</f>
        <v>12</v>
      </c>
      <c r="AJ92" s="65">
        <f>IF(OR(LEN(M92)=0,LEN(Q92)=0),0,1)</f>
        <v>0</v>
      </c>
      <c r="AK92" s="65">
        <f>IF(T91&lt;T92,1,0)</f>
        <v>0</v>
      </c>
      <c r="AL92" s="65">
        <f ca="1">IF(T92&gt;$AI$5,0,1)</f>
        <v>0</v>
      </c>
      <c r="AM92" s="65">
        <f>LEN(M92)+LEN(Q92)</f>
        <v>0</v>
      </c>
      <c r="AN92" s="65">
        <f>INT(AO91/12)</f>
        <v>0</v>
      </c>
      <c r="AO92" s="65">
        <f>MOD(AO91,12)</f>
        <v>0</v>
      </c>
      <c r="AQ92" s="65" t="s">
        <v>10184</v>
      </c>
      <c r="AR92" s="65" t="s">
        <v>11230</v>
      </c>
      <c r="AS92" s="93" t="str">
        <f ca="1">$AT$5</f>
        <v>2021年3月を超えています</v>
      </c>
    </row>
    <row r="93" spans="3:46" ht="31.5" customHeight="1" thickTop="1" x14ac:dyDescent="0.25">
      <c r="C93" s="648" t="s">
        <v>226</v>
      </c>
      <c r="D93" s="649"/>
      <c r="E93" s="649"/>
      <c r="F93" s="649"/>
      <c r="G93" s="650"/>
      <c r="H93" s="651" t="s">
        <v>74</v>
      </c>
      <c r="I93" s="651"/>
      <c r="J93" s="652"/>
      <c r="K93" s="652"/>
      <c r="L93" s="652"/>
      <c r="M93" s="653"/>
      <c r="N93" s="654"/>
      <c r="O93" s="654"/>
      <c r="P93" s="654"/>
      <c r="Q93" s="654"/>
      <c r="R93" s="654"/>
      <c r="S93" s="654"/>
      <c r="T93" s="654"/>
      <c r="U93" s="654"/>
      <c r="V93" s="654"/>
      <c r="W93" s="654"/>
      <c r="X93" s="654"/>
      <c r="Y93" s="654"/>
      <c r="Z93" s="654"/>
      <c r="AA93" s="654"/>
      <c r="AB93" s="654"/>
      <c r="AC93" s="654"/>
      <c r="AD93" s="655"/>
      <c r="AE93" s="36" t="str">
        <f>IF(AK93=0,AT93,IF(AL93=0,AQ93,IF(AI93&gt;30,AR93,IF(AJ93=0,AS93,""))))</f>
        <v/>
      </c>
      <c r="AF93" s="79" t="s">
        <v>11375</v>
      </c>
      <c r="AG93" s="65">
        <f t="shared" si="5"/>
        <v>0</v>
      </c>
      <c r="AI93" s="65">
        <f>LEN(M93)</f>
        <v>0</v>
      </c>
      <c r="AJ93" s="65">
        <f>IF(M93=DBCS(M93),1,0)</f>
        <v>1</v>
      </c>
      <c r="AK93" s="65">
        <f>IF(AND(AI93&gt;0,AI87=0),0,1)</f>
        <v>1</v>
      </c>
      <c r="AL93" s="65">
        <f>IF(AND(AI93=0,SUM(AI94:AI96,AM97:AM98)&gt;0),0,1)</f>
        <v>1</v>
      </c>
      <c r="AQ93" s="65" t="s">
        <v>10182</v>
      </c>
      <c r="AR93" s="93" t="str">
        <f>AI93&amp;"文字です。30文字以内にしてください。"</f>
        <v>0文字です。30文字以内にしてください。</v>
      </c>
      <c r="AS93" s="65" t="s">
        <v>11331</v>
      </c>
      <c r="AT93" s="65" t="s">
        <v>11240</v>
      </c>
    </row>
    <row r="94" spans="3:46" ht="31.5" customHeight="1" x14ac:dyDescent="0.25">
      <c r="C94" s="605"/>
      <c r="D94" s="606"/>
      <c r="E94" s="606"/>
      <c r="F94" s="606"/>
      <c r="G94" s="607"/>
      <c r="H94" s="594" t="s">
        <v>76</v>
      </c>
      <c r="I94" s="594"/>
      <c r="J94" s="595"/>
      <c r="K94" s="595"/>
      <c r="L94" s="595"/>
      <c r="M94" s="569"/>
      <c r="N94" s="570"/>
      <c r="O94" s="570"/>
      <c r="P94" s="570"/>
      <c r="Q94" s="570"/>
      <c r="R94" s="570"/>
      <c r="S94" s="570"/>
      <c r="T94" s="570"/>
      <c r="U94" s="570"/>
      <c r="V94" s="570"/>
      <c r="W94" s="571"/>
      <c r="X94" s="566"/>
      <c r="Y94" s="567"/>
      <c r="Z94" s="567"/>
      <c r="AA94" s="567"/>
      <c r="AB94" s="567"/>
      <c r="AC94" s="567"/>
      <c r="AD94" s="568"/>
      <c r="AE94" s="36" t="str">
        <f>IF(AH94=0,"",IF(AI94=0,AQ94,IF(AI94&gt;16,AR94,IF(AJ94=0,AS94,""))))</f>
        <v/>
      </c>
      <c r="AF94" s="79" t="s">
        <v>11361</v>
      </c>
      <c r="AG94" s="65">
        <f t="shared" si="5"/>
        <v>0</v>
      </c>
      <c r="AH94" s="65">
        <f>IF($AI$93&gt;0,1,0)</f>
        <v>0</v>
      </c>
      <c r="AI94" s="65">
        <f>LEN(M94)</f>
        <v>0</v>
      </c>
      <c r="AJ94" s="65">
        <f>IF(M94=DBCS(M94),1,0)</f>
        <v>1</v>
      </c>
      <c r="AQ94" s="65" t="s">
        <v>10182</v>
      </c>
      <c r="AR94" s="93" t="str">
        <f>AI94&amp;"文字です。16文字以内にしてください。"</f>
        <v>0文字です。16文字以内にしてください。</v>
      </c>
      <c r="AS94" s="65" t="s">
        <v>11331</v>
      </c>
    </row>
    <row r="95" spans="3:46" ht="31.5" customHeight="1" x14ac:dyDescent="0.25">
      <c r="C95" s="605"/>
      <c r="D95" s="606"/>
      <c r="E95" s="606"/>
      <c r="F95" s="606"/>
      <c r="G95" s="607"/>
      <c r="H95" s="623" t="s">
        <v>75</v>
      </c>
      <c r="I95" s="623"/>
      <c r="J95" s="586"/>
      <c r="K95" s="586"/>
      <c r="L95" s="586"/>
      <c r="M95" s="569"/>
      <c r="N95" s="570"/>
      <c r="O95" s="570"/>
      <c r="P95" s="570"/>
      <c r="Q95" s="570"/>
      <c r="R95" s="570"/>
      <c r="S95" s="570"/>
      <c r="T95" s="571"/>
      <c r="U95" s="567"/>
      <c r="V95" s="567"/>
      <c r="W95" s="567"/>
      <c r="X95" s="567"/>
      <c r="Y95" s="567"/>
      <c r="Z95" s="567"/>
      <c r="AA95" s="567"/>
      <c r="AB95" s="567"/>
      <c r="AC95" s="567"/>
      <c r="AD95" s="568"/>
      <c r="AE95" s="36" t="str">
        <f>IF(AH95=0,"",IF(AI95=0,AQ95,IF(AI95&gt;10,AR95,IF(AJ95=0,AS95,""))))</f>
        <v/>
      </c>
      <c r="AF95" s="79" t="s">
        <v>11362</v>
      </c>
      <c r="AG95" s="65">
        <f t="shared" si="5"/>
        <v>0</v>
      </c>
      <c r="AH95" s="65">
        <f>IF($AI$93&gt;0,1,0)</f>
        <v>0</v>
      </c>
      <c r="AI95" s="65">
        <f>LEN(M95)</f>
        <v>0</v>
      </c>
      <c r="AJ95" s="65">
        <f>IF(M95=DBCS(M95),1,0)</f>
        <v>1</v>
      </c>
      <c r="AQ95" s="65" t="s">
        <v>10182</v>
      </c>
      <c r="AR95" s="93" t="str">
        <f>AI95&amp;"文字です。10文字以内にしてください。"</f>
        <v>0文字です。10文字以内にしてください。</v>
      </c>
      <c r="AS95" s="65" t="s">
        <v>11331</v>
      </c>
    </row>
    <row r="96" spans="3:46" ht="32.1" customHeight="1" x14ac:dyDescent="0.25">
      <c r="C96" s="605"/>
      <c r="D96" s="606"/>
      <c r="E96" s="606"/>
      <c r="F96" s="606"/>
      <c r="G96" s="607"/>
      <c r="H96" s="623" t="s">
        <v>77</v>
      </c>
      <c r="I96" s="623"/>
      <c r="J96" s="623"/>
      <c r="K96" s="623"/>
      <c r="L96" s="623"/>
      <c r="M96" s="633"/>
      <c r="N96" s="694"/>
      <c r="O96" s="694"/>
      <c r="P96" s="694"/>
      <c r="Q96" s="694"/>
      <c r="R96" s="694"/>
      <c r="S96" s="694"/>
      <c r="T96" s="694"/>
      <c r="U96" s="694"/>
      <c r="V96" s="694"/>
      <c r="W96" s="694"/>
      <c r="X96" s="694"/>
      <c r="Y96" s="694"/>
      <c r="Z96" s="694"/>
      <c r="AA96" s="694"/>
      <c r="AB96" s="694"/>
      <c r="AC96" s="694"/>
      <c r="AD96" s="695"/>
      <c r="AE96" s="36" t="str">
        <f>IF(AH96=0,"",IF(AI96=0,AQ96,IF(AI96&gt;60,AR96,IF(AJ96=0,AS96,""))))</f>
        <v/>
      </c>
      <c r="AF96" s="79" t="s">
        <v>11363</v>
      </c>
      <c r="AG96" s="65">
        <f t="shared" si="5"/>
        <v>0</v>
      </c>
      <c r="AH96" s="65">
        <f>IF($AI$93&gt;0,1,0)</f>
        <v>0</v>
      </c>
      <c r="AI96" s="65">
        <f>LEN(M96)</f>
        <v>0</v>
      </c>
      <c r="AJ96" s="65">
        <f>IF(M96=DBCS(M96),1,0)</f>
        <v>1</v>
      </c>
      <c r="AQ96" s="65" t="s">
        <v>10182</v>
      </c>
      <c r="AR96" s="93" t="str">
        <f>AI96&amp;"文字です。60文字以内にしてください。"</f>
        <v>0文字です。60文字以内にしてください。</v>
      </c>
      <c r="AS96" s="65" t="s">
        <v>11331</v>
      </c>
    </row>
    <row r="97" spans="2:46" ht="24" customHeight="1" x14ac:dyDescent="0.25">
      <c r="C97" s="605"/>
      <c r="D97" s="606"/>
      <c r="E97" s="606"/>
      <c r="F97" s="606"/>
      <c r="G97" s="607"/>
      <c r="H97" s="586" t="s">
        <v>78</v>
      </c>
      <c r="I97" s="586"/>
      <c r="J97" s="586"/>
      <c r="K97" s="586"/>
      <c r="L97" s="586"/>
      <c r="M97" s="636"/>
      <c r="N97" s="637"/>
      <c r="O97" s="637"/>
      <c r="P97" s="137" t="s">
        <v>17</v>
      </c>
      <c r="Q97" s="637"/>
      <c r="R97" s="637"/>
      <c r="S97" s="137" t="s">
        <v>18</v>
      </c>
      <c r="T97" s="638" t="str">
        <f>IF(AND(ISNUMBER(M97),ISNUMBER(Q97)),DATE(M97,Q97,1),"")</f>
        <v/>
      </c>
      <c r="U97" s="638"/>
      <c r="V97" s="638"/>
      <c r="W97" s="638"/>
      <c r="X97" s="638"/>
      <c r="Y97" s="639" t="str">
        <f>IF(AO97&gt;0,AN98&amp;" 年 "&amp;AO98&amp;" ヶ月","")</f>
        <v/>
      </c>
      <c r="Z97" s="640"/>
      <c r="AA97" s="640"/>
      <c r="AB97" s="640"/>
      <c r="AC97" s="640"/>
      <c r="AD97" s="641"/>
      <c r="AE97" s="36" t="str">
        <f>IF(AH97=0,"",IF(AJ97=0,AQ97,IF(AK97=0,AR97,IF(AL97=0,AS97,""))))</f>
        <v/>
      </c>
      <c r="AF97" s="79" t="s">
        <v>81</v>
      </c>
      <c r="AG97" s="65">
        <f t="shared" si="5"/>
        <v>0</v>
      </c>
      <c r="AH97" s="65">
        <f>IF($AI$93&gt;0,1,0)</f>
        <v>0</v>
      </c>
      <c r="AI97" s="65">
        <f ca="1">IF(M97=MAX_年,3,12)</f>
        <v>12</v>
      </c>
      <c r="AJ97" s="65">
        <f>IF(OR(LEN(M97)=0,LEN(Q97)=0),0,1)</f>
        <v>0</v>
      </c>
      <c r="AK97" s="114">
        <v>1</v>
      </c>
      <c r="AL97" s="65">
        <f>IF(T97&gt;T92,1,0)</f>
        <v>0</v>
      </c>
      <c r="AM97" s="65">
        <f>LEN(M97)+LEN(Q97)</f>
        <v>0</v>
      </c>
      <c r="AO97" s="114">
        <v>0</v>
      </c>
      <c r="AQ97" s="65" t="s">
        <v>10184</v>
      </c>
      <c r="AR97" s="65" t="s">
        <v>11232</v>
      </c>
      <c r="AS97" s="65" t="s">
        <v>11239</v>
      </c>
    </row>
    <row r="98" spans="2:46" ht="24" customHeight="1" thickBot="1" x14ac:dyDescent="0.3">
      <c r="C98" s="608"/>
      <c r="D98" s="609"/>
      <c r="E98" s="609"/>
      <c r="F98" s="609"/>
      <c r="G98" s="610"/>
      <c r="H98" s="645" t="s">
        <v>79</v>
      </c>
      <c r="I98" s="645"/>
      <c r="J98" s="645"/>
      <c r="K98" s="645"/>
      <c r="L98" s="645"/>
      <c r="M98" s="646"/>
      <c r="N98" s="647"/>
      <c r="O98" s="647"/>
      <c r="P98" s="86" t="s">
        <v>17</v>
      </c>
      <c r="Q98" s="647"/>
      <c r="R98" s="647"/>
      <c r="S98" s="86" t="s">
        <v>18</v>
      </c>
      <c r="T98" s="656" t="str">
        <f>IF(AND(ISNUMBER(M98),ISNUMBER(Q98)),DATE(M98,Q98+1,0),"")</f>
        <v/>
      </c>
      <c r="U98" s="656"/>
      <c r="V98" s="656"/>
      <c r="W98" s="656"/>
      <c r="X98" s="656"/>
      <c r="Y98" s="642"/>
      <c r="Z98" s="643"/>
      <c r="AA98" s="643"/>
      <c r="AB98" s="643"/>
      <c r="AC98" s="643"/>
      <c r="AD98" s="644"/>
      <c r="AE98" s="36" t="str">
        <f>IF(AH98=0,"",IF(AJ98=0,AQ98,IF(AK98=0,AR98,IF(AL98=0,AS98,""))))</f>
        <v/>
      </c>
      <c r="AF98" s="79" t="s">
        <v>82</v>
      </c>
      <c r="AG98" s="65">
        <f t="shared" si="5"/>
        <v>0</v>
      </c>
      <c r="AH98" s="65">
        <f>IF($AI$93&gt;0,1,0)</f>
        <v>0</v>
      </c>
      <c r="AI98" s="65">
        <f ca="1">IF(M98=MAX_年,3,12)</f>
        <v>12</v>
      </c>
      <c r="AJ98" s="65">
        <f>IF(OR(LEN(M98)=0,LEN(Q98)=0),0,1)</f>
        <v>0</v>
      </c>
      <c r="AK98" s="65">
        <f>IF(T97&lt;T98,1,0)</f>
        <v>0</v>
      </c>
      <c r="AL98" s="65">
        <f ca="1">IF(T98&gt;$AI$5,0,1)</f>
        <v>0</v>
      </c>
      <c r="AM98" s="65">
        <f>LEN(M98)+LEN(Q98)</f>
        <v>0</v>
      </c>
      <c r="AN98" s="65">
        <f>INT(AO97/12)</f>
        <v>0</v>
      </c>
      <c r="AO98" s="65">
        <f>MOD(AO97,12)</f>
        <v>0</v>
      </c>
      <c r="AQ98" s="65" t="s">
        <v>10184</v>
      </c>
      <c r="AR98" s="65" t="s">
        <v>11230</v>
      </c>
      <c r="AS98" s="93" t="str">
        <f ca="1">$AT$5</f>
        <v>2021年3月を超えています</v>
      </c>
    </row>
    <row r="99" spans="2:46" ht="31.5" customHeight="1" thickTop="1" x14ac:dyDescent="0.25">
      <c r="C99" s="648" t="s">
        <v>227</v>
      </c>
      <c r="D99" s="649"/>
      <c r="E99" s="649"/>
      <c r="F99" s="649"/>
      <c r="G99" s="650"/>
      <c r="H99" s="651" t="s">
        <v>74</v>
      </c>
      <c r="I99" s="651"/>
      <c r="J99" s="652"/>
      <c r="K99" s="652"/>
      <c r="L99" s="652"/>
      <c r="M99" s="653"/>
      <c r="N99" s="654"/>
      <c r="O99" s="654"/>
      <c r="P99" s="654"/>
      <c r="Q99" s="654"/>
      <c r="R99" s="654"/>
      <c r="S99" s="654"/>
      <c r="T99" s="654"/>
      <c r="U99" s="654"/>
      <c r="V99" s="654"/>
      <c r="W99" s="654"/>
      <c r="X99" s="654"/>
      <c r="Y99" s="654"/>
      <c r="Z99" s="654"/>
      <c r="AA99" s="654"/>
      <c r="AB99" s="654"/>
      <c r="AC99" s="654"/>
      <c r="AD99" s="655"/>
      <c r="AE99" s="36" t="str">
        <f>IF(AK99=0,AT99,IF(AL99=0,AQ99,IF(AI99&gt;30,AR99,IF(AJ99=0,AS99,""))))</f>
        <v/>
      </c>
      <c r="AF99" s="79" t="s">
        <v>11375</v>
      </c>
      <c r="AG99" s="65">
        <f t="shared" si="5"/>
        <v>0</v>
      </c>
      <c r="AI99" s="65">
        <f>LEN(M99)</f>
        <v>0</v>
      </c>
      <c r="AJ99" s="65">
        <f>IF(M99=DBCS(M99),1,0)</f>
        <v>1</v>
      </c>
      <c r="AK99" s="65">
        <f>IF(AND(AI99&gt;0,AI93=0),0,1)</f>
        <v>1</v>
      </c>
      <c r="AL99" s="65">
        <f>IF(AND(AI99=0,SUM(AI100:AI102,AM103:AM104)&gt;0),0,1)</f>
        <v>1</v>
      </c>
      <c r="AQ99" s="65" t="s">
        <v>10182</v>
      </c>
      <c r="AR99" s="93" t="str">
        <f>AI99&amp;"文字です。30文字以内にしてください。"</f>
        <v>0文字です。30文字以内にしてください。</v>
      </c>
      <c r="AS99" s="65" t="s">
        <v>11331</v>
      </c>
      <c r="AT99" s="65" t="s">
        <v>11241</v>
      </c>
    </row>
    <row r="100" spans="2:46" ht="31.5" customHeight="1" x14ac:dyDescent="0.25">
      <c r="C100" s="605"/>
      <c r="D100" s="606"/>
      <c r="E100" s="606"/>
      <c r="F100" s="606"/>
      <c r="G100" s="607"/>
      <c r="H100" s="594" t="s">
        <v>76</v>
      </c>
      <c r="I100" s="594"/>
      <c r="J100" s="595"/>
      <c r="K100" s="595"/>
      <c r="L100" s="595"/>
      <c r="M100" s="569"/>
      <c r="N100" s="570"/>
      <c r="O100" s="570"/>
      <c r="P100" s="570"/>
      <c r="Q100" s="570"/>
      <c r="R100" s="570"/>
      <c r="S100" s="570"/>
      <c r="T100" s="570"/>
      <c r="U100" s="570"/>
      <c r="V100" s="570"/>
      <c r="W100" s="571"/>
      <c r="X100" s="566"/>
      <c r="Y100" s="567"/>
      <c r="Z100" s="567"/>
      <c r="AA100" s="567"/>
      <c r="AB100" s="567"/>
      <c r="AC100" s="567"/>
      <c r="AD100" s="568"/>
      <c r="AE100" s="36" t="str">
        <f>IF(AH100=0,"",IF(AI100=0,AQ100,IF(AI100&gt;16,AR100,IF(AJ100=0,AS100,""))))</f>
        <v/>
      </c>
      <c r="AF100" s="79" t="s">
        <v>11361</v>
      </c>
      <c r="AG100" s="65">
        <f t="shared" si="5"/>
        <v>0</v>
      </c>
      <c r="AH100" s="65">
        <f>IF($AI$99&gt;0,1,0)</f>
        <v>0</v>
      </c>
      <c r="AI100" s="65">
        <f>LEN(M100)</f>
        <v>0</v>
      </c>
      <c r="AJ100" s="65">
        <f>IF(M100=DBCS(M100),1,0)</f>
        <v>1</v>
      </c>
      <c r="AQ100" s="65" t="s">
        <v>10182</v>
      </c>
      <c r="AR100" s="93" t="str">
        <f>AI100&amp;"文字です。16文字以内にしてください。"</f>
        <v>0文字です。16文字以内にしてください。</v>
      </c>
      <c r="AS100" s="65" t="s">
        <v>11331</v>
      </c>
    </row>
    <row r="101" spans="2:46" ht="31.5" customHeight="1" x14ac:dyDescent="0.25">
      <c r="C101" s="605"/>
      <c r="D101" s="606"/>
      <c r="E101" s="606"/>
      <c r="F101" s="606"/>
      <c r="G101" s="607"/>
      <c r="H101" s="623" t="s">
        <v>75</v>
      </c>
      <c r="I101" s="623"/>
      <c r="J101" s="586"/>
      <c r="K101" s="586"/>
      <c r="L101" s="586"/>
      <c r="M101" s="569"/>
      <c r="N101" s="570"/>
      <c r="O101" s="570"/>
      <c r="P101" s="570"/>
      <c r="Q101" s="570"/>
      <c r="R101" s="570"/>
      <c r="S101" s="570"/>
      <c r="T101" s="571"/>
      <c r="U101" s="567"/>
      <c r="V101" s="567"/>
      <c r="W101" s="567"/>
      <c r="X101" s="567"/>
      <c r="Y101" s="567"/>
      <c r="Z101" s="567"/>
      <c r="AA101" s="567"/>
      <c r="AB101" s="567"/>
      <c r="AC101" s="567"/>
      <c r="AD101" s="568"/>
      <c r="AE101" s="36" t="str">
        <f>IF(AH101=0,"",IF(AI101=0,AQ101,IF(AI101&gt;10,AR101,IF(AJ101=0,AS101,""))))</f>
        <v/>
      </c>
      <c r="AF101" s="79" t="s">
        <v>11362</v>
      </c>
      <c r="AG101" s="65">
        <f t="shared" si="5"/>
        <v>0</v>
      </c>
      <c r="AH101" s="65">
        <f>IF($AI$99&gt;0,1,0)</f>
        <v>0</v>
      </c>
      <c r="AI101" s="65">
        <f>LEN(M101)</f>
        <v>0</v>
      </c>
      <c r="AJ101" s="65">
        <f>IF(M101=DBCS(M101),1,0)</f>
        <v>1</v>
      </c>
      <c r="AQ101" s="65" t="s">
        <v>10182</v>
      </c>
      <c r="AR101" s="93" t="str">
        <f>AI101&amp;"文字です。10文字以内にしてください。"</f>
        <v>0文字です。10文字以内にしてください。</v>
      </c>
      <c r="AS101" s="65" t="s">
        <v>11331</v>
      </c>
    </row>
    <row r="102" spans="2:46" ht="32.1" customHeight="1" x14ac:dyDescent="0.25">
      <c r="C102" s="605"/>
      <c r="D102" s="606"/>
      <c r="E102" s="606"/>
      <c r="F102" s="606"/>
      <c r="G102" s="607"/>
      <c r="H102" s="623" t="s">
        <v>77</v>
      </c>
      <c r="I102" s="623"/>
      <c r="J102" s="623"/>
      <c r="K102" s="623"/>
      <c r="L102" s="623"/>
      <c r="M102" s="633"/>
      <c r="N102" s="634"/>
      <c r="O102" s="634"/>
      <c r="P102" s="634"/>
      <c r="Q102" s="634"/>
      <c r="R102" s="634"/>
      <c r="S102" s="634"/>
      <c r="T102" s="634"/>
      <c r="U102" s="634"/>
      <c r="V102" s="634"/>
      <c r="W102" s="634"/>
      <c r="X102" s="634"/>
      <c r="Y102" s="634"/>
      <c r="Z102" s="634"/>
      <c r="AA102" s="634"/>
      <c r="AB102" s="634"/>
      <c r="AC102" s="634"/>
      <c r="AD102" s="635"/>
      <c r="AE102" s="36" t="str">
        <f>IF(AH102=0,"",IF(AI102=0,AQ102,IF(AI102&gt;60,AR102,IF(AJ102=0,AS102,""))))</f>
        <v/>
      </c>
      <c r="AF102" s="79" t="s">
        <v>11363</v>
      </c>
      <c r="AG102" s="65">
        <f t="shared" si="5"/>
        <v>0</v>
      </c>
      <c r="AH102" s="65">
        <f>IF($AI$99&gt;0,1,0)</f>
        <v>0</v>
      </c>
      <c r="AI102" s="65">
        <f>LEN(M102)</f>
        <v>0</v>
      </c>
      <c r="AJ102" s="65">
        <f>IF(M102=DBCS(M102),1,0)</f>
        <v>1</v>
      </c>
      <c r="AQ102" s="65" t="s">
        <v>10182</v>
      </c>
      <c r="AR102" s="93" t="str">
        <f>AI102&amp;"文字です。60文字以内にしてください。"</f>
        <v>0文字です。60文字以内にしてください。</v>
      </c>
      <c r="AS102" s="65" t="s">
        <v>11331</v>
      </c>
    </row>
    <row r="103" spans="2:46" ht="24" customHeight="1" x14ac:dyDescent="0.25">
      <c r="C103" s="605"/>
      <c r="D103" s="606"/>
      <c r="E103" s="606"/>
      <c r="F103" s="606"/>
      <c r="G103" s="607"/>
      <c r="H103" s="586" t="s">
        <v>78</v>
      </c>
      <c r="I103" s="586"/>
      <c r="J103" s="586"/>
      <c r="K103" s="586"/>
      <c r="L103" s="586"/>
      <c r="M103" s="636"/>
      <c r="N103" s="637"/>
      <c r="O103" s="637"/>
      <c r="P103" s="137" t="s">
        <v>17</v>
      </c>
      <c r="Q103" s="637"/>
      <c r="R103" s="637"/>
      <c r="S103" s="137" t="s">
        <v>18</v>
      </c>
      <c r="T103" s="638" t="str">
        <f>IF(AND(ISNUMBER(M103),ISNUMBER(Q103)),DATE(M103,Q103,1),"")</f>
        <v/>
      </c>
      <c r="U103" s="638"/>
      <c r="V103" s="638"/>
      <c r="W103" s="638"/>
      <c r="X103" s="638"/>
      <c r="Y103" s="639" t="str">
        <f>IF(AO103&gt;0,AN104&amp;" 年 "&amp;AO104&amp;" ヶ月","")</f>
        <v/>
      </c>
      <c r="Z103" s="640"/>
      <c r="AA103" s="640"/>
      <c r="AB103" s="640"/>
      <c r="AC103" s="640"/>
      <c r="AD103" s="641"/>
      <c r="AE103" s="36" t="str">
        <f>IF(AH103=0,"",IF(AJ103=0,AQ103,IF(AK103=0,AR103,IF(AL103=0,AS103,""))))</f>
        <v/>
      </c>
      <c r="AF103" s="79" t="s">
        <v>81</v>
      </c>
      <c r="AG103" s="65">
        <f t="shared" si="5"/>
        <v>0</v>
      </c>
      <c r="AH103" s="65">
        <f>IF($AI$99&gt;0,1,0)</f>
        <v>0</v>
      </c>
      <c r="AI103" s="65">
        <f ca="1">IF(M103=MAX_年,3,12)</f>
        <v>12</v>
      </c>
      <c r="AJ103" s="65">
        <f>IF(OR(LEN(M103)=0,LEN(Q103)=0),0,1)</f>
        <v>0</v>
      </c>
      <c r="AK103" s="114">
        <v>1</v>
      </c>
      <c r="AL103" s="65">
        <f>IF(T103&gt;T98,1,0)</f>
        <v>0</v>
      </c>
      <c r="AM103" s="65">
        <f>LEN(M103)+LEN(Q103)</f>
        <v>0</v>
      </c>
      <c r="AO103" s="114">
        <v>0</v>
      </c>
      <c r="AQ103" s="65" t="s">
        <v>10184</v>
      </c>
      <c r="AR103" s="65" t="s">
        <v>11232</v>
      </c>
      <c r="AS103" s="65" t="s">
        <v>11242</v>
      </c>
    </row>
    <row r="104" spans="2:46" ht="24" customHeight="1" thickBot="1" x14ac:dyDescent="0.3">
      <c r="C104" s="608"/>
      <c r="D104" s="609"/>
      <c r="E104" s="609"/>
      <c r="F104" s="609"/>
      <c r="G104" s="610"/>
      <c r="H104" s="645" t="s">
        <v>79</v>
      </c>
      <c r="I104" s="645"/>
      <c r="J104" s="645"/>
      <c r="K104" s="645"/>
      <c r="L104" s="645"/>
      <c r="M104" s="646"/>
      <c r="N104" s="647"/>
      <c r="O104" s="647"/>
      <c r="P104" s="86" t="s">
        <v>17</v>
      </c>
      <c r="Q104" s="647"/>
      <c r="R104" s="647"/>
      <c r="S104" s="86" t="s">
        <v>18</v>
      </c>
      <c r="T104" s="656" t="str">
        <f>IF(AND(ISNUMBER(M104),ISNUMBER(Q104)),DATE(M104,Q104+1,0),"")</f>
        <v/>
      </c>
      <c r="U104" s="656"/>
      <c r="V104" s="656"/>
      <c r="W104" s="656"/>
      <c r="X104" s="656"/>
      <c r="Y104" s="642"/>
      <c r="Z104" s="643"/>
      <c r="AA104" s="643"/>
      <c r="AB104" s="643"/>
      <c r="AC104" s="643"/>
      <c r="AD104" s="644"/>
      <c r="AE104" s="36" t="str">
        <f>IF(AH104=0,"",IF(AJ104=0,AQ104,IF(AK104=0,AR104,IF(AL104=0,AS104,""))))</f>
        <v/>
      </c>
      <c r="AF104" s="79" t="s">
        <v>82</v>
      </c>
      <c r="AG104" s="65">
        <f t="shared" si="5"/>
        <v>0</v>
      </c>
      <c r="AH104" s="65">
        <f>IF($AI$99&gt;0,1,0)</f>
        <v>0</v>
      </c>
      <c r="AI104" s="65">
        <f ca="1">IF(M104=MAX_年,3,12)</f>
        <v>12</v>
      </c>
      <c r="AJ104" s="65">
        <f>IF(OR(LEN(M104)=0,LEN(Q104)=0),0,1)</f>
        <v>0</v>
      </c>
      <c r="AK104" s="65">
        <f>IF(T103&lt;T104,1,0)</f>
        <v>0</v>
      </c>
      <c r="AL104" s="65">
        <f ca="1">IF(T104&gt;$AI$5,0,1)</f>
        <v>0</v>
      </c>
      <c r="AM104" s="65">
        <f>LEN(M104)+LEN(Q104)</f>
        <v>0</v>
      </c>
      <c r="AN104" s="65">
        <f>INT(AO103/12)</f>
        <v>0</v>
      </c>
      <c r="AO104" s="65">
        <f>MOD(AO103,12)</f>
        <v>0</v>
      </c>
      <c r="AQ104" s="65" t="s">
        <v>10184</v>
      </c>
      <c r="AR104" s="65" t="s">
        <v>11230</v>
      </c>
      <c r="AS104" s="93" t="str">
        <f ca="1">$AT$5</f>
        <v>2021年3月を超えています</v>
      </c>
    </row>
    <row r="105" spans="2:46" ht="24" customHeight="1" thickTop="1" thickBot="1" x14ac:dyDescent="0.3">
      <c r="C105" s="676" t="s">
        <v>84</v>
      </c>
      <c r="D105" s="677"/>
      <c r="E105" s="677"/>
      <c r="F105" s="677"/>
      <c r="G105" s="677"/>
      <c r="H105" s="677"/>
      <c r="I105" s="677"/>
      <c r="J105" s="677"/>
      <c r="K105" s="677"/>
      <c r="L105" s="677"/>
      <c r="M105" s="688" t="str">
        <f>IF(AN105&gt;0,AL105&amp;" 年 "&amp;AM105&amp;" ヶ月","")</f>
        <v/>
      </c>
      <c r="N105" s="688"/>
      <c r="O105" s="688"/>
      <c r="P105" s="688"/>
      <c r="Q105" s="688"/>
      <c r="R105" s="679"/>
      <c r="S105" s="679"/>
      <c r="T105" s="679"/>
      <c r="U105" s="679"/>
      <c r="V105" s="679"/>
      <c r="W105" s="679"/>
      <c r="X105" s="679"/>
      <c r="Y105" s="679"/>
      <c r="Z105" s="679"/>
      <c r="AA105" s="679"/>
      <c r="AB105" s="680"/>
      <c r="AC105" s="680"/>
      <c r="AD105" s="681"/>
      <c r="AE105" s="36" t="str">
        <f>IF(AH105=0,AQ105,"")</f>
        <v>経歴不足です</v>
      </c>
      <c r="AF105" s="79"/>
      <c r="AG105" s="65">
        <f t="shared" si="5"/>
        <v>1</v>
      </c>
      <c r="AH105" s="65">
        <f>IF(AH$44=3,IF(AL105&lt;AK$5,0,1),IF(AL105&lt;AJ$5,0,1))</f>
        <v>0</v>
      </c>
      <c r="AL105" s="65">
        <f>INT(AN105/12)</f>
        <v>0</v>
      </c>
      <c r="AM105" s="65">
        <f>MOD(AN105,12)</f>
        <v>0</v>
      </c>
      <c r="AN105" s="65">
        <f>SUM(AN$70,AO105)</f>
        <v>0</v>
      </c>
      <c r="AO105" s="65">
        <f>SUM(AO79,AO85,AO91,AO97,AO103)</f>
        <v>0</v>
      </c>
      <c r="AQ105" s="65" t="s">
        <v>11243</v>
      </c>
    </row>
    <row r="106" spans="2:46" ht="24" customHeight="1" x14ac:dyDescent="0.25">
      <c r="AE106" s="35"/>
      <c r="AF106" s="80"/>
    </row>
    <row r="107" spans="2:46" ht="24" customHeight="1" thickBot="1" x14ac:dyDescent="0.3">
      <c r="B107" s="77" t="s">
        <v>11491</v>
      </c>
      <c r="AE107" s="33" t="s">
        <v>30</v>
      </c>
      <c r="AF107" s="78" t="s">
        <v>83</v>
      </c>
    </row>
    <row r="108" spans="2:46" ht="24" customHeight="1" x14ac:dyDescent="0.25">
      <c r="C108" s="682" t="s">
        <v>92</v>
      </c>
      <c r="D108" s="540"/>
      <c r="E108" s="540"/>
      <c r="F108" s="540"/>
      <c r="G108" s="540"/>
      <c r="H108" s="689"/>
      <c r="I108" s="689"/>
      <c r="J108" s="689"/>
      <c r="K108" s="689"/>
      <c r="L108" s="689"/>
      <c r="M108" s="684"/>
      <c r="N108" s="684"/>
      <c r="O108" s="684"/>
      <c r="P108" s="684"/>
      <c r="Q108" s="684"/>
      <c r="R108" s="684"/>
      <c r="S108" s="684"/>
      <c r="T108" s="684"/>
      <c r="U108" s="684"/>
      <c r="V108" s="684"/>
      <c r="W108" s="684"/>
      <c r="X108" s="684"/>
      <c r="Y108" s="684"/>
      <c r="Z108" s="684"/>
      <c r="AA108" s="684"/>
      <c r="AB108" s="684"/>
      <c r="AC108" s="684"/>
      <c r="AD108" s="685"/>
      <c r="AE108" s="36" t="str">
        <f>IF(AJ108=0,AQ108,IF(AK108=0,AR108,""))</f>
        <v>未選択です</v>
      </c>
      <c r="AF108" s="79" t="s">
        <v>91</v>
      </c>
      <c r="AG108" s="65">
        <f t="shared" si="5"/>
        <v>1</v>
      </c>
      <c r="AH108" s="65">
        <f>COUNTA(M75,M81,M87,M93,M99)</f>
        <v>0</v>
      </c>
      <c r="AI108" s="65" t="str">
        <f>IF(AH108&gt;1,"PL_経歴"&amp;AH108,"PL_経歴1")</f>
        <v>PL_経歴1</v>
      </c>
      <c r="AJ108" s="65">
        <f>LEN(H108)</f>
        <v>0</v>
      </c>
      <c r="AK108" s="65">
        <f ca="1">IFERROR(MATCH(H108,INDIRECT(AI108),0),0)</f>
        <v>0</v>
      </c>
      <c r="AQ108" s="65" t="s">
        <v>10180</v>
      </c>
      <c r="AR108" s="65" t="s">
        <v>10183</v>
      </c>
    </row>
    <row r="109" spans="2:46" ht="24" customHeight="1" x14ac:dyDescent="0.25">
      <c r="C109" s="629" t="s">
        <v>102</v>
      </c>
      <c r="D109" s="630"/>
      <c r="E109" s="630"/>
      <c r="F109" s="630"/>
      <c r="G109" s="630"/>
      <c r="H109" s="630"/>
      <c r="I109" s="630"/>
      <c r="J109" s="630"/>
      <c r="K109" s="630"/>
      <c r="L109" s="630"/>
      <c r="M109" s="630"/>
      <c r="N109" s="630"/>
      <c r="O109" s="630"/>
      <c r="P109" s="630"/>
      <c r="Q109" s="630"/>
      <c r="R109" s="630"/>
      <c r="S109" s="630"/>
      <c r="T109" s="630"/>
      <c r="U109" s="630"/>
      <c r="V109" s="630"/>
      <c r="W109" s="630" t="s">
        <v>101</v>
      </c>
      <c r="X109" s="630"/>
      <c r="Y109" s="630"/>
      <c r="Z109" s="630"/>
      <c r="AA109" s="630"/>
      <c r="AB109" s="631">
        <f>AJ110</f>
        <v>0</v>
      </c>
      <c r="AC109" s="631"/>
      <c r="AD109" s="632"/>
      <c r="AE109" s="36"/>
      <c r="AF109" s="79"/>
      <c r="AG109" s="65">
        <f t="shared" si="5"/>
        <v>0</v>
      </c>
    </row>
    <row r="110" spans="2:46" ht="24" customHeight="1" x14ac:dyDescent="0.25">
      <c r="C110" s="611"/>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3"/>
      <c r="AE110" s="582" t="str">
        <f>IF(AJ110=0,AQ110,IF(AJ110&lt;1,AR110,IF(AJ110&gt;720,AS110,IF(AK110&gt;20,AT110,""))))</f>
        <v>未入力です</v>
      </c>
      <c r="AF110" s="87" t="s">
        <v>11458</v>
      </c>
      <c r="AG110" s="65">
        <f t="shared" si="5"/>
        <v>1</v>
      </c>
      <c r="AJ110" s="114">
        <v>0</v>
      </c>
      <c r="AK110" s="114">
        <v>0</v>
      </c>
      <c r="AQ110" s="65" t="s">
        <v>10182</v>
      </c>
      <c r="AR110" s="65" t="s">
        <v>11249</v>
      </c>
      <c r="AS110" s="65" t="s">
        <v>11250</v>
      </c>
      <c r="AT110" s="93" t="str">
        <f>"【注意】"&amp;AK110&amp;"行あります。実際の印刷内容を確認してください。"</f>
        <v>【注意】0行あります。実際の印刷内容を確認してください。</v>
      </c>
    </row>
    <row r="111" spans="2:46" ht="24" customHeight="1" x14ac:dyDescent="0.25">
      <c r="C111" s="611"/>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3"/>
      <c r="AE111" s="583"/>
      <c r="AF111" s="88" t="s">
        <v>11374</v>
      </c>
    </row>
    <row r="112" spans="2:46" ht="24" customHeight="1" x14ac:dyDescent="0.25">
      <c r="C112" s="611"/>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3"/>
      <c r="AE112" s="583"/>
      <c r="AF112" s="88" t="s">
        <v>11251</v>
      </c>
    </row>
    <row r="113" spans="2:48" ht="24" customHeight="1" x14ac:dyDescent="0.25">
      <c r="C113" s="611"/>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3"/>
      <c r="AE113" s="583"/>
      <c r="AF113" s="88" t="s">
        <v>11596</v>
      </c>
    </row>
    <row r="114" spans="2:48" ht="24" customHeight="1" x14ac:dyDescent="0.25">
      <c r="C114" s="611"/>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3"/>
      <c r="AE114" s="583"/>
      <c r="AF114" s="88" t="s">
        <v>11597</v>
      </c>
    </row>
    <row r="115" spans="2:48" ht="24" customHeight="1" x14ac:dyDescent="0.25">
      <c r="C115" s="611"/>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3"/>
      <c r="AE115" s="583"/>
      <c r="AF115" s="88"/>
    </row>
    <row r="116" spans="2:48" ht="24" customHeight="1" x14ac:dyDescent="0.25">
      <c r="C116" s="611"/>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3"/>
      <c r="AE116" s="583"/>
      <c r="AF116" s="88"/>
    </row>
    <row r="117" spans="2:48" ht="24" customHeight="1" x14ac:dyDescent="0.25">
      <c r="C117" s="611"/>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2"/>
      <c r="AD117" s="613"/>
      <c r="AE117" s="583"/>
      <c r="AF117" s="88"/>
    </row>
    <row r="118" spans="2:48" ht="24" customHeight="1" x14ac:dyDescent="0.25">
      <c r="C118" s="611"/>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3"/>
      <c r="AE118" s="583"/>
      <c r="AF118" s="88"/>
    </row>
    <row r="119" spans="2:48" ht="39.950000000000003" customHeight="1" thickBot="1" x14ac:dyDescent="0.3">
      <c r="C119" s="614"/>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6"/>
      <c r="AE119" s="584"/>
      <c r="AF119" s="89"/>
    </row>
    <row r="121" spans="2:48" ht="24" customHeight="1" thickBot="1" x14ac:dyDescent="0.3">
      <c r="B121" s="77" t="s">
        <v>11492</v>
      </c>
      <c r="AE121" s="33" t="s">
        <v>30</v>
      </c>
      <c r="AF121" s="78" t="s">
        <v>83</v>
      </c>
      <c r="AH121" s="68" t="str">
        <f>AH74</f>
        <v/>
      </c>
      <c r="AI121" s="68" t="str">
        <f>AI74</f>
        <v/>
      </c>
      <c r="AJ121" s="68">
        <f>AJ74</f>
        <v>5569</v>
      </c>
      <c r="AK121" s="68">
        <f>AK74</f>
        <v>5569</v>
      </c>
      <c r="AL121" s="69">
        <f>AL74</f>
        <v>1915</v>
      </c>
      <c r="AO121" s="67"/>
      <c r="AP121" s="67"/>
    </row>
    <row r="122" spans="2:48" ht="31.5" customHeight="1" x14ac:dyDescent="0.25">
      <c r="C122" s="602" t="s">
        <v>114</v>
      </c>
      <c r="D122" s="603"/>
      <c r="E122" s="603"/>
      <c r="F122" s="603"/>
      <c r="G122" s="604"/>
      <c r="H122" s="690" t="s">
        <v>74</v>
      </c>
      <c r="I122" s="690"/>
      <c r="J122" s="540"/>
      <c r="K122" s="540"/>
      <c r="L122" s="540"/>
      <c r="M122" s="702"/>
      <c r="N122" s="703"/>
      <c r="O122" s="703"/>
      <c r="P122" s="703"/>
      <c r="Q122" s="703"/>
      <c r="R122" s="703"/>
      <c r="S122" s="703"/>
      <c r="T122" s="703"/>
      <c r="U122" s="703"/>
      <c r="V122" s="703"/>
      <c r="W122" s="703"/>
      <c r="X122" s="703"/>
      <c r="Y122" s="703"/>
      <c r="Z122" s="703"/>
      <c r="AA122" s="703"/>
      <c r="AB122" s="703"/>
      <c r="AC122" s="703"/>
      <c r="AD122" s="704"/>
      <c r="AE122" s="36" t="str">
        <f>IF(AI122=0,AQ122,IF(AI122&gt;30,AR122,IF(AJ122=0,AS122,"")))</f>
        <v>未入力です</v>
      </c>
      <c r="AF122" s="79" t="s">
        <v>11375</v>
      </c>
      <c r="AG122" s="65">
        <f t="shared" ref="AG122:AG152" si="6">IF(AE122="",0,IF(LEFT(AE122,4)="【注意】",0,1))</f>
        <v>1</v>
      </c>
      <c r="AI122" s="65">
        <f>LEN(M122)</f>
        <v>0</v>
      </c>
      <c r="AJ122" s="65">
        <f>IF(M122=DBCS(M122),1,0)</f>
        <v>1</v>
      </c>
      <c r="AQ122" s="65" t="s">
        <v>10182</v>
      </c>
      <c r="AR122" s="93" t="str">
        <f>AI122&amp;"文字です。30文字以内にしてください。"</f>
        <v>0文字です。30文字以内にしてください。</v>
      </c>
      <c r="AS122" s="65" t="s">
        <v>11331</v>
      </c>
    </row>
    <row r="123" spans="2:48" ht="31.5" customHeight="1" x14ac:dyDescent="0.25">
      <c r="C123" s="605"/>
      <c r="D123" s="606"/>
      <c r="E123" s="606"/>
      <c r="F123" s="606"/>
      <c r="G123" s="607"/>
      <c r="H123" s="594" t="s">
        <v>76</v>
      </c>
      <c r="I123" s="594"/>
      <c r="J123" s="595"/>
      <c r="K123" s="595"/>
      <c r="L123" s="595"/>
      <c r="M123" s="569"/>
      <c r="N123" s="570"/>
      <c r="O123" s="570"/>
      <c r="P123" s="570"/>
      <c r="Q123" s="570"/>
      <c r="R123" s="570"/>
      <c r="S123" s="570"/>
      <c r="T123" s="570"/>
      <c r="U123" s="570"/>
      <c r="V123" s="570"/>
      <c r="W123" s="571"/>
      <c r="X123" s="566"/>
      <c r="Y123" s="567"/>
      <c r="Z123" s="567"/>
      <c r="AA123" s="567"/>
      <c r="AB123" s="567"/>
      <c r="AC123" s="567"/>
      <c r="AD123" s="568"/>
      <c r="AE123" s="36" t="str">
        <f>IF(AI123=0,AQ123,IF(AI123&gt;16,AR123,IF(AJ123=0,AS123,"")))</f>
        <v>未入力です</v>
      </c>
      <c r="AF123" s="79" t="s">
        <v>11361</v>
      </c>
      <c r="AG123" s="65">
        <f t="shared" si="6"/>
        <v>1</v>
      </c>
      <c r="AI123" s="65">
        <f>LEN(M123)</f>
        <v>0</v>
      </c>
      <c r="AJ123" s="65">
        <f>IF(M123=DBCS(M123),1,0)</f>
        <v>1</v>
      </c>
      <c r="AQ123" s="65" t="s">
        <v>10182</v>
      </c>
      <c r="AR123" s="93" t="str">
        <f>AI123&amp;"文字です。16文字以内にしてください。"</f>
        <v>0文字です。16文字以内にしてください。</v>
      </c>
      <c r="AS123" s="65" t="s">
        <v>11331</v>
      </c>
    </row>
    <row r="124" spans="2:48" ht="24" customHeight="1" x14ac:dyDescent="0.25">
      <c r="C124" s="605"/>
      <c r="D124" s="606"/>
      <c r="E124" s="606"/>
      <c r="F124" s="606"/>
      <c r="G124" s="607"/>
      <c r="H124" s="623" t="s">
        <v>75</v>
      </c>
      <c r="I124" s="623"/>
      <c r="J124" s="586"/>
      <c r="K124" s="586"/>
      <c r="L124" s="586"/>
      <c r="M124" s="569"/>
      <c r="N124" s="570"/>
      <c r="O124" s="570"/>
      <c r="P124" s="570"/>
      <c r="Q124" s="570"/>
      <c r="R124" s="570"/>
      <c r="S124" s="570"/>
      <c r="T124" s="571"/>
      <c r="U124" s="567"/>
      <c r="V124" s="567"/>
      <c r="W124" s="567"/>
      <c r="X124" s="567"/>
      <c r="Y124" s="567"/>
      <c r="Z124" s="567"/>
      <c r="AA124" s="567"/>
      <c r="AB124" s="567"/>
      <c r="AC124" s="567"/>
      <c r="AD124" s="568"/>
      <c r="AE124" s="36" t="str">
        <f>IF(AI124=0,AQ124,IF(AI124&gt;10,AR124,IF(AJ124=0,AS124,"")))</f>
        <v>未入力です</v>
      </c>
      <c r="AF124" s="79" t="s">
        <v>11362</v>
      </c>
      <c r="AG124" s="65">
        <f t="shared" si="6"/>
        <v>1</v>
      </c>
      <c r="AI124" s="65">
        <f>LEN(M124)</f>
        <v>0</v>
      </c>
      <c r="AJ124" s="65">
        <f>IF(M124=DBCS(M124),1,0)</f>
        <v>1</v>
      </c>
      <c r="AQ124" s="65" t="s">
        <v>10182</v>
      </c>
      <c r="AR124" s="93" t="str">
        <f>AI124&amp;"文字です。10文字以内にしてください。"</f>
        <v>0文字です。10文字以内にしてください。</v>
      </c>
      <c r="AS124" s="65" t="s">
        <v>11331</v>
      </c>
    </row>
    <row r="125" spans="2:48" ht="32.1" customHeight="1" x14ac:dyDescent="0.25">
      <c r="C125" s="605"/>
      <c r="D125" s="606"/>
      <c r="E125" s="606"/>
      <c r="F125" s="606"/>
      <c r="G125" s="607"/>
      <c r="H125" s="623" t="s">
        <v>77</v>
      </c>
      <c r="I125" s="623"/>
      <c r="J125" s="623"/>
      <c r="K125" s="623"/>
      <c r="L125" s="623"/>
      <c r="M125" s="633"/>
      <c r="N125" s="694"/>
      <c r="O125" s="694"/>
      <c r="P125" s="694"/>
      <c r="Q125" s="694"/>
      <c r="R125" s="694"/>
      <c r="S125" s="694"/>
      <c r="T125" s="694"/>
      <c r="U125" s="694"/>
      <c r="V125" s="694"/>
      <c r="W125" s="694"/>
      <c r="X125" s="694"/>
      <c r="Y125" s="694"/>
      <c r="Z125" s="694"/>
      <c r="AA125" s="694"/>
      <c r="AB125" s="694"/>
      <c r="AC125" s="694"/>
      <c r="AD125" s="695"/>
      <c r="AE125" s="36" t="str">
        <f>IF(AI125=0,AQ125,IF(AI125&gt;60,AR125,IF(AJ125=0,AS125,"")))</f>
        <v>未入力です</v>
      </c>
      <c r="AF125" s="79" t="s">
        <v>11363</v>
      </c>
      <c r="AG125" s="65">
        <f t="shared" si="6"/>
        <v>1</v>
      </c>
      <c r="AH125" s="66"/>
      <c r="AI125" s="65">
        <f>LEN(M125)</f>
        <v>0</v>
      </c>
      <c r="AJ125" s="65">
        <f>IF(M125=DBCS(M125),1,0)</f>
        <v>1</v>
      </c>
      <c r="AK125" s="73"/>
      <c r="AL125" s="66"/>
      <c r="AM125" s="66"/>
      <c r="AN125" s="66"/>
      <c r="AO125" s="66"/>
      <c r="AP125" s="66"/>
      <c r="AQ125" s="65" t="s">
        <v>10182</v>
      </c>
      <c r="AR125" s="93" t="str">
        <f>AI125&amp;"文字です。60文字以内にしてください。"</f>
        <v>0文字です。60文字以内にしてください。</v>
      </c>
      <c r="AS125" s="65" t="s">
        <v>11331</v>
      </c>
      <c r="AT125" s="66"/>
      <c r="AU125" s="66"/>
      <c r="AV125" s="66"/>
    </row>
    <row r="126" spans="2:48" ht="63" x14ac:dyDescent="0.25">
      <c r="C126" s="605"/>
      <c r="D126" s="606"/>
      <c r="E126" s="606"/>
      <c r="F126" s="606"/>
      <c r="G126" s="607"/>
      <c r="H126" s="586" t="s">
        <v>78</v>
      </c>
      <c r="I126" s="586"/>
      <c r="J126" s="586"/>
      <c r="K126" s="586"/>
      <c r="L126" s="586"/>
      <c r="M126" s="636"/>
      <c r="N126" s="637"/>
      <c r="O126" s="637"/>
      <c r="P126" s="140" t="s">
        <v>17</v>
      </c>
      <c r="Q126" s="637"/>
      <c r="R126" s="637"/>
      <c r="S126" s="140" t="s">
        <v>18</v>
      </c>
      <c r="T126" s="638" t="str">
        <f>IF(AND(ISNUMBER(M126),ISNUMBER(Q126)),DATE(M126,Q126,1),"")</f>
        <v/>
      </c>
      <c r="U126" s="638"/>
      <c r="V126" s="638"/>
      <c r="W126" s="638"/>
      <c r="X126" s="638"/>
      <c r="Y126" s="639" t="str">
        <f>IF(AO126&gt;0,AN127&amp;" 年 "&amp;AO127&amp;" ヶ月","")</f>
        <v/>
      </c>
      <c r="Z126" s="640"/>
      <c r="AA126" s="640"/>
      <c r="AB126" s="640"/>
      <c r="AC126" s="640"/>
      <c r="AD126" s="641"/>
      <c r="AE126" s="36" t="str">
        <f>IF(AJ126=0,AQ126,IF(AK126=0,AR126,IF(AL126=1,"",IF(AH$44=1,AS126,IF(AH$44=2,AT126,AU126)))))</f>
        <v>未入力箇所があります</v>
      </c>
      <c r="AF126" s="131" t="s">
        <v>11457</v>
      </c>
      <c r="AG126" s="65">
        <f t="shared" si="6"/>
        <v>1</v>
      </c>
      <c r="AI126" s="65">
        <f ca="1">IF(M126=MAX_年,3,12)</f>
        <v>12</v>
      </c>
      <c r="AJ126" s="65">
        <f>IF(OR(LEN(M126)=0,LEN(Q126)=0),0,1)</f>
        <v>0</v>
      </c>
      <c r="AK126" s="114">
        <v>1</v>
      </c>
      <c r="AL126" s="65">
        <f>IF(T126&gt;AK121,1,0)</f>
        <v>1</v>
      </c>
      <c r="AO126" s="114">
        <v>0</v>
      </c>
      <c r="AP126" s="65">
        <f>AL121</f>
        <v>1915</v>
      </c>
      <c r="AQ126" s="65" t="s">
        <v>10184</v>
      </c>
      <c r="AR126" s="65" t="s">
        <v>11232</v>
      </c>
      <c r="AS126" s="65" t="s">
        <v>11233</v>
      </c>
      <c r="AT126" s="65" t="s">
        <v>11234</v>
      </c>
      <c r="AU126" s="65" t="s">
        <v>11382</v>
      </c>
    </row>
    <row r="127" spans="2:48" ht="24" customHeight="1" thickBot="1" x14ac:dyDescent="0.3">
      <c r="C127" s="608"/>
      <c r="D127" s="609"/>
      <c r="E127" s="609"/>
      <c r="F127" s="609"/>
      <c r="G127" s="610"/>
      <c r="H127" s="645" t="s">
        <v>79</v>
      </c>
      <c r="I127" s="645"/>
      <c r="J127" s="645"/>
      <c r="K127" s="645"/>
      <c r="L127" s="645"/>
      <c r="M127" s="646"/>
      <c r="N127" s="647"/>
      <c r="O127" s="647"/>
      <c r="P127" s="86" t="s">
        <v>17</v>
      </c>
      <c r="Q127" s="647"/>
      <c r="R127" s="647"/>
      <c r="S127" s="86" t="s">
        <v>18</v>
      </c>
      <c r="T127" s="656" t="str">
        <f>IF(AND(ISNUMBER(M127),ISNUMBER(Q127)),DATE(M127,Q127+1,0),"")</f>
        <v/>
      </c>
      <c r="U127" s="656"/>
      <c r="V127" s="656"/>
      <c r="W127" s="656"/>
      <c r="X127" s="656"/>
      <c r="Y127" s="642"/>
      <c r="Z127" s="643"/>
      <c r="AA127" s="643"/>
      <c r="AB127" s="643"/>
      <c r="AC127" s="643"/>
      <c r="AD127" s="644"/>
      <c r="AE127" s="36" t="str">
        <f>IF(AJ127=0,AQ127,IF(AK127=0,AR127,IF(AL127=0,AS127,"")))</f>
        <v>未入力箇所があります</v>
      </c>
      <c r="AF127" s="79" t="s">
        <v>82</v>
      </c>
      <c r="AG127" s="65">
        <f t="shared" si="6"/>
        <v>1</v>
      </c>
      <c r="AI127" s="65">
        <f ca="1">IF(M127=MAX_年,3,12)</f>
        <v>12</v>
      </c>
      <c r="AJ127" s="65">
        <f>IF(OR(LEN(M127)=0,LEN(Q127)=0),0,1)</f>
        <v>0</v>
      </c>
      <c r="AK127" s="65">
        <f>IF(T126&lt;T127,1,0)</f>
        <v>0</v>
      </c>
      <c r="AL127" s="65">
        <f ca="1">IF(T127&gt;$AI$5,0,1)</f>
        <v>0</v>
      </c>
      <c r="AN127" s="65">
        <f>INT(AO126/12)</f>
        <v>0</v>
      </c>
      <c r="AO127" s="65">
        <f>MOD(AO126,12)</f>
        <v>0</v>
      </c>
      <c r="AQ127" s="65" t="s">
        <v>10184</v>
      </c>
      <c r="AR127" s="65" t="s">
        <v>11230</v>
      </c>
      <c r="AS127" s="93" t="str">
        <f ca="1">$AT$5</f>
        <v>2021年3月を超えています</v>
      </c>
    </row>
    <row r="128" spans="2:48" ht="31.5" customHeight="1" thickTop="1" x14ac:dyDescent="0.25">
      <c r="C128" s="602" t="s">
        <v>115</v>
      </c>
      <c r="D128" s="603"/>
      <c r="E128" s="603"/>
      <c r="F128" s="603"/>
      <c r="G128" s="604"/>
      <c r="H128" s="651" t="s">
        <v>74</v>
      </c>
      <c r="I128" s="651"/>
      <c r="J128" s="652"/>
      <c r="K128" s="652"/>
      <c r="L128" s="652"/>
      <c r="M128" s="653"/>
      <c r="N128" s="654"/>
      <c r="O128" s="654"/>
      <c r="P128" s="654"/>
      <c r="Q128" s="654"/>
      <c r="R128" s="654"/>
      <c r="S128" s="654"/>
      <c r="T128" s="654"/>
      <c r="U128" s="654"/>
      <c r="V128" s="654"/>
      <c r="W128" s="654"/>
      <c r="X128" s="654"/>
      <c r="Y128" s="654"/>
      <c r="Z128" s="654"/>
      <c r="AA128" s="654"/>
      <c r="AB128" s="654"/>
      <c r="AC128" s="654"/>
      <c r="AD128" s="655"/>
      <c r="AE128" s="36" t="str">
        <f>IF(AK128=0,AT128,IF(AL128=0,AQ128,IF(AI128&gt;30,AR128,IF(AJ128=0,AS128,""))))</f>
        <v/>
      </c>
      <c r="AF128" s="79" t="s">
        <v>11375</v>
      </c>
      <c r="AG128" s="65">
        <f t="shared" si="6"/>
        <v>0</v>
      </c>
      <c r="AI128" s="65">
        <f>LEN(M128)</f>
        <v>0</v>
      </c>
      <c r="AJ128" s="65">
        <f>IF(M128=DBCS(M128),1,0)</f>
        <v>1</v>
      </c>
      <c r="AK128" s="65">
        <f>IF(AND(AI128&gt;0,AI122=0),0,1)</f>
        <v>1</v>
      </c>
      <c r="AL128" s="65">
        <f>IF(AND(AI128=0,SUM(AI129:AI131,AM132:AM133)&gt;0),0,1)</f>
        <v>1</v>
      </c>
      <c r="AQ128" s="65" t="s">
        <v>10182</v>
      </c>
      <c r="AR128" s="93" t="str">
        <f>AI128&amp;"文字です。30文字以内にしてください。"</f>
        <v>0文字です。30文字以内にしてください。</v>
      </c>
      <c r="AS128" s="65" t="s">
        <v>11331</v>
      </c>
      <c r="AT128" s="65" t="s">
        <v>11238</v>
      </c>
    </row>
    <row r="129" spans="3:46" ht="31.5" customHeight="1" x14ac:dyDescent="0.25">
      <c r="C129" s="605"/>
      <c r="D129" s="606"/>
      <c r="E129" s="606"/>
      <c r="F129" s="606"/>
      <c r="G129" s="607"/>
      <c r="H129" s="594" t="s">
        <v>76</v>
      </c>
      <c r="I129" s="594"/>
      <c r="J129" s="595"/>
      <c r="K129" s="595"/>
      <c r="L129" s="595"/>
      <c r="M129" s="569"/>
      <c r="N129" s="570"/>
      <c r="O129" s="570"/>
      <c r="P129" s="570"/>
      <c r="Q129" s="570"/>
      <c r="R129" s="570"/>
      <c r="S129" s="570"/>
      <c r="T129" s="570"/>
      <c r="U129" s="570"/>
      <c r="V129" s="570"/>
      <c r="W129" s="571"/>
      <c r="X129" s="566"/>
      <c r="Y129" s="567"/>
      <c r="Z129" s="567"/>
      <c r="AA129" s="567"/>
      <c r="AB129" s="567"/>
      <c r="AC129" s="567"/>
      <c r="AD129" s="568"/>
      <c r="AE129" s="36" t="str">
        <f>IF(AH129=0,"",IF(AI129=0,AQ129,IF(AI129&gt;16,AR129,IF(AJ129=0,AS129,""))))</f>
        <v/>
      </c>
      <c r="AF129" s="79" t="s">
        <v>11361</v>
      </c>
      <c r="AG129" s="65">
        <f t="shared" si="6"/>
        <v>0</v>
      </c>
      <c r="AH129" s="65">
        <f>IF($AI$81&gt;0,1,0)</f>
        <v>0</v>
      </c>
      <c r="AI129" s="65">
        <f>LEN(M129)</f>
        <v>0</v>
      </c>
      <c r="AJ129" s="65">
        <f>IF(M129=DBCS(M129),1,0)</f>
        <v>1</v>
      </c>
      <c r="AQ129" s="65" t="s">
        <v>10182</v>
      </c>
      <c r="AR129" s="93" t="str">
        <f>AI129&amp;"文字です。16文字以内にしてください。"</f>
        <v>0文字です。16文字以内にしてください。</v>
      </c>
      <c r="AS129" s="65" t="s">
        <v>11331</v>
      </c>
    </row>
    <row r="130" spans="3:46" ht="24" customHeight="1" x14ac:dyDescent="0.25">
      <c r="C130" s="605"/>
      <c r="D130" s="606"/>
      <c r="E130" s="606"/>
      <c r="F130" s="606"/>
      <c r="G130" s="607"/>
      <c r="H130" s="623" t="s">
        <v>75</v>
      </c>
      <c r="I130" s="623"/>
      <c r="J130" s="586"/>
      <c r="K130" s="586"/>
      <c r="L130" s="586"/>
      <c r="M130" s="569"/>
      <c r="N130" s="570"/>
      <c r="O130" s="570"/>
      <c r="P130" s="570"/>
      <c r="Q130" s="570"/>
      <c r="R130" s="570"/>
      <c r="S130" s="570"/>
      <c r="T130" s="571"/>
      <c r="U130" s="567"/>
      <c r="V130" s="567"/>
      <c r="W130" s="567"/>
      <c r="X130" s="567"/>
      <c r="Y130" s="567"/>
      <c r="Z130" s="567"/>
      <c r="AA130" s="567"/>
      <c r="AB130" s="567"/>
      <c r="AC130" s="567"/>
      <c r="AD130" s="568"/>
      <c r="AE130" s="36" t="str">
        <f>IF(AH130=0,"",IF(AI130=0,AQ130,IF(AI130&gt;10,AR130,IF(AJ130=0,AS130,""))))</f>
        <v/>
      </c>
      <c r="AF130" s="79" t="s">
        <v>11362</v>
      </c>
      <c r="AG130" s="65">
        <f t="shared" si="6"/>
        <v>0</v>
      </c>
      <c r="AH130" s="65">
        <f>IF($AI$81&gt;0,1,0)</f>
        <v>0</v>
      </c>
      <c r="AI130" s="65">
        <f>LEN(M130)</f>
        <v>0</v>
      </c>
      <c r="AJ130" s="65">
        <f>IF(M130=DBCS(M130),1,0)</f>
        <v>1</v>
      </c>
      <c r="AQ130" s="65" t="s">
        <v>10182</v>
      </c>
      <c r="AR130" s="93" t="str">
        <f>AI130&amp;"文字です。10文字以内にしてください。"</f>
        <v>0文字です。10文字以内にしてください。</v>
      </c>
      <c r="AS130" s="65" t="s">
        <v>11331</v>
      </c>
    </row>
    <row r="131" spans="3:46" ht="32.1" customHeight="1" x14ac:dyDescent="0.25">
      <c r="C131" s="605"/>
      <c r="D131" s="606"/>
      <c r="E131" s="606"/>
      <c r="F131" s="606"/>
      <c r="G131" s="607"/>
      <c r="H131" s="623" t="s">
        <v>77</v>
      </c>
      <c r="I131" s="623"/>
      <c r="J131" s="623"/>
      <c r="K131" s="623"/>
      <c r="L131" s="623"/>
      <c r="M131" s="633"/>
      <c r="N131" s="694"/>
      <c r="O131" s="694"/>
      <c r="P131" s="694"/>
      <c r="Q131" s="694"/>
      <c r="R131" s="694"/>
      <c r="S131" s="694"/>
      <c r="T131" s="694"/>
      <c r="U131" s="694"/>
      <c r="V131" s="694"/>
      <c r="W131" s="694"/>
      <c r="X131" s="694"/>
      <c r="Y131" s="694"/>
      <c r="Z131" s="694"/>
      <c r="AA131" s="694"/>
      <c r="AB131" s="694"/>
      <c r="AC131" s="694"/>
      <c r="AD131" s="695"/>
      <c r="AE131" s="36" t="str">
        <f>IF(AH131=0,"",IF(AI131=0,AQ131,IF(AI131&gt;60,AR131,IF(AJ131=0,AS131,""))))</f>
        <v/>
      </c>
      <c r="AF131" s="79" t="s">
        <v>11363</v>
      </c>
      <c r="AG131" s="65">
        <f t="shared" si="6"/>
        <v>0</v>
      </c>
      <c r="AH131" s="65">
        <f>IF($AI$81&gt;0,1,0)</f>
        <v>0</v>
      </c>
      <c r="AI131" s="65">
        <f>LEN(M131)</f>
        <v>0</v>
      </c>
      <c r="AJ131" s="65">
        <f>IF(M131=DBCS(M131),1,0)</f>
        <v>1</v>
      </c>
      <c r="AQ131" s="65" t="s">
        <v>10182</v>
      </c>
      <c r="AR131" s="93" t="str">
        <f>AI131&amp;"文字です。60文字以内にしてください。"</f>
        <v>0文字です。60文字以内にしてください。</v>
      </c>
      <c r="AS131" s="65" t="s">
        <v>11331</v>
      </c>
    </row>
    <row r="132" spans="3:46" ht="24" customHeight="1" x14ac:dyDescent="0.25">
      <c r="C132" s="605"/>
      <c r="D132" s="606"/>
      <c r="E132" s="606"/>
      <c r="F132" s="606"/>
      <c r="G132" s="607"/>
      <c r="H132" s="586" t="s">
        <v>78</v>
      </c>
      <c r="I132" s="586"/>
      <c r="J132" s="586"/>
      <c r="K132" s="586"/>
      <c r="L132" s="586"/>
      <c r="M132" s="636"/>
      <c r="N132" s="637"/>
      <c r="O132" s="637"/>
      <c r="P132" s="140" t="s">
        <v>17</v>
      </c>
      <c r="Q132" s="637"/>
      <c r="R132" s="637"/>
      <c r="S132" s="140" t="s">
        <v>18</v>
      </c>
      <c r="T132" s="638" t="str">
        <f>IF(AND(ISNUMBER(M132),ISNUMBER(Q132)),DATE(M132,Q132,1),"")</f>
        <v/>
      </c>
      <c r="U132" s="638"/>
      <c r="V132" s="638"/>
      <c r="W132" s="638"/>
      <c r="X132" s="638"/>
      <c r="Y132" s="639" t="str">
        <f>IF(AO132&gt;0,AN133&amp;" 年 "&amp;AO133&amp;" ヶ月","")</f>
        <v/>
      </c>
      <c r="Z132" s="640"/>
      <c r="AA132" s="640"/>
      <c r="AB132" s="640"/>
      <c r="AC132" s="640"/>
      <c r="AD132" s="641"/>
      <c r="AE132" s="36" t="str">
        <f>IF(AH132=0,"",IF(AJ132=0,AQ132,IF(AK132=0,AR132,IF(AL132=0,AS132,""))))</f>
        <v/>
      </c>
      <c r="AF132" s="79" t="s">
        <v>81</v>
      </c>
      <c r="AG132" s="65">
        <f t="shared" si="6"/>
        <v>0</v>
      </c>
      <c r="AH132" s="65">
        <f>IF($AI$81&gt;0,1,0)</f>
        <v>0</v>
      </c>
      <c r="AI132" s="65">
        <f ca="1">IF(M132=MAX_年,3,12)</f>
        <v>12</v>
      </c>
      <c r="AJ132" s="65">
        <f>IF(OR(LEN(M132)=0,LEN(Q132)=0),0,1)</f>
        <v>0</v>
      </c>
      <c r="AK132" s="114">
        <v>1</v>
      </c>
      <c r="AL132" s="65">
        <f>IF(T132&gt;T127,1,0)</f>
        <v>0</v>
      </c>
      <c r="AM132" s="65">
        <f>LEN(M132)+LEN(Q132)</f>
        <v>0</v>
      </c>
      <c r="AO132" s="114">
        <v>0</v>
      </c>
      <c r="AQ132" s="65" t="s">
        <v>10184</v>
      </c>
      <c r="AR132" s="65" t="s">
        <v>11232</v>
      </c>
      <c r="AS132" s="65" t="s">
        <v>11235</v>
      </c>
    </row>
    <row r="133" spans="3:46" ht="24" customHeight="1" thickBot="1" x14ac:dyDescent="0.3">
      <c r="C133" s="608"/>
      <c r="D133" s="609"/>
      <c r="E133" s="609"/>
      <c r="F133" s="609"/>
      <c r="G133" s="610"/>
      <c r="H133" s="645" t="s">
        <v>79</v>
      </c>
      <c r="I133" s="645"/>
      <c r="J133" s="645"/>
      <c r="K133" s="645"/>
      <c r="L133" s="645"/>
      <c r="M133" s="646"/>
      <c r="N133" s="647"/>
      <c r="O133" s="647"/>
      <c r="P133" s="86" t="s">
        <v>17</v>
      </c>
      <c r="Q133" s="647"/>
      <c r="R133" s="647"/>
      <c r="S133" s="86" t="s">
        <v>18</v>
      </c>
      <c r="T133" s="656" t="str">
        <f>IF(AND(ISNUMBER(M133),ISNUMBER(Q133)),DATE(M133,Q133+1,0),"")</f>
        <v/>
      </c>
      <c r="U133" s="656"/>
      <c r="V133" s="656"/>
      <c r="W133" s="656"/>
      <c r="X133" s="656"/>
      <c r="Y133" s="642"/>
      <c r="Z133" s="643"/>
      <c r="AA133" s="643"/>
      <c r="AB133" s="643"/>
      <c r="AC133" s="643"/>
      <c r="AD133" s="644"/>
      <c r="AE133" s="36" t="str">
        <f>IF(AH133=0,"",IF(AJ133=0,AQ133,IF(AK133=0,AR133,IF(AL133=0,AS133,""))))</f>
        <v/>
      </c>
      <c r="AF133" s="79" t="s">
        <v>82</v>
      </c>
      <c r="AG133" s="65">
        <f t="shared" si="6"/>
        <v>0</v>
      </c>
      <c r="AH133" s="65">
        <f>IF($AI$81&gt;0,1,0)</f>
        <v>0</v>
      </c>
      <c r="AI133" s="65">
        <f ca="1">IF(M133=MAX_年,3,12)</f>
        <v>12</v>
      </c>
      <c r="AJ133" s="65">
        <f>IF(OR(LEN(M133)=0,LEN(Q133)=0),0,1)</f>
        <v>0</v>
      </c>
      <c r="AK133" s="65">
        <f>IF(T132&lt;T133,1,0)</f>
        <v>0</v>
      </c>
      <c r="AL133" s="65">
        <f ca="1">IF(T133&gt;$AI$5,0,1)</f>
        <v>0</v>
      </c>
      <c r="AM133" s="65">
        <f>LEN(M133)+LEN(Q133)</f>
        <v>0</v>
      </c>
      <c r="AN133" s="65">
        <f>INT(AO132/12)</f>
        <v>0</v>
      </c>
      <c r="AO133" s="65">
        <f>MOD(AO132,12)</f>
        <v>0</v>
      </c>
      <c r="AQ133" s="65" t="s">
        <v>10184</v>
      </c>
      <c r="AR133" s="65" t="s">
        <v>11230</v>
      </c>
      <c r="AS133" s="93" t="str">
        <f ca="1">$AT$5</f>
        <v>2021年3月を超えています</v>
      </c>
    </row>
    <row r="134" spans="3:46" ht="31.5" customHeight="1" thickTop="1" x14ac:dyDescent="0.25">
      <c r="C134" s="602" t="s">
        <v>116</v>
      </c>
      <c r="D134" s="603"/>
      <c r="E134" s="603"/>
      <c r="F134" s="603"/>
      <c r="G134" s="604"/>
      <c r="H134" s="651" t="s">
        <v>74</v>
      </c>
      <c r="I134" s="651"/>
      <c r="J134" s="652"/>
      <c r="K134" s="652"/>
      <c r="L134" s="652"/>
      <c r="M134" s="653"/>
      <c r="N134" s="654"/>
      <c r="O134" s="654"/>
      <c r="P134" s="654"/>
      <c r="Q134" s="654"/>
      <c r="R134" s="654"/>
      <c r="S134" s="654"/>
      <c r="T134" s="654"/>
      <c r="U134" s="654"/>
      <c r="V134" s="654"/>
      <c r="W134" s="654"/>
      <c r="X134" s="654"/>
      <c r="Y134" s="654"/>
      <c r="Z134" s="654"/>
      <c r="AA134" s="654"/>
      <c r="AB134" s="654"/>
      <c r="AC134" s="654"/>
      <c r="AD134" s="655"/>
      <c r="AE134" s="36" t="str">
        <f>IF(AK134=0,AT134,IF(AL134=0,AQ134,IF(AI134&gt;30,AR134,IF(AJ134=0,AS134,""))))</f>
        <v/>
      </c>
      <c r="AF134" s="79" t="s">
        <v>11375</v>
      </c>
      <c r="AG134" s="65">
        <f t="shared" si="6"/>
        <v>0</v>
      </c>
      <c r="AI134" s="65">
        <f>LEN(M134)</f>
        <v>0</v>
      </c>
      <c r="AJ134" s="65">
        <f>IF(M134=DBCS(M134),1,0)</f>
        <v>1</v>
      </c>
      <c r="AK134" s="65">
        <f>IF(AND(AI134&gt;0,AI128=0),0,1)</f>
        <v>1</v>
      </c>
      <c r="AL134" s="65">
        <f>IF(AND(AI134=0,SUM(AI135:AI137,AM138:AM139)&gt;0),0,1)</f>
        <v>1</v>
      </c>
      <c r="AQ134" s="65" t="s">
        <v>10182</v>
      </c>
      <c r="AR134" s="93" t="str">
        <f>AI134&amp;"文字です。30文字以内にしてください。"</f>
        <v>0文字です。30文字以内にしてください。</v>
      </c>
      <c r="AS134" s="65" t="s">
        <v>11331</v>
      </c>
      <c r="AT134" s="65" t="s">
        <v>11237</v>
      </c>
    </row>
    <row r="135" spans="3:46" ht="31.5" customHeight="1" x14ac:dyDescent="0.25">
      <c r="C135" s="605"/>
      <c r="D135" s="606"/>
      <c r="E135" s="606"/>
      <c r="F135" s="606"/>
      <c r="G135" s="607"/>
      <c r="H135" s="594" t="s">
        <v>76</v>
      </c>
      <c r="I135" s="594"/>
      <c r="J135" s="595"/>
      <c r="K135" s="595"/>
      <c r="L135" s="595"/>
      <c r="M135" s="569"/>
      <c r="N135" s="570"/>
      <c r="O135" s="570"/>
      <c r="P135" s="570"/>
      <c r="Q135" s="570"/>
      <c r="R135" s="570"/>
      <c r="S135" s="570"/>
      <c r="T135" s="570"/>
      <c r="U135" s="570"/>
      <c r="V135" s="570"/>
      <c r="W135" s="571"/>
      <c r="X135" s="566"/>
      <c r="Y135" s="567"/>
      <c r="Z135" s="567"/>
      <c r="AA135" s="567"/>
      <c r="AB135" s="567"/>
      <c r="AC135" s="567"/>
      <c r="AD135" s="568"/>
      <c r="AE135" s="36" t="str">
        <f>IF(AH135=0,"",IF(AI135=0,AQ135,IF(AI135&gt;16,AR135,IF(AJ135=0,AS135,""))))</f>
        <v/>
      </c>
      <c r="AF135" s="79" t="s">
        <v>11361</v>
      </c>
      <c r="AG135" s="65">
        <f t="shared" si="6"/>
        <v>0</v>
      </c>
      <c r="AH135" s="65">
        <f>IF($AI$87&gt;0,1,0)</f>
        <v>0</v>
      </c>
      <c r="AI135" s="65">
        <f>LEN(M135)</f>
        <v>0</v>
      </c>
      <c r="AJ135" s="65">
        <f>IF(M135=DBCS(M135),1,0)</f>
        <v>1</v>
      </c>
      <c r="AQ135" s="65" t="s">
        <v>10182</v>
      </c>
      <c r="AR135" s="93" t="str">
        <f>AI135&amp;"文字です。16文字以内にしてください。"</f>
        <v>0文字です。16文字以内にしてください。</v>
      </c>
      <c r="AS135" s="65" t="s">
        <v>11331</v>
      </c>
    </row>
    <row r="136" spans="3:46" ht="24" customHeight="1" x14ac:dyDescent="0.25">
      <c r="C136" s="605"/>
      <c r="D136" s="606"/>
      <c r="E136" s="606"/>
      <c r="F136" s="606"/>
      <c r="G136" s="607"/>
      <c r="H136" s="623" t="s">
        <v>75</v>
      </c>
      <c r="I136" s="623"/>
      <c r="J136" s="586"/>
      <c r="K136" s="586"/>
      <c r="L136" s="586"/>
      <c r="M136" s="569"/>
      <c r="N136" s="570"/>
      <c r="O136" s="570"/>
      <c r="P136" s="570"/>
      <c r="Q136" s="570"/>
      <c r="R136" s="570"/>
      <c r="S136" s="570"/>
      <c r="T136" s="571"/>
      <c r="U136" s="567"/>
      <c r="V136" s="567"/>
      <c r="W136" s="567"/>
      <c r="X136" s="567"/>
      <c r="Y136" s="567"/>
      <c r="Z136" s="567"/>
      <c r="AA136" s="567"/>
      <c r="AB136" s="567"/>
      <c r="AC136" s="567"/>
      <c r="AD136" s="568"/>
      <c r="AE136" s="36" t="str">
        <f>IF(AH136=0,"",IF(AI136=0,AQ136,IF(AI136&gt;10,AR136,IF(AJ136=0,AS136,""))))</f>
        <v/>
      </c>
      <c r="AF136" s="79" t="s">
        <v>11362</v>
      </c>
      <c r="AG136" s="65">
        <f t="shared" si="6"/>
        <v>0</v>
      </c>
      <c r="AH136" s="65">
        <f>IF($AI$87&gt;0,1,0)</f>
        <v>0</v>
      </c>
      <c r="AI136" s="65">
        <f>LEN(M136)</f>
        <v>0</v>
      </c>
      <c r="AJ136" s="65">
        <f>IF(M136=DBCS(M136),1,0)</f>
        <v>1</v>
      </c>
      <c r="AQ136" s="65" t="s">
        <v>10182</v>
      </c>
      <c r="AR136" s="93" t="str">
        <f>AI136&amp;"文字です。10文字以内にしてください。"</f>
        <v>0文字です。10文字以内にしてください。</v>
      </c>
      <c r="AS136" s="65" t="s">
        <v>11331</v>
      </c>
    </row>
    <row r="137" spans="3:46" ht="32.1" customHeight="1" x14ac:dyDescent="0.25">
      <c r="C137" s="605"/>
      <c r="D137" s="606"/>
      <c r="E137" s="606"/>
      <c r="F137" s="606"/>
      <c r="G137" s="607"/>
      <c r="H137" s="623" t="s">
        <v>77</v>
      </c>
      <c r="I137" s="623"/>
      <c r="J137" s="623"/>
      <c r="K137" s="623"/>
      <c r="L137" s="623"/>
      <c r="M137" s="633"/>
      <c r="N137" s="694"/>
      <c r="O137" s="694"/>
      <c r="P137" s="694"/>
      <c r="Q137" s="694"/>
      <c r="R137" s="694"/>
      <c r="S137" s="694"/>
      <c r="T137" s="694"/>
      <c r="U137" s="694"/>
      <c r="V137" s="694"/>
      <c r="W137" s="694"/>
      <c r="X137" s="694"/>
      <c r="Y137" s="694"/>
      <c r="Z137" s="694"/>
      <c r="AA137" s="694"/>
      <c r="AB137" s="694"/>
      <c r="AC137" s="694"/>
      <c r="AD137" s="695"/>
      <c r="AE137" s="36" t="str">
        <f>IF(AH137=0,"",IF(AI137=0,AQ137,IF(AI137&gt;60,AR137,IF(AJ137=0,AS137,""))))</f>
        <v/>
      </c>
      <c r="AF137" s="79" t="s">
        <v>11363</v>
      </c>
      <c r="AG137" s="65">
        <f t="shared" si="6"/>
        <v>0</v>
      </c>
      <c r="AH137" s="65">
        <f>IF($AI$87&gt;0,1,0)</f>
        <v>0</v>
      </c>
      <c r="AI137" s="65">
        <f>LEN(M137)</f>
        <v>0</v>
      </c>
      <c r="AJ137" s="65">
        <f>IF(M137=DBCS(M137),1,0)</f>
        <v>1</v>
      </c>
      <c r="AQ137" s="65" t="s">
        <v>10182</v>
      </c>
      <c r="AR137" s="93" t="str">
        <f>AI137&amp;"文字です。60文字以内にしてください。"</f>
        <v>0文字です。60文字以内にしてください。</v>
      </c>
      <c r="AS137" s="65" t="s">
        <v>11331</v>
      </c>
    </row>
    <row r="138" spans="3:46" ht="24" customHeight="1" x14ac:dyDescent="0.25">
      <c r="C138" s="605"/>
      <c r="D138" s="606"/>
      <c r="E138" s="606"/>
      <c r="F138" s="606"/>
      <c r="G138" s="607"/>
      <c r="H138" s="586" t="s">
        <v>78</v>
      </c>
      <c r="I138" s="586"/>
      <c r="J138" s="586"/>
      <c r="K138" s="586"/>
      <c r="L138" s="586"/>
      <c r="M138" s="636"/>
      <c r="N138" s="637"/>
      <c r="O138" s="637"/>
      <c r="P138" s="140" t="s">
        <v>17</v>
      </c>
      <c r="Q138" s="637"/>
      <c r="R138" s="637"/>
      <c r="S138" s="140" t="s">
        <v>18</v>
      </c>
      <c r="T138" s="638" t="str">
        <f>IF(AND(ISNUMBER(M138),ISNUMBER(Q138)),DATE(M138,Q138,1),"")</f>
        <v/>
      </c>
      <c r="U138" s="638"/>
      <c r="V138" s="638"/>
      <c r="W138" s="638"/>
      <c r="X138" s="638"/>
      <c r="Y138" s="639" t="str">
        <f>IF(AO138&gt;0,AN139&amp;" 年 "&amp;AO139&amp;" ヶ月","")</f>
        <v/>
      </c>
      <c r="Z138" s="640"/>
      <c r="AA138" s="640"/>
      <c r="AB138" s="640"/>
      <c r="AC138" s="640"/>
      <c r="AD138" s="641"/>
      <c r="AE138" s="36" t="str">
        <f>IF(AH138=0,"",IF(AJ138=0,AQ138,IF(AK138=0,AR138,IF(AL138=0,AS138,""))))</f>
        <v/>
      </c>
      <c r="AF138" s="79" t="s">
        <v>81</v>
      </c>
      <c r="AG138" s="65">
        <f t="shared" si="6"/>
        <v>0</v>
      </c>
      <c r="AH138" s="65">
        <f>IF($AI$87&gt;0,1,0)</f>
        <v>0</v>
      </c>
      <c r="AI138" s="65">
        <f ca="1">IF(M138=MAX_年,3,12)</f>
        <v>12</v>
      </c>
      <c r="AJ138" s="65">
        <f>IF(OR(LEN(M138)=0,LEN(Q138)=0),0,1)</f>
        <v>0</v>
      </c>
      <c r="AK138" s="114">
        <v>1</v>
      </c>
      <c r="AL138" s="65">
        <f>IF(T138&gt;T133,1,0)</f>
        <v>0</v>
      </c>
      <c r="AM138" s="65">
        <f>LEN(M138)+LEN(Q138)</f>
        <v>0</v>
      </c>
      <c r="AO138" s="114">
        <v>0</v>
      </c>
      <c r="AQ138" s="65" t="s">
        <v>10184</v>
      </c>
      <c r="AR138" s="65" t="s">
        <v>11232</v>
      </c>
      <c r="AS138" s="65" t="s">
        <v>11236</v>
      </c>
    </row>
    <row r="139" spans="3:46" ht="24" customHeight="1" thickBot="1" x14ac:dyDescent="0.3">
      <c r="C139" s="608"/>
      <c r="D139" s="609"/>
      <c r="E139" s="609"/>
      <c r="F139" s="609"/>
      <c r="G139" s="610"/>
      <c r="H139" s="645" t="s">
        <v>79</v>
      </c>
      <c r="I139" s="645"/>
      <c r="J139" s="645"/>
      <c r="K139" s="645"/>
      <c r="L139" s="645"/>
      <c r="M139" s="646"/>
      <c r="N139" s="647"/>
      <c r="O139" s="647"/>
      <c r="P139" s="86" t="s">
        <v>17</v>
      </c>
      <c r="Q139" s="647"/>
      <c r="R139" s="647"/>
      <c r="S139" s="86" t="s">
        <v>18</v>
      </c>
      <c r="T139" s="656" t="str">
        <f>IF(AND(ISNUMBER(M139),ISNUMBER(Q139)),DATE(M139,Q139+1,0),"")</f>
        <v/>
      </c>
      <c r="U139" s="656"/>
      <c r="V139" s="656"/>
      <c r="W139" s="656"/>
      <c r="X139" s="656"/>
      <c r="Y139" s="642"/>
      <c r="Z139" s="643"/>
      <c r="AA139" s="643"/>
      <c r="AB139" s="643"/>
      <c r="AC139" s="643"/>
      <c r="AD139" s="644"/>
      <c r="AE139" s="36" t="str">
        <f>IF(AH139=0,"",IF(AJ139=0,AQ139,IF(AK139=0,AR139,IF(AL139=0,AS139,""))))</f>
        <v/>
      </c>
      <c r="AF139" s="79" t="s">
        <v>82</v>
      </c>
      <c r="AG139" s="65">
        <f t="shared" si="6"/>
        <v>0</v>
      </c>
      <c r="AH139" s="65">
        <f>IF($AI$87&gt;0,1,0)</f>
        <v>0</v>
      </c>
      <c r="AI139" s="65">
        <f ca="1">IF(M139=MAX_年,3,12)</f>
        <v>12</v>
      </c>
      <c r="AJ139" s="65">
        <f>IF(OR(LEN(M139)=0,LEN(Q139)=0),0,1)</f>
        <v>0</v>
      </c>
      <c r="AK139" s="65">
        <f>IF(T138&lt;T139,1,0)</f>
        <v>0</v>
      </c>
      <c r="AL139" s="65">
        <f ca="1">IF(T139&gt;$AI$5,0,1)</f>
        <v>0</v>
      </c>
      <c r="AM139" s="65">
        <f>LEN(M139)+LEN(Q139)</f>
        <v>0</v>
      </c>
      <c r="AN139" s="65">
        <f>INT(AO138/12)</f>
        <v>0</v>
      </c>
      <c r="AO139" s="65">
        <f>MOD(AO138,12)</f>
        <v>0</v>
      </c>
      <c r="AQ139" s="65" t="s">
        <v>10184</v>
      </c>
      <c r="AR139" s="65" t="s">
        <v>11230</v>
      </c>
      <c r="AS139" s="93" t="str">
        <f ca="1">$AT$5</f>
        <v>2021年3月を超えています</v>
      </c>
    </row>
    <row r="140" spans="3:46" ht="31.5" customHeight="1" thickTop="1" x14ac:dyDescent="0.25">
      <c r="C140" s="602" t="s">
        <v>117</v>
      </c>
      <c r="D140" s="603"/>
      <c r="E140" s="603"/>
      <c r="F140" s="603"/>
      <c r="G140" s="604"/>
      <c r="H140" s="651" t="s">
        <v>74</v>
      </c>
      <c r="I140" s="651"/>
      <c r="J140" s="652"/>
      <c r="K140" s="652"/>
      <c r="L140" s="652"/>
      <c r="M140" s="653"/>
      <c r="N140" s="654"/>
      <c r="O140" s="654"/>
      <c r="P140" s="654"/>
      <c r="Q140" s="654"/>
      <c r="R140" s="654"/>
      <c r="S140" s="654"/>
      <c r="T140" s="654"/>
      <c r="U140" s="654"/>
      <c r="V140" s="654"/>
      <c r="W140" s="654"/>
      <c r="X140" s="654"/>
      <c r="Y140" s="654"/>
      <c r="Z140" s="654"/>
      <c r="AA140" s="654"/>
      <c r="AB140" s="654"/>
      <c r="AC140" s="654"/>
      <c r="AD140" s="655"/>
      <c r="AE140" s="36" t="str">
        <f>IF(AK140=0,AT140,IF(AL140=0,AQ140,IF(AI140&gt;30,AR140,IF(AJ140=0,AS140,""))))</f>
        <v/>
      </c>
      <c r="AF140" s="79" t="s">
        <v>11375</v>
      </c>
      <c r="AG140" s="65">
        <f t="shared" si="6"/>
        <v>0</v>
      </c>
      <c r="AI140" s="65">
        <f>LEN(M140)</f>
        <v>0</v>
      </c>
      <c r="AJ140" s="65">
        <f>IF(M140=DBCS(M140),1,0)</f>
        <v>1</v>
      </c>
      <c r="AK140" s="65">
        <f>IF(AND(AI140&gt;0,AI134=0),0,1)</f>
        <v>1</v>
      </c>
      <c r="AL140" s="65">
        <f>IF(AND(AI140=0,SUM(AI141:AI143,AM144:AM145)&gt;0),0,1)</f>
        <v>1</v>
      </c>
      <c r="AQ140" s="65" t="s">
        <v>10182</v>
      </c>
      <c r="AR140" s="93" t="str">
        <f>AI140&amp;"文字です。30文字以内にしてください。"</f>
        <v>0文字です。30文字以内にしてください。</v>
      </c>
      <c r="AS140" s="65" t="s">
        <v>11331</v>
      </c>
      <c r="AT140" s="65" t="s">
        <v>11240</v>
      </c>
    </row>
    <row r="141" spans="3:46" ht="31.5" customHeight="1" x14ac:dyDescent="0.25">
      <c r="C141" s="605"/>
      <c r="D141" s="606"/>
      <c r="E141" s="606"/>
      <c r="F141" s="606"/>
      <c r="G141" s="607"/>
      <c r="H141" s="594" t="s">
        <v>76</v>
      </c>
      <c r="I141" s="594"/>
      <c r="J141" s="595"/>
      <c r="K141" s="595"/>
      <c r="L141" s="595"/>
      <c r="M141" s="569"/>
      <c r="N141" s="570"/>
      <c r="O141" s="570"/>
      <c r="P141" s="570"/>
      <c r="Q141" s="570"/>
      <c r="R141" s="570"/>
      <c r="S141" s="570"/>
      <c r="T141" s="570"/>
      <c r="U141" s="570"/>
      <c r="V141" s="570"/>
      <c r="W141" s="571"/>
      <c r="X141" s="566"/>
      <c r="Y141" s="567"/>
      <c r="Z141" s="567"/>
      <c r="AA141" s="567"/>
      <c r="AB141" s="567"/>
      <c r="AC141" s="567"/>
      <c r="AD141" s="568"/>
      <c r="AE141" s="36" t="str">
        <f>IF(AH141=0,"",IF(AI141=0,AQ141,IF(AI141&gt;16,AR141,IF(AJ141=0,AS141,""))))</f>
        <v/>
      </c>
      <c r="AF141" s="79" t="s">
        <v>11361</v>
      </c>
      <c r="AG141" s="65">
        <f t="shared" si="6"/>
        <v>0</v>
      </c>
      <c r="AH141" s="65">
        <f>IF($AI$93&gt;0,1,0)</f>
        <v>0</v>
      </c>
      <c r="AI141" s="65">
        <f>LEN(M141)</f>
        <v>0</v>
      </c>
      <c r="AJ141" s="65">
        <f>IF(M141=DBCS(M141),1,0)</f>
        <v>1</v>
      </c>
      <c r="AQ141" s="65" t="s">
        <v>10182</v>
      </c>
      <c r="AR141" s="93" t="str">
        <f>AI141&amp;"文字です。16文字以内にしてください。"</f>
        <v>0文字です。16文字以内にしてください。</v>
      </c>
      <c r="AS141" s="65" t="s">
        <v>11331</v>
      </c>
    </row>
    <row r="142" spans="3:46" ht="24" customHeight="1" x14ac:dyDescent="0.25">
      <c r="C142" s="605"/>
      <c r="D142" s="606"/>
      <c r="E142" s="606"/>
      <c r="F142" s="606"/>
      <c r="G142" s="607"/>
      <c r="H142" s="623" t="s">
        <v>75</v>
      </c>
      <c r="I142" s="623"/>
      <c r="J142" s="586"/>
      <c r="K142" s="586"/>
      <c r="L142" s="586"/>
      <c r="M142" s="569"/>
      <c r="N142" s="570"/>
      <c r="O142" s="570"/>
      <c r="P142" s="570"/>
      <c r="Q142" s="570"/>
      <c r="R142" s="570"/>
      <c r="S142" s="570"/>
      <c r="T142" s="571"/>
      <c r="U142" s="567"/>
      <c r="V142" s="567"/>
      <c r="W142" s="567"/>
      <c r="X142" s="567"/>
      <c r="Y142" s="567"/>
      <c r="Z142" s="567"/>
      <c r="AA142" s="567"/>
      <c r="AB142" s="567"/>
      <c r="AC142" s="567"/>
      <c r="AD142" s="568"/>
      <c r="AE142" s="36" t="str">
        <f>IF(AH142=0,"",IF(AI142=0,AQ142,IF(AI142&gt;10,AR142,IF(AJ142=0,AS142,""))))</f>
        <v/>
      </c>
      <c r="AF142" s="79" t="s">
        <v>11362</v>
      </c>
      <c r="AG142" s="65">
        <f t="shared" si="6"/>
        <v>0</v>
      </c>
      <c r="AH142" s="65">
        <f>IF($AI$93&gt;0,1,0)</f>
        <v>0</v>
      </c>
      <c r="AI142" s="65">
        <f>LEN(M142)</f>
        <v>0</v>
      </c>
      <c r="AJ142" s="65">
        <f>IF(M142=DBCS(M142),1,0)</f>
        <v>1</v>
      </c>
      <c r="AQ142" s="65" t="s">
        <v>10182</v>
      </c>
      <c r="AR142" s="93" t="str">
        <f>AI142&amp;"文字です。10文字以内にしてください。"</f>
        <v>0文字です。10文字以内にしてください。</v>
      </c>
      <c r="AS142" s="65" t="s">
        <v>11331</v>
      </c>
    </row>
    <row r="143" spans="3:46" ht="32.1" customHeight="1" x14ac:dyDescent="0.25">
      <c r="C143" s="605"/>
      <c r="D143" s="606"/>
      <c r="E143" s="606"/>
      <c r="F143" s="606"/>
      <c r="G143" s="607"/>
      <c r="H143" s="623" t="s">
        <v>77</v>
      </c>
      <c r="I143" s="623"/>
      <c r="J143" s="623"/>
      <c r="K143" s="623"/>
      <c r="L143" s="623"/>
      <c r="M143" s="633"/>
      <c r="N143" s="694"/>
      <c r="O143" s="694"/>
      <c r="P143" s="694"/>
      <c r="Q143" s="694"/>
      <c r="R143" s="694"/>
      <c r="S143" s="694"/>
      <c r="T143" s="694"/>
      <c r="U143" s="694"/>
      <c r="V143" s="694"/>
      <c r="W143" s="694"/>
      <c r="X143" s="694"/>
      <c r="Y143" s="694"/>
      <c r="Z143" s="694"/>
      <c r="AA143" s="694"/>
      <c r="AB143" s="694"/>
      <c r="AC143" s="694"/>
      <c r="AD143" s="695"/>
      <c r="AE143" s="36" t="str">
        <f>IF(AH143=0,"",IF(AI143=0,AQ143,IF(AI143&gt;60,AR143,IF(AJ143=0,AS143,""))))</f>
        <v/>
      </c>
      <c r="AF143" s="79" t="s">
        <v>11363</v>
      </c>
      <c r="AG143" s="65">
        <f t="shared" si="6"/>
        <v>0</v>
      </c>
      <c r="AH143" s="65">
        <f>IF($AI$93&gt;0,1,0)</f>
        <v>0</v>
      </c>
      <c r="AI143" s="65">
        <f>LEN(M143)</f>
        <v>0</v>
      </c>
      <c r="AJ143" s="65">
        <f>IF(M143=DBCS(M143),1,0)</f>
        <v>1</v>
      </c>
      <c r="AQ143" s="65" t="s">
        <v>10182</v>
      </c>
      <c r="AR143" s="93" t="str">
        <f>AI143&amp;"文字です。60文字以内にしてください。"</f>
        <v>0文字です。60文字以内にしてください。</v>
      </c>
      <c r="AS143" s="65" t="s">
        <v>11331</v>
      </c>
    </row>
    <row r="144" spans="3:46" ht="24" customHeight="1" x14ac:dyDescent="0.25">
      <c r="C144" s="605"/>
      <c r="D144" s="606"/>
      <c r="E144" s="606"/>
      <c r="F144" s="606"/>
      <c r="G144" s="607"/>
      <c r="H144" s="586" t="s">
        <v>78</v>
      </c>
      <c r="I144" s="586"/>
      <c r="J144" s="586"/>
      <c r="K144" s="586"/>
      <c r="L144" s="586"/>
      <c r="M144" s="636"/>
      <c r="N144" s="637"/>
      <c r="O144" s="637"/>
      <c r="P144" s="140" t="s">
        <v>17</v>
      </c>
      <c r="Q144" s="637"/>
      <c r="R144" s="637"/>
      <c r="S144" s="140" t="s">
        <v>18</v>
      </c>
      <c r="T144" s="638" t="str">
        <f>IF(AND(ISNUMBER(M144),ISNUMBER(Q144)),DATE(M144,Q144,1),"")</f>
        <v/>
      </c>
      <c r="U144" s="638"/>
      <c r="V144" s="638"/>
      <c r="W144" s="638"/>
      <c r="X144" s="638"/>
      <c r="Y144" s="639" t="str">
        <f>IF(AO144&gt;0,AN145&amp;" 年 "&amp;AO145&amp;" ヶ月","")</f>
        <v/>
      </c>
      <c r="Z144" s="640"/>
      <c r="AA144" s="640"/>
      <c r="AB144" s="640"/>
      <c r="AC144" s="640"/>
      <c r="AD144" s="641"/>
      <c r="AE144" s="36" t="str">
        <f>IF(AH144=0,"",IF(AJ144=0,AQ144,IF(AK144=0,AR144,IF(AL144=0,AS144,""))))</f>
        <v/>
      </c>
      <c r="AF144" s="79" t="s">
        <v>81</v>
      </c>
      <c r="AG144" s="65">
        <f t="shared" si="6"/>
        <v>0</v>
      </c>
      <c r="AH144" s="65">
        <f>IF($AI$93&gt;0,1,0)</f>
        <v>0</v>
      </c>
      <c r="AI144" s="65">
        <f ca="1">IF(M144=MAX_年,3,12)</f>
        <v>12</v>
      </c>
      <c r="AJ144" s="65">
        <f>IF(OR(LEN(M144)=0,LEN(Q144)=0),0,1)</f>
        <v>0</v>
      </c>
      <c r="AK144" s="114">
        <v>1</v>
      </c>
      <c r="AL144" s="65">
        <f>IF(T144&gt;T139,1,0)</f>
        <v>0</v>
      </c>
      <c r="AM144" s="65">
        <f>LEN(M144)+LEN(Q144)</f>
        <v>0</v>
      </c>
      <c r="AO144" s="114">
        <v>0</v>
      </c>
      <c r="AQ144" s="65" t="s">
        <v>10184</v>
      </c>
      <c r="AR144" s="65" t="s">
        <v>11232</v>
      </c>
      <c r="AS144" s="65" t="s">
        <v>11239</v>
      </c>
    </row>
    <row r="145" spans="2:46" ht="24" customHeight="1" thickBot="1" x14ac:dyDescent="0.3">
      <c r="C145" s="608"/>
      <c r="D145" s="609"/>
      <c r="E145" s="609"/>
      <c r="F145" s="609"/>
      <c r="G145" s="610"/>
      <c r="H145" s="645" t="s">
        <v>79</v>
      </c>
      <c r="I145" s="645"/>
      <c r="J145" s="645"/>
      <c r="K145" s="645"/>
      <c r="L145" s="645"/>
      <c r="M145" s="646"/>
      <c r="N145" s="647"/>
      <c r="O145" s="647"/>
      <c r="P145" s="86" t="s">
        <v>17</v>
      </c>
      <c r="Q145" s="647"/>
      <c r="R145" s="647"/>
      <c r="S145" s="86" t="s">
        <v>18</v>
      </c>
      <c r="T145" s="656" t="str">
        <f>IF(AND(ISNUMBER(M145),ISNUMBER(Q145)),DATE(M145,Q145+1,0),"")</f>
        <v/>
      </c>
      <c r="U145" s="656"/>
      <c r="V145" s="656"/>
      <c r="W145" s="656"/>
      <c r="X145" s="656"/>
      <c r="Y145" s="642"/>
      <c r="Z145" s="643"/>
      <c r="AA145" s="643"/>
      <c r="AB145" s="643"/>
      <c r="AC145" s="643"/>
      <c r="AD145" s="644"/>
      <c r="AE145" s="36" t="str">
        <f>IF(AH145=0,"",IF(AJ145=0,AQ145,IF(AK145=0,AR145,IF(AL145=0,AS145,""))))</f>
        <v/>
      </c>
      <c r="AF145" s="79" t="s">
        <v>82</v>
      </c>
      <c r="AG145" s="65">
        <f t="shared" si="6"/>
        <v>0</v>
      </c>
      <c r="AH145" s="65">
        <f>IF($AI$93&gt;0,1,0)</f>
        <v>0</v>
      </c>
      <c r="AI145" s="65">
        <f ca="1">IF(M145=MAX_年,3,12)</f>
        <v>12</v>
      </c>
      <c r="AJ145" s="65">
        <f>IF(OR(LEN(M145)=0,LEN(Q145)=0),0,1)</f>
        <v>0</v>
      </c>
      <c r="AK145" s="65">
        <f>IF(T144&lt;T145,1,0)</f>
        <v>0</v>
      </c>
      <c r="AL145" s="65">
        <f ca="1">IF(T145&gt;$AI$5,0,1)</f>
        <v>0</v>
      </c>
      <c r="AM145" s="65">
        <f>LEN(M145)+LEN(Q145)</f>
        <v>0</v>
      </c>
      <c r="AN145" s="65">
        <f>INT(AO144/12)</f>
        <v>0</v>
      </c>
      <c r="AO145" s="65">
        <f>MOD(AO144,12)</f>
        <v>0</v>
      </c>
      <c r="AQ145" s="65" t="s">
        <v>10184</v>
      </c>
      <c r="AR145" s="65" t="s">
        <v>11230</v>
      </c>
      <c r="AS145" s="93" t="str">
        <f ca="1">$AT$5</f>
        <v>2021年3月を超えています</v>
      </c>
    </row>
    <row r="146" spans="2:46" ht="31.5" customHeight="1" thickTop="1" x14ac:dyDescent="0.25">
      <c r="C146" s="602" t="s">
        <v>118</v>
      </c>
      <c r="D146" s="603"/>
      <c r="E146" s="603"/>
      <c r="F146" s="603"/>
      <c r="G146" s="604"/>
      <c r="H146" s="651" t="s">
        <v>74</v>
      </c>
      <c r="I146" s="651"/>
      <c r="J146" s="652"/>
      <c r="K146" s="652"/>
      <c r="L146" s="652"/>
      <c r="M146" s="653"/>
      <c r="N146" s="654"/>
      <c r="O146" s="654"/>
      <c r="P146" s="654"/>
      <c r="Q146" s="654"/>
      <c r="R146" s="654"/>
      <c r="S146" s="654"/>
      <c r="T146" s="654"/>
      <c r="U146" s="654"/>
      <c r="V146" s="654"/>
      <c r="W146" s="654"/>
      <c r="X146" s="654"/>
      <c r="Y146" s="654"/>
      <c r="Z146" s="654"/>
      <c r="AA146" s="654"/>
      <c r="AB146" s="654"/>
      <c r="AC146" s="654"/>
      <c r="AD146" s="655"/>
      <c r="AE146" s="36" t="str">
        <f>IF(AK146=0,AT146,IF(AL146=0,AQ146,IF(AI146&gt;30,AR146,IF(AJ146=0,AS146,""))))</f>
        <v/>
      </c>
      <c r="AF146" s="79" t="s">
        <v>11375</v>
      </c>
      <c r="AG146" s="65">
        <f t="shared" si="6"/>
        <v>0</v>
      </c>
      <c r="AI146" s="65">
        <f>LEN(M146)</f>
        <v>0</v>
      </c>
      <c r="AJ146" s="65">
        <f>IF(M146=DBCS(M146),1,0)</f>
        <v>1</v>
      </c>
      <c r="AK146" s="65">
        <f>IF(AND(AI146&gt;0,AI140=0),0,1)</f>
        <v>1</v>
      </c>
      <c r="AL146" s="65">
        <f>IF(AND(AI146=0,SUM(AI147:AI149,AM150:AM151)&gt;0),0,1)</f>
        <v>1</v>
      </c>
      <c r="AQ146" s="65" t="s">
        <v>10182</v>
      </c>
      <c r="AR146" s="93" t="str">
        <f>AI146&amp;"文字です。30文字以内にしてください。"</f>
        <v>0文字です。30文字以内にしてください。</v>
      </c>
      <c r="AS146" s="65" t="s">
        <v>11331</v>
      </c>
      <c r="AT146" s="65" t="s">
        <v>11241</v>
      </c>
    </row>
    <row r="147" spans="2:46" ht="31.5" customHeight="1" x14ac:dyDescent="0.25">
      <c r="C147" s="605"/>
      <c r="D147" s="606"/>
      <c r="E147" s="606"/>
      <c r="F147" s="606"/>
      <c r="G147" s="607"/>
      <c r="H147" s="594" t="s">
        <v>76</v>
      </c>
      <c r="I147" s="594"/>
      <c r="J147" s="595"/>
      <c r="K147" s="595"/>
      <c r="L147" s="595"/>
      <c r="M147" s="569"/>
      <c r="N147" s="570"/>
      <c r="O147" s="570"/>
      <c r="P147" s="570"/>
      <c r="Q147" s="570"/>
      <c r="R147" s="570"/>
      <c r="S147" s="570"/>
      <c r="T147" s="570"/>
      <c r="U147" s="570"/>
      <c r="V147" s="570"/>
      <c r="W147" s="571"/>
      <c r="X147" s="566"/>
      <c r="Y147" s="567"/>
      <c r="Z147" s="567"/>
      <c r="AA147" s="567"/>
      <c r="AB147" s="567"/>
      <c r="AC147" s="567"/>
      <c r="AD147" s="568"/>
      <c r="AE147" s="36" t="str">
        <f>IF(AH147=0,"",IF(AI147=0,AQ147,IF(AI147&gt;16,AR147,IF(AJ147=0,AS147,""))))</f>
        <v/>
      </c>
      <c r="AF147" s="79" t="s">
        <v>11361</v>
      </c>
      <c r="AG147" s="65">
        <f t="shared" si="6"/>
        <v>0</v>
      </c>
      <c r="AH147" s="65">
        <f>IF($AI$99&gt;0,1,0)</f>
        <v>0</v>
      </c>
      <c r="AI147" s="65">
        <f>LEN(M147)</f>
        <v>0</v>
      </c>
      <c r="AJ147" s="65">
        <f>IF(M147=DBCS(M147),1,0)</f>
        <v>1</v>
      </c>
      <c r="AQ147" s="65" t="s">
        <v>10182</v>
      </c>
      <c r="AR147" s="93" t="str">
        <f>AI147&amp;"文字です。16文字以内にしてください。"</f>
        <v>0文字です。16文字以内にしてください。</v>
      </c>
      <c r="AS147" s="65" t="s">
        <v>11331</v>
      </c>
    </row>
    <row r="148" spans="2:46" ht="24" customHeight="1" x14ac:dyDescent="0.25">
      <c r="C148" s="605"/>
      <c r="D148" s="606"/>
      <c r="E148" s="606"/>
      <c r="F148" s="606"/>
      <c r="G148" s="607"/>
      <c r="H148" s="623" t="s">
        <v>75</v>
      </c>
      <c r="I148" s="623"/>
      <c r="J148" s="586"/>
      <c r="K148" s="586"/>
      <c r="L148" s="586"/>
      <c r="M148" s="569"/>
      <c r="N148" s="570"/>
      <c r="O148" s="570"/>
      <c r="P148" s="570"/>
      <c r="Q148" s="570"/>
      <c r="R148" s="570"/>
      <c r="S148" s="570"/>
      <c r="T148" s="571"/>
      <c r="U148" s="567"/>
      <c r="V148" s="567"/>
      <c r="W148" s="567"/>
      <c r="X148" s="567"/>
      <c r="Y148" s="567"/>
      <c r="Z148" s="567"/>
      <c r="AA148" s="567"/>
      <c r="AB148" s="567"/>
      <c r="AC148" s="567"/>
      <c r="AD148" s="568"/>
      <c r="AE148" s="36" t="str">
        <f>IF(AH148=0,"",IF(AI148=0,AQ148,IF(AI148&gt;10,AR148,IF(AJ148=0,AS148,""))))</f>
        <v/>
      </c>
      <c r="AF148" s="79" t="s">
        <v>11362</v>
      </c>
      <c r="AG148" s="65">
        <f t="shared" si="6"/>
        <v>0</v>
      </c>
      <c r="AH148" s="65">
        <f>IF($AI$99&gt;0,1,0)</f>
        <v>0</v>
      </c>
      <c r="AI148" s="65">
        <f>LEN(M148)</f>
        <v>0</v>
      </c>
      <c r="AJ148" s="65">
        <f>IF(M148=DBCS(M148),1,0)</f>
        <v>1</v>
      </c>
      <c r="AQ148" s="65" t="s">
        <v>10182</v>
      </c>
      <c r="AR148" s="93" t="str">
        <f>AI148&amp;"文字です。10文字以内にしてください。"</f>
        <v>0文字です。10文字以内にしてください。</v>
      </c>
      <c r="AS148" s="65" t="s">
        <v>11331</v>
      </c>
    </row>
    <row r="149" spans="2:46" ht="32.1" customHeight="1" x14ac:dyDescent="0.25">
      <c r="C149" s="605"/>
      <c r="D149" s="606"/>
      <c r="E149" s="606"/>
      <c r="F149" s="606"/>
      <c r="G149" s="607"/>
      <c r="H149" s="623" t="s">
        <v>77</v>
      </c>
      <c r="I149" s="623"/>
      <c r="J149" s="623"/>
      <c r="K149" s="623"/>
      <c r="L149" s="623"/>
      <c r="M149" s="633"/>
      <c r="N149" s="634"/>
      <c r="O149" s="634"/>
      <c r="P149" s="634"/>
      <c r="Q149" s="634"/>
      <c r="R149" s="634"/>
      <c r="S149" s="634"/>
      <c r="T149" s="634"/>
      <c r="U149" s="634"/>
      <c r="V149" s="634"/>
      <c r="W149" s="634"/>
      <c r="X149" s="634"/>
      <c r="Y149" s="634"/>
      <c r="Z149" s="634"/>
      <c r="AA149" s="634"/>
      <c r="AB149" s="634"/>
      <c r="AC149" s="634"/>
      <c r="AD149" s="635"/>
      <c r="AE149" s="36" t="str">
        <f>IF(AH149=0,"",IF(AI149=0,AQ149,IF(AI149&gt;60,AR149,IF(AJ149=0,AS149,""))))</f>
        <v/>
      </c>
      <c r="AF149" s="79" t="s">
        <v>11363</v>
      </c>
      <c r="AG149" s="65">
        <f t="shared" si="6"/>
        <v>0</v>
      </c>
      <c r="AH149" s="65">
        <f>IF($AI$99&gt;0,1,0)</f>
        <v>0</v>
      </c>
      <c r="AI149" s="65">
        <f>LEN(M149)</f>
        <v>0</v>
      </c>
      <c r="AJ149" s="65">
        <f>IF(M149=DBCS(M149),1,0)</f>
        <v>1</v>
      </c>
      <c r="AQ149" s="65" t="s">
        <v>10182</v>
      </c>
      <c r="AR149" s="93" t="str">
        <f>AI149&amp;"文字です。60文字以内にしてください。"</f>
        <v>0文字です。60文字以内にしてください。</v>
      </c>
      <c r="AS149" s="65" t="s">
        <v>11331</v>
      </c>
    </row>
    <row r="150" spans="2:46" ht="24" customHeight="1" x14ac:dyDescent="0.25">
      <c r="C150" s="605"/>
      <c r="D150" s="606"/>
      <c r="E150" s="606"/>
      <c r="F150" s="606"/>
      <c r="G150" s="607"/>
      <c r="H150" s="586" t="s">
        <v>78</v>
      </c>
      <c r="I150" s="586"/>
      <c r="J150" s="586"/>
      <c r="K150" s="586"/>
      <c r="L150" s="586"/>
      <c r="M150" s="636"/>
      <c r="N150" s="637"/>
      <c r="O150" s="637"/>
      <c r="P150" s="140" t="s">
        <v>17</v>
      </c>
      <c r="Q150" s="637"/>
      <c r="R150" s="637"/>
      <c r="S150" s="140" t="s">
        <v>18</v>
      </c>
      <c r="T150" s="638" t="str">
        <f>IF(AND(ISNUMBER(M150),ISNUMBER(Q150)),DATE(M150,Q150,1),"")</f>
        <v/>
      </c>
      <c r="U150" s="638"/>
      <c r="V150" s="638"/>
      <c r="W150" s="638"/>
      <c r="X150" s="638"/>
      <c r="Y150" s="639" t="str">
        <f>IF(AO150&gt;0,AN151&amp;" 年 "&amp;AO151&amp;" ヶ月","")</f>
        <v/>
      </c>
      <c r="Z150" s="640"/>
      <c r="AA150" s="640"/>
      <c r="AB150" s="640"/>
      <c r="AC150" s="640"/>
      <c r="AD150" s="641"/>
      <c r="AE150" s="36" t="str">
        <f>IF(AH150=0,"",IF(AJ150=0,AQ150,IF(AK150=0,AR150,IF(AL150=0,AS150,""))))</f>
        <v/>
      </c>
      <c r="AF150" s="79" t="s">
        <v>81</v>
      </c>
      <c r="AG150" s="65">
        <f t="shared" si="6"/>
        <v>0</v>
      </c>
      <c r="AH150" s="65">
        <f>IF($AI$99&gt;0,1,0)</f>
        <v>0</v>
      </c>
      <c r="AI150" s="65">
        <f ca="1">IF(M150=MAX_年,3,12)</f>
        <v>12</v>
      </c>
      <c r="AJ150" s="65">
        <f>IF(OR(LEN(M150)=0,LEN(Q150)=0),0,1)</f>
        <v>0</v>
      </c>
      <c r="AK150" s="114">
        <v>1</v>
      </c>
      <c r="AL150" s="65">
        <f>IF(T150&gt;T145,1,0)</f>
        <v>0</v>
      </c>
      <c r="AM150" s="65">
        <f>LEN(M150)+LEN(Q150)</f>
        <v>0</v>
      </c>
      <c r="AO150" s="114">
        <v>0</v>
      </c>
      <c r="AQ150" s="65" t="s">
        <v>10184</v>
      </c>
      <c r="AR150" s="65" t="s">
        <v>11232</v>
      </c>
      <c r="AS150" s="65" t="s">
        <v>11242</v>
      </c>
    </row>
    <row r="151" spans="2:46" ht="24" customHeight="1" thickBot="1" x14ac:dyDescent="0.3">
      <c r="C151" s="608"/>
      <c r="D151" s="609"/>
      <c r="E151" s="609"/>
      <c r="F151" s="609"/>
      <c r="G151" s="610"/>
      <c r="H151" s="645" t="s">
        <v>79</v>
      </c>
      <c r="I151" s="645"/>
      <c r="J151" s="645"/>
      <c r="K151" s="645"/>
      <c r="L151" s="645"/>
      <c r="M151" s="646"/>
      <c r="N151" s="647"/>
      <c r="O151" s="647"/>
      <c r="P151" s="86" t="s">
        <v>17</v>
      </c>
      <c r="Q151" s="647"/>
      <c r="R151" s="647"/>
      <c r="S151" s="86" t="s">
        <v>18</v>
      </c>
      <c r="T151" s="656" t="str">
        <f>IF(AND(ISNUMBER(M151),ISNUMBER(Q151)),DATE(M151,Q151+1,0),"")</f>
        <v/>
      </c>
      <c r="U151" s="656"/>
      <c r="V151" s="656"/>
      <c r="W151" s="656"/>
      <c r="X151" s="656"/>
      <c r="Y151" s="642"/>
      <c r="Z151" s="643"/>
      <c r="AA151" s="643"/>
      <c r="AB151" s="643"/>
      <c r="AC151" s="643"/>
      <c r="AD151" s="644"/>
      <c r="AE151" s="36" t="str">
        <f>IF(AH151=0,"",IF(AJ151=0,AQ151,IF(AK151=0,AR151,IF(AL151=0,AS151,""))))</f>
        <v/>
      </c>
      <c r="AF151" s="79" t="s">
        <v>82</v>
      </c>
      <c r="AG151" s="65">
        <f t="shared" si="6"/>
        <v>0</v>
      </c>
      <c r="AH151" s="65">
        <f>IF($AI$99&gt;0,1,0)</f>
        <v>0</v>
      </c>
      <c r="AI151" s="65">
        <f ca="1">IF(M151=MAX_年,3,12)</f>
        <v>12</v>
      </c>
      <c r="AJ151" s="65">
        <f>IF(OR(LEN(M151)=0,LEN(Q151)=0),0,1)</f>
        <v>0</v>
      </c>
      <c r="AK151" s="65">
        <f>IF(T150&lt;T151,1,0)</f>
        <v>0</v>
      </c>
      <c r="AL151" s="65">
        <f ca="1">IF(T151&gt;$AI$5,0,1)</f>
        <v>0</v>
      </c>
      <c r="AM151" s="65">
        <f>LEN(M151)+LEN(Q151)</f>
        <v>0</v>
      </c>
      <c r="AN151" s="65">
        <f>INT(AO150/12)</f>
        <v>0</v>
      </c>
      <c r="AO151" s="65">
        <f>MOD(AO150,12)</f>
        <v>0</v>
      </c>
      <c r="AQ151" s="65" t="s">
        <v>10184</v>
      </c>
      <c r="AR151" s="65" t="s">
        <v>11230</v>
      </c>
      <c r="AS151" s="93" t="str">
        <f ca="1">$AT$5</f>
        <v>2021年3月を超えています</v>
      </c>
    </row>
    <row r="152" spans="2:46" ht="24" customHeight="1" thickTop="1" thickBot="1" x14ac:dyDescent="0.3">
      <c r="C152" s="676" t="s">
        <v>84</v>
      </c>
      <c r="D152" s="677"/>
      <c r="E152" s="677"/>
      <c r="F152" s="677"/>
      <c r="G152" s="677"/>
      <c r="H152" s="677"/>
      <c r="I152" s="677"/>
      <c r="J152" s="677"/>
      <c r="K152" s="677"/>
      <c r="L152" s="677"/>
      <c r="M152" s="688" t="str">
        <f>IF(AN152&gt;0,AL152&amp;" 年 "&amp;AM152&amp;" ヶ月","")</f>
        <v/>
      </c>
      <c r="N152" s="688"/>
      <c r="O152" s="688"/>
      <c r="P152" s="688"/>
      <c r="Q152" s="688"/>
      <c r="R152" s="679"/>
      <c r="S152" s="679"/>
      <c r="T152" s="679"/>
      <c r="U152" s="679"/>
      <c r="V152" s="679"/>
      <c r="W152" s="679"/>
      <c r="X152" s="679"/>
      <c r="Y152" s="679"/>
      <c r="Z152" s="679"/>
      <c r="AA152" s="679"/>
      <c r="AB152" s="680"/>
      <c r="AC152" s="680"/>
      <c r="AD152" s="681"/>
      <c r="AE152" s="36" t="str">
        <f>IF(AH152=0,AQ152,"")</f>
        <v>経歴不足です</v>
      </c>
      <c r="AF152" s="79"/>
      <c r="AG152" s="65">
        <f t="shared" si="6"/>
        <v>1</v>
      </c>
      <c r="AH152" s="65">
        <f>IF(AH$44=3,IF(AL152&lt;AK$5,0,1),IF(AL152&lt;AJ$5,0,1))</f>
        <v>0</v>
      </c>
      <c r="AL152" s="65">
        <f>INT(AN152/12)</f>
        <v>0</v>
      </c>
      <c r="AM152" s="65">
        <f>MOD(AN152,12)</f>
        <v>0</v>
      </c>
      <c r="AN152" s="65">
        <f>SUM(AN$70,AO152)</f>
        <v>0</v>
      </c>
      <c r="AO152" s="65">
        <f>SUM(AO126,AO132,AO138,AO144,AO150)</f>
        <v>0</v>
      </c>
      <c r="AQ152" s="65" t="s">
        <v>11243</v>
      </c>
    </row>
    <row r="153" spans="2:46" ht="24" customHeight="1" x14ac:dyDescent="0.25">
      <c r="AE153" s="35"/>
      <c r="AF153" s="80"/>
    </row>
    <row r="154" spans="2:46" ht="24" customHeight="1" thickBot="1" x14ac:dyDescent="0.3">
      <c r="B154" s="77" t="s">
        <v>11493</v>
      </c>
      <c r="AE154" s="33" t="s">
        <v>30</v>
      </c>
      <c r="AF154" s="78" t="s">
        <v>83</v>
      </c>
    </row>
    <row r="155" spans="2:46" ht="24" customHeight="1" x14ac:dyDescent="0.25">
      <c r="C155" s="682" t="s">
        <v>92</v>
      </c>
      <c r="D155" s="540"/>
      <c r="E155" s="540"/>
      <c r="F155" s="540"/>
      <c r="G155" s="540"/>
      <c r="H155" s="689"/>
      <c r="I155" s="689"/>
      <c r="J155" s="689"/>
      <c r="K155" s="689"/>
      <c r="L155" s="689"/>
      <c r="M155" s="684"/>
      <c r="N155" s="684"/>
      <c r="O155" s="684"/>
      <c r="P155" s="684"/>
      <c r="Q155" s="684"/>
      <c r="R155" s="684"/>
      <c r="S155" s="684"/>
      <c r="T155" s="684"/>
      <c r="U155" s="684"/>
      <c r="V155" s="684"/>
      <c r="W155" s="684"/>
      <c r="X155" s="684"/>
      <c r="Y155" s="684"/>
      <c r="Z155" s="684"/>
      <c r="AA155" s="684"/>
      <c r="AB155" s="684"/>
      <c r="AC155" s="684"/>
      <c r="AD155" s="685"/>
      <c r="AE155" s="36" t="str">
        <f>IF(AJ155=0,AQ155,IF(AK155=0,AR155,""))</f>
        <v>未選択です</v>
      </c>
      <c r="AF155" s="79" t="s">
        <v>91</v>
      </c>
      <c r="AG155" s="65">
        <f t="shared" ref="AG155:AG157" si="7">IF(AE155="",0,IF(LEFT(AE155,4)="【注意】",0,1))</f>
        <v>1</v>
      </c>
      <c r="AH155" s="65">
        <f>COUNTA(M122,M128,M134,M140,M146)</f>
        <v>0</v>
      </c>
      <c r="AI155" s="65" t="str">
        <f>IF(AH155&gt;1,"PL_経歴"&amp;AH155,"PL_経歴1")</f>
        <v>PL_経歴1</v>
      </c>
      <c r="AJ155" s="65">
        <f>LEN(H155)</f>
        <v>0</v>
      </c>
      <c r="AK155" s="65">
        <f ca="1">IFERROR(MATCH(H155,INDIRECT(AI155),0),0)</f>
        <v>0</v>
      </c>
      <c r="AQ155" s="65" t="s">
        <v>10180</v>
      </c>
      <c r="AR155" s="65" t="s">
        <v>10183</v>
      </c>
    </row>
    <row r="156" spans="2:46" ht="24" customHeight="1" x14ac:dyDescent="0.25">
      <c r="C156" s="629" t="s">
        <v>102</v>
      </c>
      <c r="D156" s="630"/>
      <c r="E156" s="630"/>
      <c r="F156" s="630"/>
      <c r="G156" s="630"/>
      <c r="H156" s="630"/>
      <c r="I156" s="630"/>
      <c r="J156" s="630"/>
      <c r="K156" s="630"/>
      <c r="L156" s="630"/>
      <c r="M156" s="630"/>
      <c r="N156" s="630"/>
      <c r="O156" s="630"/>
      <c r="P156" s="630"/>
      <c r="Q156" s="630"/>
      <c r="R156" s="630"/>
      <c r="S156" s="630"/>
      <c r="T156" s="630"/>
      <c r="U156" s="630"/>
      <c r="V156" s="630"/>
      <c r="W156" s="630" t="s">
        <v>101</v>
      </c>
      <c r="X156" s="630"/>
      <c r="Y156" s="630"/>
      <c r="Z156" s="630"/>
      <c r="AA156" s="630"/>
      <c r="AB156" s="631">
        <f>AJ157</f>
        <v>0</v>
      </c>
      <c r="AC156" s="631"/>
      <c r="AD156" s="632"/>
      <c r="AE156" s="36"/>
      <c r="AF156" s="79"/>
      <c r="AG156" s="65">
        <f t="shared" si="7"/>
        <v>0</v>
      </c>
    </row>
    <row r="157" spans="2:46" ht="24" customHeight="1" x14ac:dyDescent="0.25">
      <c r="C157" s="611"/>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3"/>
      <c r="AE157" s="582" t="str">
        <f>IF(AJ157=0,AQ157,IF(AJ157&lt;1,AR157,IF(AJ157&gt;720,AS157,IF(AK157&gt;20,AT157,""))))</f>
        <v>未入力です</v>
      </c>
      <c r="AF157" s="87" t="s">
        <v>11458</v>
      </c>
      <c r="AG157" s="65">
        <f t="shared" si="7"/>
        <v>1</v>
      </c>
      <c r="AJ157" s="114">
        <v>0</v>
      </c>
      <c r="AK157" s="114">
        <v>0</v>
      </c>
      <c r="AQ157" s="65" t="s">
        <v>10182</v>
      </c>
      <c r="AR157" s="65" t="s">
        <v>11249</v>
      </c>
      <c r="AS157" s="65" t="s">
        <v>11250</v>
      </c>
      <c r="AT157" s="93" t="str">
        <f>"【注意】"&amp;AK157&amp;"行あります。実際の印刷内容を確認してください。"</f>
        <v>【注意】0行あります。実際の印刷内容を確認してください。</v>
      </c>
    </row>
    <row r="158" spans="2:46" ht="24" customHeight="1" x14ac:dyDescent="0.25">
      <c r="C158" s="611"/>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3"/>
      <c r="AE158" s="583"/>
      <c r="AF158" s="88" t="s">
        <v>11374</v>
      </c>
    </row>
    <row r="159" spans="2:46" ht="24" customHeight="1" x14ac:dyDescent="0.25">
      <c r="C159" s="611"/>
      <c r="D159" s="612"/>
      <c r="E159" s="612"/>
      <c r="F159" s="612"/>
      <c r="G159" s="612"/>
      <c r="H159" s="612"/>
      <c r="I159" s="612"/>
      <c r="J159" s="612"/>
      <c r="K159" s="612"/>
      <c r="L159" s="612"/>
      <c r="M159" s="612"/>
      <c r="N159" s="612"/>
      <c r="O159" s="612"/>
      <c r="P159" s="612"/>
      <c r="Q159" s="612"/>
      <c r="R159" s="612"/>
      <c r="S159" s="612"/>
      <c r="T159" s="612"/>
      <c r="U159" s="612"/>
      <c r="V159" s="612"/>
      <c r="W159" s="612"/>
      <c r="X159" s="612"/>
      <c r="Y159" s="612"/>
      <c r="Z159" s="612"/>
      <c r="AA159" s="612"/>
      <c r="AB159" s="612"/>
      <c r="AC159" s="612"/>
      <c r="AD159" s="613"/>
      <c r="AE159" s="583"/>
      <c r="AF159" s="88" t="s">
        <v>11251</v>
      </c>
    </row>
    <row r="160" spans="2:46" ht="24" customHeight="1" x14ac:dyDescent="0.25">
      <c r="C160" s="611"/>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2"/>
      <c r="AB160" s="612"/>
      <c r="AC160" s="612"/>
      <c r="AD160" s="613"/>
      <c r="AE160" s="583"/>
      <c r="AF160" s="88" t="s">
        <v>11596</v>
      </c>
    </row>
    <row r="161" spans="2:45" ht="24" customHeight="1" x14ac:dyDescent="0.25">
      <c r="C161" s="611"/>
      <c r="D161" s="612"/>
      <c r="E161" s="612"/>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3"/>
      <c r="AE161" s="583"/>
      <c r="AF161" s="88" t="s">
        <v>11597</v>
      </c>
    </row>
    <row r="162" spans="2:45" ht="24" customHeight="1" x14ac:dyDescent="0.25">
      <c r="C162" s="611"/>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3"/>
      <c r="AE162" s="583"/>
      <c r="AF162" s="91" t="s">
        <v>11315</v>
      </c>
    </row>
    <row r="163" spans="2:45" ht="24" customHeight="1" x14ac:dyDescent="0.25">
      <c r="C163" s="611"/>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3"/>
      <c r="AE163" s="583"/>
      <c r="AF163" s="88"/>
    </row>
    <row r="164" spans="2:45" ht="24" customHeight="1" x14ac:dyDescent="0.25">
      <c r="C164" s="611"/>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3"/>
      <c r="AE164" s="583"/>
      <c r="AF164" s="88"/>
    </row>
    <row r="165" spans="2:45" ht="24" customHeight="1" x14ac:dyDescent="0.25">
      <c r="C165" s="611"/>
      <c r="D165" s="612"/>
      <c r="E165" s="612"/>
      <c r="F165" s="612"/>
      <c r="G165" s="612"/>
      <c r="H165" s="612"/>
      <c r="I165" s="612"/>
      <c r="J165" s="612"/>
      <c r="K165" s="612"/>
      <c r="L165" s="612"/>
      <c r="M165" s="612"/>
      <c r="N165" s="612"/>
      <c r="O165" s="612"/>
      <c r="P165" s="612"/>
      <c r="Q165" s="612"/>
      <c r="R165" s="612"/>
      <c r="S165" s="612"/>
      <c r="T165" s="612"/>
      <c r="U165" s="612"/>
      <c r="V165" s="612"/>
      <c r="W165" s="612"/>
      <c r="X165" s="612"/>
      <c r="Y165" s="612"/>
      <c r="Z165" s="612"/>
      <c r="AA165" s="612"/>
      <c r="AB165" s="612"/>
      <c r="AC165" s="612"/>
      <c r="AD165" s="613"/>
      <c r="AE165" s="583"/>
      <c r="AF165" s="88"/>
    </row>
    <row r="166" spans="2:45" ht="39.950000000000003" customHeight="1" thickBot="1" x14ac:dyDescent="0.3">
      <c r="C166" s="614"/>
      <c r="D166" s="615"/>
      <c r="E166" s="615"/>
      <c r="F166" s="615"/>
      <c r="G166" s="615"/>
      <c r="H166" s="615"/>
      <c r="I166" s="615"/>
      <c r="J166" s="615"/>
      <c r="K166" s="615"/>
      <c r="L166" s="615"/>
      <c r="M166" s="615"/>
      <c r="N166" s="615"/>
      <c r="O166" s="615"/>
      <c r="P166" s="615"/>
      <c r="Q166" s="615"/>
      <c r="R166" s="615"/>
      <c r="S166" s="615"/>
      <c r="T166" s="615"/>
      <c r="U166" s="615"/>
      <c r="V166" s="615"/>
      <c r="W166" s="615"/>
      <c r="X166" s="615"/>
      <c r="Y166" s="615"/>
      <c r="Z166" s="615"/>
      <c r="AA166" s="615"/>
      <c r="AB166" s="615"/>
      <c r="AC166" s="615"/>
      <c r="AD166" s="616"/>
      <c r="AE166" s="584"/>
      <c r="AF166" s="89"/>
    </row>
    <row r="168" spans="2:45" ht="24" customHeight="1" thickBot="1" x14ac:dyDescent="0.3">
      <c r="B168" s="77" t="s">
        <v>11494</v>
      </c>
      <c r="AE168" s="33" t="s">
        <v>30</v>
      </c>
      <c r="AF168" s="78" t="s">
        <v>83</v>
      </c>
      <c r="AH168" s="67">
        <f ca="1">DATE(YEAR(TODAY()),4-6,1)</f>
        <v>44105</v>
      </c>
      <c r="AI168" s="141">
        <f ca="1">DATE(YEAR(TODAY()),受付締切_月,受付締切_日)</f>
        <v>44305</v>
      </c>
    </row>
    <row r="169" spans="2:45" ht="24" customHeight="1" x14ac:dyDescent="0.25">
      <c r="C169" s="860" t="s">
        <v>106</v>
      </c>
      <c r="D169" s="861"/>
      <c r="E169" s="861"/>
      <c r="F169" s="861"/>
      <c r="G169" s="862"/>
      <c r="H169" s="849" t="s">
        <v>103</v>
      </c>
      <c r="I169" s="849"/>
      <c r="J169" s="850"/>
      <c r="K169" s="850"/>
      <c r="L169" s="850"/>
      <c r="M169" s="851"/>
      <c r="N169" s="599"/>
      <c r="O169" s="599"/>
      <c r="P169" s="90" t="s">
        <v>17</v>
      </c>
      <c r="Q169" s="599"/>
      <c r="R169" s="599"/>
      <c r="S169" s="90" t="s">
        <v>18</v>
      </c>
      <c r="T169" s="599"/>
      <c r="U169" s="599"/>
      <c r="V169" s="600" t="s">
        <v>104</v>
      </c>
      <c r="W169" s="601"/>
      <c r="X169" s="852" t="str">
        <f>IF(LEN(M169)=0,"",DATE(M169,AJ169,AK169))</f>
        <v/>
      </c>
      <c r="Y169" s="852"/>
      <c r="Z169" s="852"/>
      <c r="AA169" s="852"/>
      <c r="AB169" s="852"/>
      <c r="AC169" s="852"/>
      <c r="AD169" s="853"/>
      <c r="AE169" s="36" t="str">
        <f>IF(AL169=0,"",IF(AM169=0,AQ169,IF(AN169=0,AR169,IF(AO169=0,AS169,""))))</f>
        <v/>
      </c>
      <c r="AF169" s="79" t="s">
        <v>113</v>
      </c>
      <c r="AG169" s="65">
        <f t="shared" ref="AG169:AG207" si="8">IF(AE169="",0,IF(LEFT(AE169,4)="【注意】",0,1))</f>
        <v>0</v>
      </c>
      <c r="AH169" s="65">
        <f ca="1">MAX_年-1</f>
        <v>2020</v>
      </c>
      <c r="AI169" s="65">
        <f>IF(AND(ISNUMBER(M169),ISNUMBER(Q169)),DAY(DATE(M169,Q169+1,0)),31)</f>
        <v>31</v>
      </c>
      <c r="AJ169" s="65">
        <f>IF(LEN(Q169)=0,1,Q169)</f>
        <v>1</v>
      </c>
      <c r="AK169" s="65">
        <f>IF(LEN(T169)=0,1,T169)</f>
        <v>1</v>
      </c>
      <c r="AL169" s="65">
        <f>LEN(M169)+LEN(Q169)+LEN(T169)</f>
        <v>0</v>
      </c>
      <c r="AM169" s="65">
        <f>IF(OR(LEN(M169)=0,LEN(Q169)=0,LEN(T169)=0),0,1)</f>
        <v>0</v>
      </c>
      <c r="AN169" s="65">
        <f>IF(T169&gt;AI169,0,1)</f>
        <v>1</v>
      </c>
      <c r="AO169" s="65">
        <f ca="1">IF(OR(X169&lt;AH168,X169&gt;AI168),0,1)</f>
        <v>0</v>
      </c>
      <c r="AQ169" s="65" t="s">
        <v>10184</v>
      </c>
      <c r="AR169" s="65" t="s">
        <v>10186</v>
      </c>
      <c r="AS169" s="65" t="s">
        <v>11261</v>
      </c>
    </row>
    <row r="170" spans="2:45" ht="47.25" x14ac:dyDescent="0.25">
      <c r="C170" s="863"/>
      <c r="D170" s="864"/>
      <c r="E170" s="864"/>
      <c r="F170" s="864"/>
      <c r="G170" s="865"/>
      <c r="H170" s="594"/>
      <c r="I170" s="594"/>
      <c r="J170" s="595"/>
      <c r="K170" s="595"/>
      <c r="L170" s="595"/>
      <c r="M170" s="596" t="s">
        <v>11311</v>
      </c>
      <c r="N170" s="597"/>
      <c r="O170" s="597"/>
      <c r="P170" s="597"/>
      <c r="Q170" s="597"/>
      <c r="R170" s="597"/>
      <c r="S170" s="597"/>
      <c r="T170" s="597"/>
      <c r="U170" s="597"/>
      <c r="V170" s="597"/>
      <c r="W170" s="597"/>
      <c r="X170" s="597"/>
      <c r="Y170" s="597"/>
      <c r="Z170" s="597"/>
      <c r="AA170" s="597"/>
      <c r="AB170" s="597"/>
      <c r="AC170" s="597"/>
      <c r="AD170" s="598"/>
      <c r="AE170" s="36" t="str">
        <f>IF(AH170=0,"",IF(AI170=0,AQ170,""))</f>
        <v/>
      </c>
      <c r="AF170" s="79" t="s">
        <v>11364</v>
      </c>
      <c r="AG170" s="65">
        <f t="shared" si="8"/>
        <v>0</v>
      </c>
      <c r="AH170" s="65">
        <f>LEN(M170)</f>
        <v>0</v>
      </c>
      <c r="AI170" s="65">
        <f>IF(LOWER(RIGHT(M170,4))=".jpg",1,0)</f>
        <v>0</v>
      </c>
      <c r="AQ170" s="65" t="s">
        <v>11307</v>
      </c>
    </row>
    <row r="171" spans="2:45" ht="31.5" customHeight="1" x14ac:dyDescent="0.25">
      <c r="C171" s="866"/>
      <c r="D171" s="867"/>
      <c r="E171" s="867"/>
      <c r="F171" s="867"/>
      <c r="G171" s="868"/>
      <c r="H171" s="594" t="s">
        <v>105</v>
      </c>
      <c r="I171" s="594"/>
      <c r="J171" s="595"/>
      <c r="K171" s="595"/>
      <c r="L171" s="595"/>
      <c r="M171" s="857" t="s">
        <v>11313</v>
      </c>
      <c r="N171" s="858"/>
      <c r="O171" s="858"/>
      <c r="P171" s="858"/>
      <c r="Q171" s="858"/>
      <c r="R171" s="858"/>
      <c r="S171" s="858"/>
      <c r="T171" s="858"/>
      <c r="U171" s="858"/>
      <c r="V171" s="858"/>
      <c r="W171" s="858"/>
      <c r="X171" s="858"/>
      <c r="Y171" s="858"/>
      <c r="Z171" s="858"/>
      <c r="AA171" s="858"/>
      <c r="AB171" s="858"/>
      <c r="AC171" s="858"/>
      <c r="AD171" s="859"/>
      <c r="AE171" s="36"/>
      <c r="AF171" s="79"/>
      <c r="AG171" s="65">
        <f t="shared" si="8"/>
        <v>0</v>
      </c>
    </row>
    <row r="172" spans="2:45" ht="31.5" customHeight="1" x14ac:dyDescent="0.25">
      <c r="C172" s="585" t="s">
        <v>107</v>
      </c>
      <c r="D172" s="586"/>
      <c r="E172" s="586"/>
      <c r="F172" s="586"/>
      <c r="G172" s="586"/>
      <c r="H172" s="586"/>
      <c r="I172" s="586"/>
      <c r="J172" s="586"/>
      <c r="K172" s="586"/>
      <c r="L172" s="586"/>
      <c r="M172" s="561"/>
      <c r="N172" s="561"/>
      <c r="O172" s="561"/>
      <c r="P172" s="561"/>
      <c r="Q172" s="561"/>
      <c r="R172" s="561"/>
      <c r="S172" s="561"/>
      <c r="T172" s="561"/>
      <c r="U172" s="561"/>
      <c r="V172" s="561"/>
      <c r="W172" s="561"/>
      <c r="X172" s="561"/>
      <c r="Y172" s="561"/>
      <c r="Z172" s="561"/>
      <c r="AA172" s="561"/>
      <c r="AB172" s="561"/>
      <c r="AC172" s="561"/>
      <c r="AD172" s="587"/>
      <c r="AE172" s="36" t="str">
        <f>IF(AI172=0,AQ172,IF(AJ172=0,AR172,""))</f>
        <v>未選択です</v>
      </c>
      <c r="AF172" s="79" t="s">
        <v>109</v>
      </c>
      <c r="AG172" s="65">
        <f t="shared" si="8"/>
        <v>1</v>
      </c>
      <c r="AH172" s="65" t="str">
        <f>IF(AH$44=1,"PL_書類_技術士補",IF(AH$36=1,"PL_書類_一次合格","PL_書類_JABEE"))</f>
        <v>PL_書類_JABEE</v>
      </c>
      <c r="AI172" s="65">
        <f>LEN(M172)</f>
        <v>0</v>
      </c>
      <c r="AJ172" s="65">
        <f ca="1">IFERROR(MATCH(M172,INDIRECT(AH172),0),0)</f>
        <v>0</v>
      </c>
      <c r="AQ172" s="65" t="s">
        <v>10180</v>
      </c>
      <c r="AR172" s="65" t="s">
        <v>10183</v>
      </c>
    </row>
    <row r="173" spans="2:45" ht="31.5" hidden="1" customHeight="1" x14ac:dyDescent="0.25">
      <c r="C173" s="585" t="s">
        <v>108</v>
      </c>
      <c r="D173" s="586"/>
      <c r="E173" s="586"/>
      <c r="F173" s="586"/>
      <c r="G173" s="586"/>
      <c r="H173" s="586"/>
      <c r="I173" s="586"/>
      <c r="J173" s="586"/>
      <c r="K173" s="586"/>
      <c r="L173" s="586"/>
      <c r="M173" s="592"/>
      <c r="N173" s="592"/>
      <c r="O173" s="592"/>
      <c r="P173" s="592"/>
      <c r="Q173" s="592"/>
      <c r="R173" s="592"/>
      <c r="S173" s="592"/>
      <c r="T173" s="592"/>
      <c r="U173" s="592"/>
      <c r="V173" s="592"/>
      <c r="W173" s="592"/>
      <c r="X173" s="592"/>
      <c r="Y173" s="592"/>
      <c r="Z173" s="592"/>
      <c r="AA173" s="592"/>
      <c r="AB173" s="592"/>
      <c r="AC173" s="592"/>
      <c r="AD173" s="593"/>
      <c r="AE173" s="36"/>
      <c r="AF173" s="79"/>
    </row>
    <row r="174" spans="2:45" ht="31.5" customHeight="1" x14ac:dyDescent="0.25">
      <c r="C174" s="854" t="s">
        <v>11470</v>
      </c>
      <c r="D174" s="855"/>
      <c r="E174" s="855"/>
      <c r="F174" s="855"/>
      <c r="G174" s="855"/>
      <c r="H174" s="855"/>
      <c r="I174" s="855"/>
      <c r="J174" s="855"/>
      <c r="K174" s="855"/>
      <c r="L174" s="856"/>
      <c r="M174" s="561"/>
      <c r="N174" s="561"/>
      <c r="O174" s="561"/>
      <c r="P174" s="561"/>
      <c r="Q174" s="561"/>
      <c r="R174" s="561"/>
      <c r="S174" s="561"/>
      <c r="T174" s="561"/>
      <c r="U174" s="561"/>
      <c r="V174" s="561"/>
      <c r="W174" s="561"/>
      <c r="X174" s="561"/>
      <c r="Y174" s="561"/>
      <c r="Z174" s="561"/>
      <c r="AA174" s="561"/>
      <c r="AB174" s="561"/>
      <c r="AC174" s="561"/>
      <c r="AD174" s="587"/>
      <c r="AE174" s="36" t="str">
        <f>IF(AH174=0,"",IF(AI174=0,AQ174,IF(AJ174=0,AR174,"")))</f>
        <v/>
      </c>
      <c r="AF174" s="79" t="s">
        <v>109</v>
      </c>
      <c r="AG174" s="65">
        <f t="shared" si="8"/>
        <v>0</v>
      </c>
      <c r="AH174" s="65">
        <f>IF($AH$44=2,1,0)</f>
        <v>0</v>
      </c>
      <c r="AI174" s="65">
        <f>LEN(M174)</f>
        <v>0</v>
      </c>
      <c r="AJ174" s="65">
        <f>IFERROR(MATCH(M174,PL_書類_監督者要件_総合,0),0)</f>
        <v>0</v>
      </c>
      <c r="AQ174" s="65" t="s">
        <v>10180</v>
      </c>
      <c r="AR174" s="65" t="s">
        <v>10183</v>
      </c>
    </row>
    <row r="175" spans="2:45" ht="31.5" customHeight="1" x14ac:dyDescent="0.25">
      <c r="C175" s="585" t="s">
        <v>110</v>
      </c>
      <c r="D175" s="586"/>
      <c r="E175" s="586"/>
      <c r="F175" s="586"/>
      <c r="G175" s="586"/>
      <c r="H175" s="586"/>
      <c r="I175" s="586"/>
      <c r="J175" s="586"/>
      <c r="K175" s="586"/>
      <c r="L175" s="586"/>
      <c r="M175" s="561"/>
      <c r="N175" s="561"/>
      <c r="O175" s="561"/>
      <c r="P175" s="561"/>
      <c r="Q175" s="561"/>
      <c r="R175" s="561"/>
      <c r="S175" s="561"/>
      <c r="T175" s="561"/>
      <c r="U175" s="561"/>
      <c r="V175" s="561"/>
      <c r="W175" s="561"/>
      <c r="X175" s="561"/>
      <c r="Y175" s="561"/>
      <c r="Z175" s="561"/>
      <c r="AA175" s="561"/>
      <c r="AB175" s="561"/>
      <c r="AC175" s="561"/>
      <c r="AD175" s="587"/>
      <c r="AE175" s="36" t="str">
        <f>IF(AH175=0,"",IF(AI175=0,AQ175,IF(AJ175=0,AR175,"")))</f>
        <v/>
      </c>
      <c r="AF175" s="79" t="s">
        <v>109</v>
      </c>
      <c r="AG175" s="65">
        <f t="shared" si="8"/>
        <v>0</v>
      </c>
      <c r="AH175" s="65">
        <f>IF(AND(AI$30=1,AI$48=1,AM175=1),1,0)</f>
        <v>0</v>
      </c>
      <c r="AI175" s="65">
        <f>LEN(M175)</f>
        <v>0</v>
      </c>
      <c r="AJ175" s="65">
        <f>IFERROR(MATCH(M175,PL_書類_大学院,0),0)</f>
        <v>0</v>
      </c>
      <c r="AL175" s="65">
        <f>INT(AO105/12)</f>
        <v>0</v>
      </c>
      <c r="AM175" s="65">
        <f>IF(AH$44=3,IF(AL175&lt;AK$5,1,0),IF(AL175&lt;AJ$5,1,0))</f>
        <v>1</v>
      </c>
      <c r="AQ175" s="65" t="s">
        <v>10180</v>
      </c>
      <c r="AR175" s="65" t="s">
        <v>10183</v>
      </c>
    </row>
    <row r="176" spans="2:45" ht="31.5" x14ac:dyDescent="0.25">
      <c r="C176" s="585" t="s">
        <v>11511</v>
      </c>
      <c r="D176" s="586"/>
      <c r="E176" s="586"/>
      <c r="F176" s="586"/>
      <c r="G176" s="586"/>
      <c r="H176" s="586"/>
      <c r="I176" s="586"/>
      <c r="J176" s="586"/>
      <c r="K176" s="586"/>
      <c r="L176" s="586"/>
      <c r="M176" s="561"/>
      <c r="N176" s="561"/>
      <c r="O176" s="561"/>
      <c r="P176" s="561"/>
      <c r="Q176" s="561"/>
      <c r="R176" s="561"/>
      <c r="S176" s="561"/>
      <c r="T176" s="561"/>
      <c r="U176" s="561"/>
      <c r="V176" s="561"/>
      <c r="W176" s="561"/>
      <c r="X176" s="561"/>
      <c r="Y176" s="561"/>
      <c r="Z176" s="561"/>
      <c r="AA176" s="561"/>
      <c r="AB176" s="561"/>
      <c r="AC176" s="561"/>
      <c r="AD176" s="587"/>
      <c r="AE176" s="36" t="str">
        <f>IF(AH176=0,AQ176,IF(AI176=0,AR176,""))</f>
        <v>未選択です</v>
      </c>
      <c r="AF176" s="131" t="s">
        <v>11459</v>
      </c>
      <c r="AG176" s="65">
        <f t="shared" si="8"/>
        <v>1</v>
      </c>
      <c r="AH176" s="65">
        <f>LEN(M176)</f>
        <v>0</v>
      </c>
      <c r="AI176" s="65">
        <f>IFERROR(MATCH(M176,PL_書類_押印省略_総合,0),0)</f>
        <v>0</v>
      </c>
      <c r="AQ176" s="65" t="s">
        <v>10180</v>
      </c>
      <c r="AR176" s="65" t="s">
        <v>10183</v>
      </c>
    </row>
    <row r="177" spans="2:47" ht="31.5" customHeight="1" thickBot="1" x14ac:dyDescent="0.3">
      <c r="C177" s="588" t="s">
        <v>111</v>
      </c>
      <c r="D177" s="589"/>
      <c r="E177" s="589"/>
      <c r="F177" s="589"/>
      <c r="G177" s="589"/>
      <c r="H177" s="589"/>
      <c r="I177" s="589"/>
      <c r="J177" s="589"/>
      <c r="K177" s="589"/>
      <c r="L177" s="589"/>
      <c r="M177" s="590"/>
      <c r="N177" s="590"/>
      <c r="O177" s="590"/>
      <c r="P177" s="590"/>
      <c r="Q177" s="590"/>
      <c r="R177" s="590"/>
      <c r="S177" s="590"/>
      <c r="T177" s="590"/>
      <c r="U177" s="590"/>
      <c r="V177" s="590"/>
      <c r="W177" s="590"/>
      <c r="X177" s="590"/>
      <c r="Y177" s="590"/>
      <c r="Z177" s="590"/>
      <c r="AA177" s="590"/>
      <c r="AB177" s="590"/>
      <c r="AC177" s="590"/>
      <c r="AD177" s="591"/>
      <c r="AE177" s="36" t="str">
        <f>IF(AH177=0,"",IF(AI177=0,AQ177,IF(AJ177=0,AR177,IF(AK177=0,AR177,""))))</f>
        <v/>
      </c>
      <c r="AF177" s="79" t="s">
        <v>109</v>
      </c>
      <c r="AG177" s="65">
        <f t="shared" si="8"/>
        <v>0</v>
      </c>
      <c r="AH177" s="92">
        <f>SUM(AO47,AO39,AO43,AO60,AO63,AO72)</f>
        <v>0</v>
      </c>
      <c r="AI177" s="65">
        <f>LEN(M177)</f>
        <v>0</v>
      </c>
      <c r="AJ177" s="65">
        <f>IFERROR(MATCH(M177,PL_書類_氏名変更,0),0)</f>
        <v>0</v>
      </c>
      <c r="AK177" s="65">
        <f>IF(AND(AH177&gt;0,AJ177&gt;0),1,0)</f>
        <v>0</v>
      </c>
      <c r="AQ177" s="65" t="s">
        <v>10180</v>
      </c>
      <c r="AR177" s="65" t="s">
        <v>10183</v>
      </c>
    </row>
    <row r="179" spans="2:47" ht="24" customHeight="1" x14ac:dyDescent="0.25">
      <c r="AE179" s="121" t="str">
        <f>AE5</f>
        <v>エラーがあります。エラーを解消してください。</v>
      </c>
    </row>
    <row r="180" spans="2:47" ht="24" customHeight="1" x14ac:dyDescent="0.25">
      <c r="B180" s="133" t="s">
        <v>11462</v>
      </c>
    </row>
    <row r="181" spans="2:47" ht="24" customHeight="1" x14ac:dyDescent="0.25">
      <c r="B181" s="134" t="s">
        <v>11463</v>
      </c>
    </row>
    <row r="182" spans="2:47" ht="24" customHeight="1" x14ac:dyDescent="0.25">
      <c r="B182" s="135" t="s">
        <v>11464</v>
      </c>
    </row>
    <row r="183" spans="2:47" ht="24" customHeight="1" x14ac:dyDescent="0.25">
      <c r="B183" s="135" t="s">
        <v>11465</v>
      </c>
    </row>
    <row r="185" spans="2:47" ht="24" customHeight="1" x14ac:dyDescent="0.25">
      <c r="B185" s="77" t="s">
        <v>11495</v>
      </c>
      <c r="AE185" s="125" t="s">
        <v>30</v>
      </c>
      <c r="AF185" s="126" t="s">
        <v>83</v>
      </c>
    </row>
    <row r="186" spans="2:47" ht="24" customHeight="1" x14ac:dyDescent="0.25">
      <c r="C186" s="572" t="s">
        <v>99</v>
      </c>
      <c r="D186" s="573"/>
      <c r="E186" s="573"/>
      <c r="F186" s="573"/>
      <c r="G186" s="574"/>
      <c r="H186" s="554" t="s">
        <v>100</v>
      </c>
      <c r="I186" s="554"/>
      <c r="J186" s="555"/>
      <c r="K186" s="555"/>
      <c r="L186" s="555"/>
      <c r="M186" s="556"/>
      <c r="N186" s="557"/>
      <c r="O186" s="557"/>
      <c r="P186" s="137" t="s">
        <v>17</v>
      </c>
      <c r="Q186" s="557"/>
      <c r="R186" s="557"/>
      <c r="S186" s="137" t="s">
        <v>18</v>
      </c>
      <c r="T186" s="557"/>
      <c r="U186" s="557"/>
      <c r="V186" s="558" t="s">
        <v>104</v>
      </c>
      <c r="W186" s="559"/>
      <c r="X186" s="560" t="str">
        <f>IF(LEN(M186)=0,"",DATE(M186,AN186,AO186))</f>
        <v/>
      </c>
      <c r="Y186" s="560"/>
      <c r="Z186" s="560"/>
      <c r="AA186" s="560"/>
      <c r="AB186" s="560"/>
      <c r="AC186" s="560"/>
      <c r="AD186" s="560"/>
      <c r="AE186" s="36" t="str">
        <f>IF(AH186=0,"",IF(AI186=0,AQ186,IF(AJ186=0,AR186,IF(AK186=0,AS186,IF(AL186=0,AT186,"")))))</f>
        <v/>
      </c>
      <c r="AF186" s="79" t="s">
        <v>112</v>
      </c>
      <c r="AG186" s="65">
        <f t="shared" si="8"/>
        <v>0</v>
      </c>
      <c r="AH186" s="65">
        <f t="shared" ref="AH186:AH187" si="9">IF(AND(AI$176=1,AH$44=1),1,0)</f>
        <v>0</v>
      </c>
      <c r="AI186" s="65">
        <f>IF(OR(LEN(M186)=0,LEN(Q186)=0,LEN(T186)=0),0,1)</f>
        <v>0</v>
      </c>
      <c r="AJ186" s="65">
        <f>IF(T186&gt;AP186,0,1)</f>
        <v>1</v>
      </c>
      <c r="AK186" s="65">
        <f ca="1">IF(X186&gt;AI$5,1,0)</f>
        <v>1</v>
      </c>
      <c r="AL186" s="65">
        <f>IF(AND(AH$44=1,AN105=AL$5),IF(TEXT(X46,"mmdd")&gt;TEXT(X186,"mmdd"),0,1),1)</f>
        <v>1</v>
      </c>
      <c r="AN186" s="65">
        <f>IF(LEN(Q186)=0,1,Q186)</f>
        <v>1</v>
      </c>
      <c r="AO186" s="65">
        <f>IF(LEN(T186)=0,1,T186)</f>
        <v>1</v>
      </c>
      <c r="AP186" s="65">
        <f>IF(AND(ISNUMBER(M186),ISNUMBER(Q186)),DAY(DATE(M186,Q186+1,0)),31)</f>
        <v>31</v>
      </c>
      <c r="AQ186" s="65" t="s">
        <v>10184</v>
      </c>
      <c r="AR186" s="65" t="s">
        <v>10186</v>
      </c>
      <c r="AS186" s="65" t="s">
        <v>11262</v>
      </c>
      <c r="AT186" s="65" t="s">
        <v>11266</v>
      </c>
    </row>
    <row r="187" spans="2:47" ht="24" customHeight="1" x14ac:dyDescent="0.25">
      <c r="C187" s="575"/>
      <c r="D187" s="576"/>
      <c r="E187" s="576"/>
      <c r="F187" s="576"/>
      <c r="G187" s="577"/>
      <c r="H187" s="554" t="s">
        <v>93</v>
      </c>
      <c r="I187" s="554"/>
      <c r="J187" s="555"/>
      <c r="K187" s="555"/>
      <c r="L187" s="555"/>
      <c r="M187" s="561"/>
      <c r="N187" s="561"/>
      <c r="O187" s="561"/>
      <c r="P187" s="561"/>
      <c r="Q187" s="561"/>
      <c r="R187" s="561"/>
      <c r="S187" s="561"/>
      <c r="T187" s="561"/>
      <c r="U187" s="561"/>
      <c r="V187" s="561"/>
      <c r="W187" s="561"/>
      <c r="X187" s="561"/>
      <c r="Y187" s="561"/>
      <c r="Z187" s="561"/>
      <c r="AA187" s="561"/>
      <c r="AB187" s="561"/>
      <c r="AC187" s="561"/>
      <c r="AD187" s="561"/>
      <c r="AE187" s="36" t="str">
        <f>IF(AH187=0,"",IF(AI187=0,AQ187,IF(AI187&gt;30,AR187,IF(AJ187=0,AS187,""))))</f>
        <v/>
      </c>
      <c r="AF187" s="79" t="s">
        <v>11365</v>
      </c>
      <c r="AG187" s="65">
        <f t="shared" si="8"/>
        <v>0</v>
      </c>
      <c r="AH187" s="65">
        <f t="shared" si="9"/>
        <v>0</v>
      </c>
      <c r="AI187" s="65">
        <f>LEN(M187)</f>
        <v>0</v>
      </c>
      <c r="AJ187" s="65">
        <f>IF(M187=DBCS(M187),1,0)</f>
        <v>1</v>
      </c>
      <c r="AQ187" s="65" t="s">
        <v>10182</v>
      </c>
      <c r="AR187" s="93" t="str">
        <f>AI187&amp;"文字です。16文字以内にしてください。"</f>
        <v>0文字です。16文字以内にしてください。</v>
      </c>
      <c r="AS187" s="65" t="s">
        <v>11331</v>
      </c>
    </row>
    <row r="188" spans="2:47" ht="24" customHeight="1" x14ac:dyDescent="0.25">
      <c r="C188" s="575"/>
      <c r="D188" s="576"/>
      <c r="E188" s="576"/>
      <c r="F188" s="576"/>
      <c r="G188" s="577"/>
      <c r="H188" s="554" t="s">
        <v>96</v>
      </c>
      <c r="I188" s="554"/>
      <c r="J188" s="555"/>
      <c r="K188" s="555"/>
      <c r="L188" s="555"/>
      <c r="M188" s="848"/>
      <c r="N188" s="848"/>
      <c r="O188" s="848"/>
      <c r="P188" s="848"/>
      <c r="Q188" s="848"/>
      <c r="R188" s="848"/>
      <c r="S188" s="848"/>
      <c r="T188" s="848"/>
      <c r="U188" s="565"/>
      <c r="V188" s="565"/>
      <c r="W188" s="565"/>
      <c r="X188" s="565"/>
      <c r="Y188" s="565"/>
      <c r="Z188" s="565"/>
      <c r="AA188" s="565"/>
      <c r="AB188" s="565"/>
      <c r="AC188" s="565"/>
      <c r="AD188" s="565"/>
      <c r="AE188" s="36" t="str">
        <f>IF(AH188=0,"",IF(AI188=0,AQ188,""))</f>
        <v/>
      </c>
      <c r="AF188" s="120" t="s">
        <v>11466</v>
      </c>
      <c r="AG188" s="65">
        <f>IF(AE188="",0,IF(LEFT(AE188,4)="【注意】",0,1))</f>
        <v>0</v>
      </c>
      <c r="AH188" s="65">
        <f>IF(AND(AI$176=1,AH$44=1),1,0)</f>
        <v>0</v>
      </c>
      <c r="AI188" s="65">
        <f>IFERROR(MATCH(M188,PL03_部門名,0),0)</f>
        <v>0</v>
      </c>
      <c r="AJ188" s="65">
        <v>0</v>
      </c>
      <c r="AQ188" s="65" t="s">
        <v>10180</v>
      </c>
    </row>
    <row r="189" spans="2:47" ht="24" customHeight="1" x14ac:dyDescent="0.25">
      <c r="C189" s="575"/>
      <c r="D189" s="576"/>
      <c r="E189" s="576"/>
      <c r="F189" s="576"/>
      <c r="G189" s="577"/>
      <c r="H189" s="554" t="s">
        <v>53</v>
      </c>
      <c r="I189" s="554"/>
      <c r="J189" s="555"/>
      <c r="K189" s="555"/>
      <c r="L189" s="555"/>
      <c r="M189" s="846"/>
      <c r="N189" s="846"/>
      <c r="O189" s="846"/>
      <c r="P189" s="846"/>
      <c r="Q189" s="846"/>
      <c r="R189" s="846"/>
      <c r="S189" s="717"/>
      <c r="T189" s="717"/>
      <c r="U189" s="717"/>
      <c r="V189" s="717"/>
      <c r="W189" s="717"/>
      <c r="X189" s="717"/>
      <c r="Y189" s="717"/>
      <c r="Z189" s="717"/>
      <c r="AA189" s="717"/>
      <c r="AB189" s="717"/>
      <c r="AC189" s="717"/>
      <c r="AD189" s="717"/>
      <c r="AE189" s="36" t="str">
        <f>IF(AI189=0,"",IF(AJ189=0,AQ189,""))</f>
        <v/>
      </c>
      <c r="AF189" s="120" t="s">
        <v>11410</v>
      </c>
      <c r="AG189" s="65">
        <f>IF(AE189="",0,IF(LEFT(AE189,4)="【注意】",0,1))</f>
        <v>0</v>
      </c>
      <c r="AH189" s="65">
        <f t="shared" ref="AH189:AH193" si="10">IF(AND(AI$176=1,AH$44=1),1,0)</f>
        <v>0</v>
      </c>
      <c r="AI189" s="65">
        <f>IF(AND($AL$5&gt;0,$AH$44=1),1,0)</f>
        <v>0</v>
      </c>
      <c r="AJ189" s="65">
        <f>LEN(M189)</f>
        <v>0</v>
      </c>
      <c r="AM189" s="65">
        <v>0</v>
      </c>
      <c r="AP189" s="65">
        <f>MAX_技術士登録番号+1000</f>
        <v>97494</v>
      </c>
      <c r="AQ189" s="65" t="s">
        <v>10182</v>
      </c>
    </row>
    <row r="190" spans="2:47" ht="24" customHeight="1" x14ac:dyDescent="0.25">
      <c r="C190" s="575"/>
      <c r="D190" s="576"/>
      <c r="E190" s="576"/>
      <c r="F190" s="576"/>
      <c r="G190" s="577"/>
      <c r="H190" s="554" t="s">
        <v>98</v>
      </c>
      <c r="I190" s="554"/>
      <c r="J190" s="555"/>
      <c r="K190" s="555"/>
      <c r="L190" s="555"/>
      <c r="M190" s="561"/>
      <c r="N190" s="561"/>
      <c r="O190" s="561"/>
      <c r="P190" s="561"/>
      <c r="Q190" s="561"/>
      <c r="R190" s="561"/>
      <c r="S190" s="561"/>
      <c r="T190" s="561"/>
      <c r="U190" s="561"/>
      <c r="V190" s="561"/>
      <c r="W190" s="561"/>
      <c r="X190" s="561"/>
      <c r="Y190" s="561"/>
      <c r="Z190" s="561"/>
      <c r="AA190" s="561"/>
      <c r="AB190" s="561"/>
      <c r="AC190" s="561"/>
      <c r="AD190" s="561"/>
      <c r="AE190" s="36" t="str">
        <f>IF(AH190=0,"",IF(AI190=0,AQ190,IF(AI190&gt;AJ190,AR190,IF(AK190=0,AS190,IF(AL190=0,AT190,IF(AM190=0,AU190,""))))))</f>
        <v/>
      </c>
      <c r="AF190" s="120" t="s">
        <v>11385</v>
      </c>
      <c r="AG190" s="65">
        <f>IF(AE190="",0,IF(LEFT(AE190,4)="【注意】",0,1))</f>
        <v>0</v>
      </c>
      <c r="AH190" s="65">
        <f t="shared" si="10"/>
        <v>0</v>
      </c>
      <c r="AI190" s="65">
        <f>LEN(M190)</f>
        <v>0</v>
      </c>
      <c r="AJ190" s="114">
        <v>20</v>
      </c>
      <c r="AK190" s="114">
        <v>0</v>
      </c>
      <c r="AL190" s="71">
        <f>IF(AJ190=40,1,IF(M190=DBCS(M190),1,0))</f>
        <v>1</v>
      </c>
      <c r="AM190" s="65">
        <f>IF(SUBSTITUTE(ASC(M190)," ","")=SUBSTITUTE(ASC($H$13)," ",""),0,1)</f>
        <v>0</v>
      </c>
      <c r="AQ190" s="65" t="s">
        <v>10182</v>
      </c>
      <c r="AR190" s="93" t="str">
        <f>AI190&amp;"文字です。"&amp;AJ190&amp;"文字以内にしてください。"</f>
        <v>0文字です。20文字以内にしてください。</v>
      </c>
      <c r="AS190" s="65" t="s">
        <v>10187</v>
      </c>
      <c r="AT190" s="65" t="s">
        <v>11331</v>
      </c>
      <c r="AU190" s="65" t="s">
        <v>11281</v>
      </c>
    </row>
    <row r="191" spans="2:47" ht="24" customHeight="1" x14ac:dyDescent="0.25">
      <c r="C191" s="575"/>
      <c r="D191" s="576"/>
      <c r="E191" s="576"/>
      <c r="F191" s="576"/>
      <c r="G191" s="577"/>
      <c r="H191" s="553" t="s">
        <v>35</v>
      </c>
      <c r="I191" s="553"/>
      <c r="J191" s="553"/>
      <c r="K191" s="553"/>
      <c r="L191" s="553"/>
      <c r="M191" s="562"/>
      <c r="N191" s="563"/>
      <c r="O191" s="563"/>
      <c r="P191" s="82" t="s">
        <v>27</v>
      </c>
      <c r="Q191" s="563"/>
      <c r="R191" s="563"/>
      <c r="S191" s="563"/>
      <c r="T191" s="82" t="s">
        <v>27</v>
      </c>
      <c r="U191" s="563"/>
      <c r="V191" s="563"/>
      <c r="W191" s="564"/>
      <c r="X191" s="565"/>
      <c r="Y191" s="565"/>
      <c r="Z191" s="565"/>
      <c r="AA191" s="565"/>
      <c r="AB191" s="565"/>
      <c r="AC191" s="565"/>
      <c r="AD191" s="565"/>
      <c r="AE191" s="36" t="str">
        <f>IF(AH191=0,"",IF(AI191=0,AQ191,IF(AJ191=0,AR191,"")))</f>
        <v/>
      </c>
      <c r="AF191" s="79" t="s">
        <v>38</v>
      </c>
      <c r="AG191" s="65">
        <f t="shared" si="8"/>
        <v>0</v>
      </c>
      <c r="AH191" s="65">
        <f t="shared" si="10"/>
        <v>0</v>
      </c>
      <c r="AI191" s="65">
        <f>IF(OR(LEN(M191)=0,LEN(Q191)=0,LEN(U191)=0),0,1)</f>
        <v>0</v>
      </c>
      <c r="AJ191" s="114">
        <v>0</v>
      </c>
      <c r="AQ191" s="65" t="s">
        <v>10184</v>
      </c>
      <c r="AR191" s="65" t="s">
        <v>11156</v>
      </c>
    </row>
    <row r="192" spans="2:47" ht="24" customHeight="1" x14ac:dyDescent="0.25">
      <c r="C192" s="575"/>
      <c r="D192" s="576"/>
      <c r="E192" s="576"/>
      <c r="F192" s="576"/>
      <c r="G192" s="577"/>
      <c r="H192" s="553" t="s">
        <v>36</v>
      </c>
      <c r="I192" s="553"/>
      <c r="J192" s="553"/>
      <c r="K192" s="553"/>
      <c r="L192" s="553"/>
      <c r="M192" s="543"/>
      <c r="N192" s="544"/>
      <c r="O192" s="544"/>
      <c r="P192" s="544"/>
      <c r="Q192" s="544"/>
      <c r="R192" s="544"/>
      <c r="S192" s="544"/>
      <c r="T192" s="544"/>
      <c r="U192" s="544"/>
      <c r="V192" s="544"/>
      <c r="W192" s="94" t="s">
        <v>11314</v>
      </c>
      <c r="X192" s="545"/>
      <c r="Y192" s="545"/>
      <c r="Z192" s="545"/>
      <c r="AA192" s="545"/>
      <c r="AB192" s="545"/>
      <c r="AC192" s="545"/>
      <c r="AD192" s="581"/>
      <c r="AE192" s="95" t="str">
        <f>IF(AH192=0,"",IF(AI192=0,AQ192,IF(AJ192&gt;32,AR192,IF(AK192&gt;50,AS192,IF(AK192&lt;&gt;AL192,AT192,IF(AM192=0,AU192,""))))))</f>
        <v/>
      </c>
      <c r="AF192" s="79" t="s">
        <v>11340</v>
      </c>
      <c r="AG192" s="65">
        <f t="shared" si="8"/>
        <v>0</v>
      </c>
      <c r="AH192" s="65">
        <f t="shared" si="10"/>
        <v>0</v>
      </c>
      <c r="AI192" s="65">
        <f>IF(OR(LEN(M192)=0,LEN(X192)=0),0,1)</f>
        <v>0</v>
      </c>
      <c r="AJ192" s="65">
        <f>LEN(M192)</f>
        <v>0</v>
      </c>
      <c r="AK192" s="69">
        <f>LEN(M192)+LEN(X192)+1</f>
        <v>1</v>
      </c>
      <c r="AL192" s="69">
        <f>LENB(M192)+LENB(X192)+1</f>
        <v>1</v>
      </c>
      <c r="AM192" s="114">
        <v>0</v>
      </c>
      <c r="AQ192" s="65" t="s">
        <v>10184</v>
      </c>
      <c r="AR192" s="93" t="str">
        <f>"@の前の文字数が"&amp;AJ192&amp;"文字です。32文字以内にしてください。"</f>
        <v>@の前の文字数が0文字です。32文字以内にしてください。</v>
      </c>
      <c r="AS192" s="93" t="str">
        <f>AK192&amp;"文字です。50文字以内にしてください。"</f>
        <v>1文字です。50文字以内にしてください。</v>
      </c>
      <c r="AT192" s="65" t="s">
        <v>11158</v>
      </c>
      <c r="AU192" s="65" t="s">
        <v>11159</v>
      </c>
    </row>
    <row r="193" spans="3:47" ht="24" customHeight="1" x14ac:dyDescent="0.25">
      <c r="C193" s="578"/>
      <c r="D193" s="579"/>
      <c r="E193" s="579"/>
      <c r="F193" s="579"/>
      <c r="G193" s="580"/>
      <c r="H193" s="553" t="s">
        <v>37</v>
      </c>
      <c r="I193" s="553"/>
      <c r="J193" s="553"/>
      <c r="K193" s="553"/>
      <c r="L193" s="553"/>
      <c r="M193" s="543"/>
      <c r="N193" s="544"/>
      <c r="O193" s="544"/>
      <c r="P193" s="544"/>
      <c r="Q193" s="544"/>
      <c r="R193" s="544"/>
      <c r="S193" s="544"/>
      <c r="T193" s="544"/>
      <c r="U193" s="544"/>
      <c r="V193" s="544"/>
      <c r="W193" s="94" t="s">
        <v>11314</v>
      </c>
      <c r="X193" s="545"/>
      <c r="Y193" s="545"/>
      <c r="Z193" s="545"/>
      <c r="AA193" s="545"/>
      <c r="AB193" s="545"/>
      <c r="AC193" s="545"/>
      <c r="AD193" s="581"/>
      <c r="AE193" s="95" t="str">
        <f>IF(AH193=0,"",IF(AI193=0,AQ193,IF(AJ193=0,AR193,"")))</f>
        <v/>
      </c>
      <c r="AF193" s="79" t="s">
        <v>39</v>
      </c>
      <c r="AG193" s="65">
        <f t="shared" si="8"/>
        <v>0</v>
      </c>
      <c r="AH193" s="65">
        <f t="shared" si="10"/>
        <v>0</v>
      </c>
      <c r="AI193" s="65">
        <f>IF(OR(LEN(M193)=0,LEN(X193)=0),0,1)</f>
        <v>0</v>
      </c>
      <c r="AJ193" s="65">
        <f>IF(AND(M192=M193,X192=X193),1,0)</f>
        <v>1</v>
      </c>
      <c r="AQ193" s="65" t="s">
        <v>10184</v>
      </c>
      <c r="AR193" s="65" t="s">
        <v>11157</v>
      </c>
    </row>
    <row r="194" spans="3:47" ht="24" customHeight="1" x14ac:dyDescent="0.25">
      <c r="C194" s="572" t="s">
        <v>10169</v>
      </c>
      <c r="D194" s="573"/>
      <c r="E194" s="573"/>
      <c r="F194" s="573"/>
      <c r="G194" s="574"/>
      <c r="H194" s="554" t="s">
        <v>100</v>
      </c>
      <c r="I194" s="554"/>
      <c r="J194" s="555"/>
      <c r="K194" s="555"/>
      <c r="L194" s="555"/>
      <c r="M194" s="556"/>
      <c r="N194" s="557"/>
      <c r="O194" s="557"/>
      <c r="P194" s="137" t="s">
        <v>17</v>
      </c>
      <c r="Q194" s="557"/>
      <c r="R194" s="557"/>
      <c r="S194" s="137" t="s">
        <v>18</v>
      </c>
      <c r="T194" s="557"/>
      <c r="U194" s="557"/>
      <c r="V194" s="558" t="s">
        <v>104</v>
      </c>
      <c r="W194" s="559"/>
      <c r="X194" s="560" t="str">
        <f>IF(LEN(M194)=0,"",DATE(M194,AN194,AO194))</f>
        <v/>
      </c>
      <c r="Y194" s="560"/>
      <c r="Z194" s="560"/>
      <c r="AA194" s="560"/>
      <c r="AB194" s="560"/>
      <c r="AC194" s="560"/>
      <c r="AD194" s="560"/>
      <c r="AE194" s="36" t="str">
        <f>IF(AH194=0,"",IF(AI194=0,AQ194,IF(AJ194=0,AR194,IF(AK194=0,AS194,""))))</f>
        <v/>
      </c>
      <c r="AF194" s="79" t="s">
        <v>112</v>
      </c>
      <c r="AG194" s="65">
        <f t="shared" si="8"/>
        <v>0</v>
      </c>
      <c r="AH194" s="65">
        <f t="shared" ref="AH194:AH195" si="11">IF(AND(AI$176=1,AH$44=2),1,0)</f>
        <v>0</v>
      </c>
      <c r="AI194" s="65">
        <f>IF(OR(LEN(M194)=0,LEN(Q194)=0,LEN(T194)=0),0,1)</f>
        <v>0</v>
      </c>
      <c r="AJ194" s="65">
        <f>IF(T194&gt;AP194,0,1)</f>
        <v>1</v>
      </c>
      <c r="AK194" s="65">
        <f ca="1">IF(X194&gt;AI$5,1,0)</f>
        <v>1</v>
      </c>
      <c r="AN194" s="65">
        <f>IF(LEN(Q194)=0,1,Q194)</f>
        <v>1</v>
      </c>
      <c r="AO194" s="65">
        <f>IF(LEN(T194)=0,1,T194)</f>
        <v>1</v>
      </c>
      <c r="AP194" s="65">
        <f>IF(AND(ISNUMBER(M194),ISNUMBER(Q194)),DAY(DATE(M194,Q194+1,0)),31)</f>
        <v>31</v>
      </c>
      <c r="AQ194" s="65" t="s">
        <v>10184</v>
      </c>
      <c r="AR194" s="65" t="s">
        <v>10186</v>
      </c>
      <c r="AS194" s="65" t="s">
        <v>11262</v>
      </c>
    </row>
    <row r="195" spans="3:47" ht="24" customHeight="1" x14ac:dyDescent="0.25">
      <c r="C195" s="575"/>
      <c r="D195" s="576"/>
      <c r="E195" s="576"/>
      <c r="F195" s="576"/>
      <c r="G195" s="577"/>
      <c r="H195" s="554" t="s">
        <v>93</v>
      </c>
      <c r="I195" s="554"/>
      <c r="J195" s="555"/>
      <c r="K195" s="555"/>
      <c r="L195" s="555"/>
      <c r="M195" s="561"/>
      <c r="N195" s="561"/>
      <c r="O195" s="561"/>
      <c r="P195" s="561"/>
      <c r="Q195" s="561"/>
      <c r="R195" s="561"/>
      <c r="S195" s="561"/>
      <c r="T195" s="561"/>
      <c r="U195" s="561"/>
      <c r="V195" s="561"/>
      <c r="W195" s="561"/>
      <c r="X195" s="561"/>
      <c r="Y195" s="561"/>
      <c r="Z195" s="561"/>
      <c r="AA195" s="561"/>
      <c r="AB195" s="561"/>
      <c r="AC195" s="561"/>
      <c r="AD195" s="561"/>
      <c r="AE195" s="36" t="str">
        <f>IF(AH195=0,"",IF(AI195=0,AQ195,IF(AI195&gt;30,AR195,IF(AJ195=0,AS195,""))))</f>
        <v/>
      </c>
      <c r="AF195" s="79" t="s">
        <v>11365</v>
      </c>
      <c r="AG195" s="65">
        <f t="shared" si="8"/>
        <v>0</v>
      </c>
      <c r="AH195" s="65">
        <f t="shared" si="11"/>
        <v>0</v>
      </c>
      <c r="AI195" s="65">
        <f>LEN(M195)</f>
        <v>0</v>
      </c>
      <c r="AJ195" s="65">
        <v>20</v>
      </c>
      <c r="AK195" s="65">
        <v>0</v>
      </c>
      <c r="AQ195" s="65" t="s">
        <v>10182</v>
      </c>
      <c r="AR195" s="93" t="str">
        <f>AI195&amp;"文字です。16文字以内にしてください。"</f>
        <v>0文字です。16文字以内にしてください。</v>
      </c>
      <c r="AS195" s="65" t="s">
        <v>11331</v>
      </c>
    </row>
    <row r="196" spans="3:47" ht="24" customHeight="1" x14ac:dyDescent="0.25">
      <c r="C196" s="575"/>
      <c r="D196" s="576"/>
      <c r="E196" s="576"/>
      <c r="F196" s="576"/>
      <c r="G196" s="577"/>
      <c r="H196" s="554" t="s">
        <v>11368</v>
      </c>
      <c r="I196" s="554"/>
      <c r="J196" s="555"/>
      <c r="K196" s="555"/>
      <c r="L196" s="555"/>
      <c r="M196" s="847"/>
      <c r="N196" s="847"/>
      <c r="O196" s="847"/>
      <c r="P196" s="847"/>
      <c r="Q196" s="847"/>
      <c r="R196" s="847"/>
      <c r="S196" s="847"/>
      <c r="T196" s="847"/>
      <c r="U196" s="565"/>
      <c r="V196" s="565"/>
      <c r="W196" s="565"/>
      <c r="X196" s="565"/>
      <c r="Y196" s="565"/>
      <c r="Z196" s="565"/>
      <c r="AA196" s="565"/>
      <c r="AB196" s="565"/>
      <c r="AC196" s="565"/>
      <c r="AD196" s="565"/>
      <c r="AE196" s="36" t="str">
        <f>IF(AH196=0,"",IF(AI196=0,AQ196,IF(AI196&gt;10,AR196,IF(AJ196=0,AS196,""))))</f>
        <v/>
      </c>
      <c r="AF196" s="136" t="s">
        <v>11467</v>
      </c>
      <c r="AG196" s="65">
        <f>IF(AE196="",0,IF(LEFT(AE196,4)="【注意】",0,1))</f>
        <v>0</v>
      </c>
      <c r="AH196" s="65">
        <f>IF(AND(AI$176=1,AH$44=2),1,0)</f>
        <v>0</v>
      </c>
      <c r="AI196" s="65">
        <f>LEN(M196)</f>
        <v>0</v>
      </c>
      <c r="AJ196" s="65">
        <f>IF(M196=DBCS(M196),1,0)</f>
        <v>1</v>
      </c>
      <c r="AQ196" s="65" t="s">
        <v>10182</v>
      </c>
      <c r="AR196" s="93" t="str">
        <f>AI196&amp;"文字です。16文字以内にしてください。"</f>
        <v>0文字です。16文字以内にしてください。</v>
      </c>
      <c r="AS196" s="65" t="s">
        <v>11331</v>
      </c>
    </row>
    <row r="197" spans="3:47" ht="24" customHeight="1" x14ac:dyDescent="0.25">
      <c r="C197" s="575"/>
      <c r="D197" s="576"/>
      <c r="E197" s="576"/>
      <c r="F197" s="576"/>
      <c r="G197" s="577"/>
      <c r="H197" s="554" t="s">
        <v>11369</v>
      </c>
      <c r="I197" s="554"/>
      <c r="J197" s="555"/>
      <c r="K197" s="555"/>
      <c r="L197" s="555"/>
      <c r="M197" s="561"/>
      <c r="N197" s="561"/>
      <c r="O197" s="561"/>
      <c r="P197" s="561"/>
      <c r="Q197" s="561"/>
      <c r="R197" s="561"/>
      <c r="S197" s="561"/>
      <c r="T197" s="561"/>
      <c r="U197" s="561"/>
      <c r="V197" s="561"/>
      <c r="W197" s="561"/>
      <c r="X197" s="561"/>
      <c r="Y197" s="561"/>
      <c r="Z197" s="561"/>
      <c r="AA197" s="561"/>
      <c r="AB197" s="561"/>
      <c r="AC197" s="561"/>
      <c r="AD197" s="561"/>
      <c r="AE197" s="36" t="str">
        <f>IF(AH197=0,"",IF(AI197=0,AQ197,IF(AI197&gt;AJ197,AR197,IF(AK197=0,AS197,IF(AL197=0,AT197,IF(AM197=0,AU197,""))))))</f>
        <v/>
      </c>
      <c r="AF197" s="120" t="s">
        <v>11386</v>
      </c>
      <c r="AG197" s="65">
        <f>IF(AE197="",0,IF(LEFT(AE197,4)="【注意】",0,1))</f>
        <v>0</v>
      </c>
      <c r="AH197" s="65">
        <f t="shared" ref="AH197:AH200" si="12">IF(AND(AI$176=1,AH$44=2),1,0)</f>
        <v>0</v>
      </c>
      <c r="AI197" s="65">
        <f>LEN(M197)</f>
        <v>0</v>
      </c>
      <c r="AJ197" s="114">
        <v>20</v>
      </c>
      <c r="AK197" s="114">
        <v>0</v>
      </c>
      <c r="AL197" s="71">
        <f>IF(AJ197=40,1,IF(M197=DBCS(M197),1,0))</f>
        <v>1</v>
      </c>
      <c r="AM197" s="65">
        <f>IF(SUBSTITUTE(ASC(M197)," ","")=SUBSTITUTE(ASC($H$13)," ",""),0,1)</f>
        <v>0</v>
      </c>
      <c r="AQ197" s="65" t="s">
        <v>10182</v>
      </c>
      <c r="AR197" s="93" t="str">
        <f>AI197&amp;"文字です。"&amp;AJ197&amp;"文字以内にしてください。"</f>
        <v>0文字です。20文字以内にしてください。</v>
      </c>
      <c r="AS197" s="65" t="s">
        <v>10187</v>
      </c>
      <c r="AT197" s="65" t="s">
        <v>11331</v>
      </c>
      <c r="AU197" s="65" t="s">
        <v>11281</v>
      </c>
    </row>
    <row r="198" spans="3:47" ht="24" customHeight="1" x14ac:dyDescent="0.25">
      <c r="C198" s="575"/>
      <c r="D198" s="576"/>
      <c r="E198" s="576"/>
      <c r="F198" s="576"/>
      <c r="G198" s="577"/>
      <c r="H198" s="553" t="s">
        <v>35</v>
      </c>
      <c r="I198" s="553"/>
      <c r="J198" s="553"/>
      <c r="K198" s="553"/>
      <c r="L198" s="553"/>
      <c r="M198" s="562"/>
      <c r="N198" s="563"/>
      <c r="O198" s="563"/>
      <c r="P198" s="82" t="s">
        <v>27</v>
      </c>
      <c r="Q198" s="563"/>
      <c r="R198" s="563"/>
      <c r="S198" s="563"/>
      <c r="T198" s="82" t="s">
        <v>27</v>
      </c>
      <c r="U198" s="563"/>
      <c r="V198" s="563"/>
      <c r="W198" s="564"/>
      <c r="X198" s="565"/>
      <c r="Y198" s="565"/>
      <c r="Z198" s="565"/>
      <c r="AA198" s="565"/>
      <c r="AB198" s="565"/>
      <c r="AC198" s="565"/>
      <c r="AD198" s="565"/>
      <c r="AE198" s="36" t="str">
        <f>IF(AH198=0,"",IF(AI198=0,AQ198,IF(AJ198=0,AR198,"")))</f>
        <v/>
      </c>
      <c r="AF198" s="79" t="s">
        <v>38</v>
      </c>
      <c r="AG198" s="65">
        <f t="shared" si="8"/>
        <v>0</v>
      </c>
      <c r="AH198" s="65">
        <f t="shared" si="12"/>
        <v>0</v>
      </c>
      <c r="AI198" s="65">
        <f>IF(OR(LEN(M198)=0,LEN(Q198)=0,LEN(U198)=0),0,1)</f>
        <v>0</v>
      </c>
      <c r="AJ198" s="114">
        <v>0</v>
      </c>
      <c r="AQ198" s="65" t="s">
        <v>10184</v>
      </c>
      <c r="AR198" s="65" t="s">
        <v>11156</v>
      </c>
    </row>
    <row r="199" spans="3:47" ht="24" customHeight="1" x14ac:dyDescent="0.25">
      <c r="C199" s="575"/>
      <c r="D199" s="576"/>
      <c r="E199" s="576"/>
      <c r="F199" s="576"/>
      <c r="G199" s="577"/>
      <c r="H199" s="553" t="s">
        <v>36</v>
      </c>
      <c r="I199" s="553"/>
      <c r="J199" s="553"/>
      <c r="K199" s="553"/>
      <c r="L199" s="553"/>
      <c r="M199" s="543"/>
      <c r="N199" s="544"/>
      <c r="O199" s="544"/>
      <c r="P199" s="544"/>
      <c r="Q199" s="544"/>
      <c r="R199" s="544"/>
      <c r="S199" s="544"/>
      <c r="T199" s="544"/>
      <c r="U199" s="544"/>
      <c r="V199" s="544"/>
      <c r="W199" s="94" t="s">
        <v>11314</v>
      </c>
      <c r="X199" s="545"/>
      <c r="Y199" s="545"/>
      <c r="Z199" s="545"/>
      <c r="AA199" s="545"/>
      <c r="AB199" s="545"/>
      <c r="AC199" s="545"/>
      <c r="AD199" s="581"/>
      <c r="AE199" s="95" t="str">
        <f>IF(AH199=0,"",IF(AI199=0,AQ199,IF(AJ199&gt;32,AR199,IF(AK199&gt;50,AS199,IF(AK199&lt;&gt;AL199,AT199,IF(AM199=0,AU199,""))))))</f>
        <v/>
      </c>
      <c r="AF199" s="79" t="s">
        <v>11340</v>
      </c>
      <c r="AG199" s="65">
        <f t="shared" si="8"/>
        <v>0</v>
      </c>
      <c r="AH199" s="65">
        <f t="shared" si="12"/>
        <v>0</v>
      </c>
      <c r="AI199" s="65">
        <f>IF(OR(LEN(M199)=0,LEN(X199)=0),0,1)</f>
        <v>0</v>
      </c>
      <c r="AJ199" s="65">
        <f>LEN(M199)</f>
        <v>0</v>
      </c>
      <c r="AK199" s="69">
        <f>LEN(M199)+LEN(X199)+1</f>
        <v>1</v>
      </c>
      <c r="AL199" s="69">
        <f>LENB(M199)+LENB(X199)+1</f>
        <v>1</v>
      </c>
      <c r="AM199" s="114">
        <v>0</v>
      </c>
      <c r="AQ199" s="65" t="s">
        <v>10184</v>
      </c>
      <c r="AR199" s="93" t="str">
        <f>"@の前の文字数が"&amp;AJ199&amp;"文字です。32文字以内にしてください。"</f>
        <v>@の前の文字数が0文字です。32文字以内にしてください。</v>
      </c>
      <c r="AS199" s="93" t="str">
        <f>AK199&amp;"文字です。50文字以内にしてください。"</f>
        <v>1文字です。50文字以内にしてください。</v>
      </c>
      <c r="AT199" s="65" t="s">
        <v>11158</v>
      </c>
      <c r="AU199" s="65" t="s">
        <v>11159</v>
      </c>
    </row>
    <row r="200" spans="3:47" ht="24" customHeight="1" x14ac:dyDescent="0.25">
      <c r="C200" s="578"/>
      <c r="D200" s="579"/>
      <c r="E200" s="579"/>
      <c r="F200" s="579"/>
      <c r="G200" s="580"/>
      <c r="H200" s="553" t="s">
        <v>37</v>
      </c>
      <c r="I200" s="553"/>
      <c r="J200" s="553"/>
      <c r="K200" s="553"/>
      <c r="L200" s="553"/>
      <c r="M200" s="543"/>
      <c r="N200" s="544"/>
      <c r="O200" s="544"/>
      <c r="P200" s="544"/>
      <c r="Q200" s="544"/>
      <c r="R200" s="544"/>
      <c r="S200" s="544"/>
      <c r="T200" s="544"/>
      <c r="U200" s="544"/>
      <c r="V200" s="544"/>
      <c r="W200" s="94" t="s">
        <v>11314</v>
      </c>
      <c r="X200" s="545"/>
      <c r="Y200" s="545"/>
      <c r="Z200" s="545"/>
      <c r="AA200" s="545"/>
      <c r="AB200" s="545"/>
      <c r="AC200" s="545"/>
      <c r="AD200" s="581"/>
      <c r="AE200" s="95" t="str">
        <f>IF(AH200=0,"",IF(AI200=0,AQ200,IF(AJ200=0,AR200,"")))</f>
        <v/>
      </c>
      <c r="AF200" s="79" t="s">
        <v>39</v>
      </c>
      <c r="AG200" s="65">
        <f t="shared" si="8"/>
        <v>0</v>
      </c>
      <c r="AH200" s="65">
        <f t="shared" si="12"/>
        <v>0</v>
      </c>
      <c r="AI200" s="65">
        <f>IF(OR(LEN(M200)=0,LEN(X200)=0),0,1)</f>
        <v>0</v>
      </c>
      <c r="AJ200" s="65">
        <f>IF(AND(M199=M200,X199=X200),1,0)</f>
        <v>1</v>
      </c>
      <c r="AQ200" s="65" t="s">
        <v>10184</v>
      </c>
      <c r="AR200" s="65" t="s">
        <v>11157</v>
      </c>
    </row>
    <row r="201" spans="3:47" ht="24" customHeight="1" x14ac:dyDescent="0.25">
      <c r="C201" s="572" t="s">
        <v>10170</v>
      </c>
      <c r="D201" s="573"/>
      <c r="E201" s="573"/>
      <c r="F201" s="573"/>
      <c r="G201" s="574"/>
      <c r="H201" s="554" t="s">
        <v>100</v>
      </c>
      <c r="I201" s="554"/>
      <c r="J201" s="555"/>
      <c r="K201" s="555"/>
      <c r="L201" s="555"/>
      <c r="M201" s="556"/>
      <c r="N201" s="557"/>
      <c r="O201" s="557"/>
      <c r="P201" s="137" t="s">
        <v>17</v>
      </c>
      <c r="Q201" s="557"/>
      <c r="R201" s="557"/>
      <c r="S201" s="137" t="s">
        <v>18</v>
      </c>
      <c r="T201" s="557"/>
      <c r="U201" s="557"/>
      <c r="V201" s="558" t="s">
        <v>104</v>
      </c>
      <c r="W201" s="559"/>
      <c r="X201" s="560" t="str">
        <f>IF(LEN(M201)=0,"",DATE(M201,AN201,AO201))</f>
        <v/>
      </c>
      <c r="Y201" s="560"/>
      <c r="Z201" s="560"/>
      <c r="AA201" s="560"/>
      <c r="AB201" s="560"/>
      <c r="AC201" s="560"/>
      <c r="AD201" s="560"/>
      <c r="AE201" s="36" t="str">
        <f>IF(AH201=0,"",IF(AI201=0,AQ201,IF(AJ201=0,AR201,IF(AK201=0,AS201,""))))</f>
        <v/>
      </c>
      <c r="AF201" s="79" t="s">
        <v>112</v>
      </c>
      <c r="AG201" s="65">
        <f t="shared" si="8"/>
        <v>0</v>
      </c>
      <c r="AH201" s="65">
        <f t="shared" ref="AH201:AH202" si="13">IF(AND(AI$176=1,AH$44=3),1,0)</f>
        <v>0</v>
      </c>
      <c r="AI201" s="65">
        <f>IF(OR(LEN(M201)=0,LEN(Q201)=0,LEN(T201)=0),0,1)</f>
        <v>0</v>
      </c>
      <c r="AJ201" s="65">
        <f>IF(T201&gt;AP201,0,1)</f>
        <v>1</v>
      </c>
      <c r="AK201" s="65">
        <f ca="1">IF(X201&gt;AI$5,1,0)</f>
        <v>1</v>
      </c>
      <c r="AN201" s="65">
        <f>IF(LEN(Q201)=0,1,Q201)</f>
        <v>1</v>
      </c>
      <c r="AO201" s="65">
        <f>IF(LEN(T201)=0,1,T201)</f>
        <v>1</v>
      </c>
      <c r="AP201" s="65">
        <f>IF(AND(ISNUMBER(M201),ISNUMBER(Q201)),DAY(DATE(M201,Q201+1,0)),31)</f>
        <v>31</v>
      </c>
      <c r="AQ201" s="65" t="s">
        <v>10184</v>
      </c>
      <c r="AR201" s="65" t="s">
        <v>10186</v>
      </c>
      <c r="AS201" s="65" t="s">
        <v>11262</v>
      </c>
    </row>
    <row r="202" spans="3:47" ht="24" customHeight="1" x14ac:dyDescent="0.25">
      <c r="C202" s="575"/>
      <c r="D202" s="576"/>
      <c r="E202" s="576"/>
      <c r="F202" s="576"/>
      <c r="G202" s="577"/>
      <c r="H202" s="554" t="s">
        <v>93</v>
      </c>
      <c r="I202" s="554"/>
      <c r="J202" s="555"/>
      <c r="K202" s="555"/>
      <c r="L202" s="555"/>
      <c r="M202" s="561"/>
      <c r="N202" s="561"/>
      <c r="O202" s="561"/>
      <c r="P202" s="561"/>
      <c r="Q202" s="561"/>
      <c r="R202" s="561"/>
      <c r="S202" s="561"/>
      <c r="T202" s="561"/>
      <c r="U202" s="561"/>
      <c r="V202" s="561"/>
      <c r="W202" s="561"/>
      <c r="X202" s="561"/>
      <c r="Y202" s="561"/>
      <c r="Z202" s="561"/>
      <c r="AA202" s="561"/>
      <c r="AB202" s="561"/>
      <c r="AC202" s="561"/>
      <c r="AD202" s="561"/>
      <c r="AE202" s="36" t="str">
        <f>IF(AH202=0,"",IF(AI202=0,AQ202,IF(AI202&gt;30,AR202,IF(AJ202=0,AS202,""))))</f>
        <v/>
      </c>
      <c r="AF202" s="79" t="s">
        <v>11365</v>
      </c>
      <c r="AG202" s="65">
        <f t="shared" si="8"/>
        <v>0</v>
      </c>
      <c r="AH202" s="65">
        <f t="shared" si="13"/>
        <v>0</v>
      </c>
      <c r="AI202" s="65">
        <f>LEN(M202)</f>
        <v>0</v>
      </c>
      <c r="AJ202" s="65">
        <f>IF(M202=DBCS(M202),1,0)</f>
        <v>1</v>
      </c>
      <c r="AQ202" s="65" t="s">
        <v>10182</v>
      </c>
      <c r="AR202" s="93" t="str">
        <f>AI202&amp;"文字です。16文字以内にしてください。"</f>
        <v>0文字です。16文字以内にしてください。</v>
      </c>
      <c r="AS202" s="65" t="s">
        <v>11331</v>
      </c>
    </row>
    <row r="203" spans="3:47" ht="24" customHeight="1" x14ac:dyDescent="0.25">
      <c r="C203" s="575"/>
      <c r="D203" s="576"/>
      <c r="E203" s="576"/>
      <c r="F203" s="576"/>
      <c r="G203" s="577"/>
      <c r="H203" s="554" t="s">
        <v>94</v>
      </c>
      <c r="I203" s="554"/>
      <c r="J203" s="555"/>
      <c r="K203" s="555"/>
      <c r="L203" s="555"/>
      <c r="M203" s="847"/>
      <c r="N203" s="847"/>
      <c r="O203" s="847"/>
      <c r="P203" s="847"/>
      <c r="Q203" s="847"/>
      <c r="R203" s="847"/>
      <c r="S203" s="847"/>
      <c r="T203" s="847"/>
      <c r="U203" s="565"/>
      <c r="V203" s="565"/>
      <c r="W203" s="565"/>
      <c r="X203" s="565"/>
      <c r="Y203" s="565"/>
      <c r="Z203" s="565"/>
      <c r="AA203" s="565"/>
      <c r="AB203" s="565"/>
      <c r="AC203" s="565"/>
      <c r="AD203" s="565"/>
      <c r="AE203" s="36" t="str">
        <f>IF(AH203=0,"",IF(AI203=0,AQ203,IF(AI203&gt;10,AR203,IF(AJ203=0,AS203,""))))</f>
        <v/>
      </c>
      <c r="AF203" s="79" t="s">
        <v>11366</v>
      </c>
      <c r="AG203" s="65">
        <f>IF(AE203="",0,IF(LEFT(AE203,4)="【注意】",0,1))</f>
        <v>0</v>
      </c>
      <c r="AH203" s="65">
        <f>IF(AND(AI$176=1,AH$44=3),1,0)</f>
        <v>0</v>
      </c>
      <c r="AI203" s="65">
        <f>LEN(M203)</f>
        <v>0</v>
      </c>
      <c r="AJ203" s="65">
        <f>IF(M203=DBCS(M203),1,0)</f>
        <v>1</v>
      </c>
      <c r="AQ203" s="65" t="s">
        <v>10182</v>
      </c>
      <c r="AR203" s="93" t="str">
        <f>AI203&amp;"文字です。16文字以内にしてください。"</f>
        <v>0文字です。16文字以内にしてください。</v>
      </c>
      <c r="AS203" s="65" t="s">
        <v>11331</v>
      </c>
    </row>
    <row r="204" spans="3:47" ht="24" customHeight="1" x14ac:dyDescent="0.25">
      <c r="C204" s="575"/>
      <c r="D204" s="576"/>
      <c r="E204" s="576"/>
      <c r="F204" s="576"/>
      <c r="G204" s="577"/>
      <c r="H204" s="554" t="s">
        <v>95</v>
      </c>
      <c r="I204" s="554"/>
      <c r="J204" s="555"/>
      <c r="K204" s="555"/>
      <c r="L204" s="555"/>
      <c r="M204" s="561"/>
      <c r="N204" s="561"/>
      <c r="O204" s="561"/>
      <c r="P204" s="561"/>
      <c r="Q204" s="561"/>
      <c r="R204" s="561"/>
      <c r="S204" s="561"/>
      <c r="T204" s="561"/>
      <c r="U204" s="561"/>
      <c r="V204" s="561"/>
      <c r="W204" s="561"/>
      <c r="X204" s="561"/>
      <c r="Y204" s="561"/>
      <c r="Z204" s="561"/>
      <c r="AA204" s="561"/>
      <c r="AB204" s="561"/>
      <c r="AC204" s="561"/>
      <c r="AD204" s="561"/>
      <c r="AE204" s="36" t="str">
        <f>IF(AH204=0,"",IF(AI204=0,AQ204,IF(AI204&gt;AJ204,AR204,IF(AK204=0,AS204,IF(AL204=0,AT204,IF(AM204=0,AU204,""))))))</f>
        <v/>
      </c>
      <c r="AF204" s="79" t="s">
        <v>11367</v>
      </c>
      <c r="AG204" s="65">
        <f>IF(AE204="",0,IF(LEFT(AE204,4)="【注意】",0,1))</f>
        <v>0</v>
      </c>
      <c r="AH204" s="65">
        <f t="shared" ref="AH204:AH207" si="14">IF(AND(AI$176=1,AH$44=3),1,0)</f>
        <v>0</v>
      </c>
      <c r="AI204" s="65">
        <f>LEN(M204)</f>
        <v>0</v>
      </c>
      <c r="AJ204" s="114">
        <v>20</v>
      </c>
      <c r="AK204" s="114">
        <v>0</v>
      </c>
      <c r="AL204" s="71">
        <f>IF(AJ204=40,1,IF(M204=DBCS(M204),1,0))</f>
        <v>1</v>
      </c>
      <c r="AM204" s="65">
        <f>IF(SUBSTITUTE(ASC(M204)," ","")=SUBSTITUTE(ASC($H$13)," ",""),0,1)</f>
        <v>0</v>
      </c>
      <c r="AQ204" s="65" t="s">
        <v>10182</v>
      </c>
      <c r="AR204" s="93" t="str">
        <f>AI204&amp;"文字です。"&amp;AJ204&amp;"文字以内にしてください。"</f>
        <v>0文字です。20文字以内にしてください。</v>
      </c>
      <c r="AS204" s="65" t="s">
        <v>10187</v>
      </c>
      <c r="AT204" s="65" t="s">
        <v>11331</v>
      </c>
      <c r="AU204" s="65" t="s">
        <v>11384</v>
      </c>
    </row>
    <row r="205" spans="3:47" ht="24" customHeight="1" x14ac:dyDescent="0.25">
      <c r="C205" s="575"/>
      <c r="D205" s="576"/>
      <c r="E205" s="576"/>
      <c r="F205" s="576"/>
      <c r="G205" s="577"/>
      <c r="H205" s="553" t="s">
        <v>35</v>
      </c>
      <c r="I205" s="553"/>
      <c r="J205" s="553"/>
      <c r="K205" s="553"/>
      <c r="L205" s="553"/>
      <c r="M205" s="562"/>
      <c r="N205" s="563"/>
      <c r="O205" s="563"/>
      <c r="P205" s="82" t="s">
        <v>27</v>
      </c>
      <c r="Q205" s="563"/>
      <c r="R205" s="563"/>
      <c r="S205" s="563"/>
      <c r="T205" s="82" t="s">
        <v>27</v>
      </c>
      <c r="U205" s="563"/>
      <c r="V205" s="563"/>
      <c r="W205" s="564"/>
      <c r="X205" s="565"/>
      <c r="Y205" s="565"/>
      <c r="Z205" s="565"/>
      <c r="AA205" s="565"/>
      <c r="AB205" s="565"/>
      <c r="AC205" s="565"/>
      <c r="AD205" s="565"/>
      <c r="AE205" s="36" t="str">
        <f>IF(AH205=0,"",IF(AI205=0,AQ205,IF(AJ205=0,AR205,"")))</f>
        <v/>
      </c>
      <c r="AF205" s="79" t="s">
        <v>38</v>
      </c>
      <c r="AG205" s="65">
        <f t="shared" si="8"/>
        <v>0</v>
      </c>
      <c r="AH205" s="65">
        <f t="shared" si="14"/>
        <v>0</v>
      </c>
      <c r="AI205" s="65">
        <f>IF(OR(LEN(M205)=0,LEN(Q205)=0,LEN(U205)=0),0,1)</f>
        <v>0</v>
      </c>
      <c r="AJ205" s="114">
        <v>0</v>
      </c>
      <c r="AQ205" s="65" t="s">
        <v>10184</v>
      </c>
      <c r="AR205" s="65" t="s">
        <v>11156</v>
      </c>
    </row>
    <row r="206" spans="3:47" ht="24" customHeight="1" x14ac:dyDescent="0.25">
      <c r="C206" s="575"/>
      <c r="D206" s="576"/>
      <c r="E206" s="576"/>
      <c r="F206" s="576"/>
      <c r="G206" s="577"/>
      <c r="H206" s="553" t="s">
        <v>36</v>
      </c>
      <c r="I206" s="553"/>
      <c r="J206" s="553"/>
      <c r="K206" s="553"/>
      <c r="L206" s="553"/>
      <c r="M206" s="543"/>
      <c r="N206" s="544"/>
      <c r="O206" s="544"/>
      <c r="P206" s="544"/>
      <c r="Q206" s="544"/>
      <c r="R206" s="544"/>
      <c r="S206" s="544"/>
      <c r="T206" s="544"/>
      <c r="U206" s="544"/>
      <c r="V206" s="544"/>
      <c r="W206" s="94" t="s">
        <v>11314</v>
      </c>
      <c r="X206" s="545"/>
      <c r="Y206" s="545"/>
      <c r="Z206" s="545"/>
      <c r="AA206" s="545"/>
      <c r="AB206" s="545"/>
      <c r="AC206" s="545"/>
      <c r="AD206" s="581"/>
      <c r="AE206" s="95" t="str">
        <f>IF(AH206=0,"",IF(AI206=0,AQ206,IF(AJ206&gt;32,AR206,IF(AK206&gt;50,AS206,IF(AK206&lt;&gt;AL206,AT206,IF(AM206=0,AU206,""))))))</f>
        <v/>
      </c>
      <c r="AF206" s="79" t="s">
        <v>11340</v>
      </c>
      <c r="AG206" s="65">
        <f t="shared" si="8"/>
        <v>0</v>
      </c>
      <c r="AH206" s="65">
        <f t="shared" si="14"/>
        <v>0</v>
      </c>
      <c r="AI206" s="65">
        <f>IF(OR(LEN(M206)=0,LEN(X206)=0),0,1)</f>
        <v>0</v>
      </c>
      <c r="AJ206" s="65">
        <f>LEN(M206)</f>
        <v>0</v>
      </c>
      <c r="AK206" s="69">
        <f>LEN(M206)+LEN(X206)+1</f>
        <v>1</v>
      </c>
      <c r="AL206" s="69">
        <f>LENB(M206)+LENB(X206)+1</f>
        <v>1</v>
      </c>
      <c r="AM206" s="114">
        <v>0</v>
      </c>
      <c r="AQ206" s="65" t="s">
        <v>10184</v>
      </c>
      <c r="AR206" s="93" t="str">
        <f>"@の前の文字数が"&amp;AJ206&amp;"文字です。32文字以内にしてください。"</f>
        <v>@の前の文字数が0文字です。32文字以内にしてください。</v>
      </c>
      <c r="AS206" s="93" t="str">
        <f>AK206&amp;"文字です。50文字以内にしてください。"</f>
        <v>1文字です。50文字以内にしてください。</v>
      </c>
      <c r="AT206" s="65" t="s">
        <v>11158</v>
      </c>
      <c r="AU206" s="65" t="s">
        <v>11159</v>
      </c>
    </row>
    <row r="207" spans="3:47" ht="24" customHeight="1" x14ac:dyDescent="0.25">
      <c r="C207" s="578"/>
      <c r="D207" s="579"/>
      <c r="E207" s="579"/>
      <c r="F207" s="579"/>
      <c r="G207" s="580"/>
      <c r="H207" s="553" t="s">
        <v>37</v>
      </c>
      <c r="I207" s="553"/>
      <c r="J207" s="553"/>
      <c r="K207" s="553"/>
      <c r="L207" s="553"/>
      <c r="M207" s="543"/>
      <c r="N207" s="544"/>
      <c r="O207" s="544"/>
      <c r="P207" s="544"/>
      <c r="Q207" s="544"/>
      <c r="R207" s="544"/>
      <c r="S207" s="544"/>
      <c r="T207" s="544"/>
      <c r="U207" s="544"/>
      <c r="V207" s="544"/>
      <c r="W207" s="94" t="s">
        <v>11314</v>
      </c>
      <c r="X207" s="545"/>
      <c r="Y207" s="545"/>
      <c r="Z207" s="545"/>
      <c r="AA207" s="545"/>
      <c r="AB207" s="545"/>
      <c r="AC207" s="545"/>
      <c r="AD207" s="581"/>
      <c r="AE207" s="95" t="str">
        <f>IF(AH207=0,"",IF(AI207=0,AQ207,IF(AJ207=0,AR207,"")))</f>
        <v/>
      </c>
      <c r="AF207" s="79" t="s">
        <v>39</v>
      </c>
      <c r="AG207" s="65">
        <f t="shared" si="8"/>
        <v>0</v>
      </c>
      <c r="AH207" s="65">
        <f t="shared" si="14"/>
        <v>0</v>
      </c>
      <c r="AI207" s="65">
        <f>IF(OR(LEN(M207)=0,LEN(X207)=0),0,1)</f>
        <v>0</v>
      </c>
      <c r="AJ207" s="65">
        <f>IF(AND(M206=M207,X206=X207),1,0)</f>
        <v>1</v>
      </c>
      <c r="AQ207" s="65" t="s">
        <v>10184</v>
      </c>
      <c r="AR207" s="65" t="s">
        <v>11157</v>
      </c>
    </row>
    <row r="208" spans="3:47" ht="24" customHeight="1" x14ac:dyDescent="0.25">
      <c r="AE208" s="35"/>
      <c r="AF208" s="80"/>
    </row>
  </sheetData>
  <sheetProtection password="87DA" sheet="1" objects="1" scenarios="1"/>
  <mergeCells count="496">
    <mergeCell ref="AE157:AE166"/>
    <mergeCell ref="M142:T142"/>
    <mergeCell ref="U142:AD142"/>
    <mergeCell ref="M147:W147"/>
    <mergeCell ref="X147:AD147"/>
    <mergeCell ref="M148:T148"/>
    <mergeCell ref="U148:AD148"/>
    <mergeCell ref="U130:AD130"/>
    <mergeCell ref="M135:W135"/>
    <mergeCell ref="X135:AD135"/>
    <mergeCell ref="M136:T136"/>
    <mergeCell ref="U136:AD136"/>
    <mergeCell ref="M141:W141"/>
    <mergeCell ref="X141:AD141"/>
    <mergeCell ref="C156:V156"/>
    <mergeCell ref="W156:AA156"/>
    <mergeCell ref="AB156:AD156"/>
    <mergeCell ref="C157:AD166"/>
    <mergeCell ref="C152:L152"/>
    <mergeCell ref="M152:Q152"/>
    <mergeCell ref="R152:AD152"/>
    <mergeCell ref="C155:G155"/>
    <mergeCell ref="H155:L155"/>
    <mergeCell ref="M155:AD155"/>
    <mergeCell ref="U124:AD124"/>
    <mergeCell ref="M129:W129"/>
    <mergeCell ref="X129:AD129"/>
    <mergeCell ref="M130:T130"/>
    <mergeCell ref="H205:L205"/>
    <mergeCell ref="M205:O205"/>
    <mergeCell ref="Q205:S205"/>
    <mergeCell ref="U205:W205"/>
    <mergeCell ref="X205:AD205"/>
    <mergeCell ref="H202:L202"/>
    <mergeCell ref="M202:AD202"/>
    <mergeCell ref="H203:L203"/>
    <mergeCell ref="M203:T203"/>
    <mergeCell ref="U203:AD203"/>
    <mergeCell ref="H204:L204"/>
    <mergeCell ref="M204:AD204"/>
    <mergeCell ref="H200:L200"/>
    <mergeCell ref="M200:V200"/>
    <mergeCell ref="X200:AD200"/>
    <mergeCell ref="M194:O194"/>
    <mergeCell ref="Q194:R194"/>
    <mergeCell ref="T194:U194"/>
    <mergeCell ref="V194:W194"/>
    <mergeCell ref="H197:L197"/>
    <mergeCell ref="C201:G207"/>
    <mergeCell ref="H201:L201"/>
    <mergeCell ref="M201:O201"/>
    <mergeCell ref="Q201:R201"/>
    <mergeCell ref="T201:U201"/>
    <mergeCell ref="V201:W201"/>
    <mergeCell ref="X201:AD201"/>
    <mergeCell ref="C194:G200"/>
    <mergeCell ref="H207:L207"/>
    <mergeCell ref="M207:V207"/>
    <mergeCell ref="X207:AD207"/>
    <mergeCell ref="H206:L206"/>
    <mergeCell ref="M206:V206"/>
    <mergeCell ref="X206:AD206"/>
    <mergeCell ref="H199:L199"/>
    <mergeCell ref="M199:V199"/>
    <mergeCell ref="X199:AD199"/>
    <mergeCell ref="X194:AD194"/>
    <mergeCell ref="H195:L195"/>
    <mergeCell ref="M195:AD195"/>
    <mergeCell ref="H196:L196"/>
    <mergeCell ref="M196:T196"/>
    <mergeCell ref="U196:AD196"/>
    <mergeCell ref="H194:L194"/>
    <mergeCell ref="M197:AD197"/>
    <mergeCell ref="H198:L198"/>
    <mergeCell ref="M198:O198"/>
    <mergeCell ref="S189:AD189"/>
    <mergeCell ref="H190:L190"/>
    <mergeCell ref="M190:AD190"/>
    <mergeCell ref="H191:L191"/>
    <mergeCell ref="M191:O191"/>
    <mergeCell ref="Q191:S191"/>
    <mergeCell ref="U191:W191"/>
    <mergeCell ref="X191:AD191"/>
    <mergeCell ref="Q198:S198"/>
    <mergeCell ref="U198:W198"/>
    <mergeCell ref="X198:AD198"/>
    <mergeCell ref="X186:AD186"/>
    <mergeCell ref="H187:L187"/>
    <mergeCell ref="M187:AD187"/>
    <mergeCell ref="H188:L188"/>
    <mergeCell ref="M188:T188"/>
    <mergeCell ref="U188:AD188"/>
    <mergeCell ref="C176:L176"/>
    <mergeCell ref="M176:AD176"/>
    <mergeCell ref="C177:L177"/>
    <mergeCell ref="M177:AD177"/>
    <mergeCell ref="C186:G193"/>
    <mergeCell ref="H186:L186"/>
    <mergeCell ref="M186:O186"/>
    <mergeCell ref="Q186:R186"/>
    <mergeCell ref="T186:U186"/>
    <mergeCell ref="V186:W186"/>
    <mergeCell ref="H192:L192"/>
    <mergeCell ref="M192:V192"/>
    <mergeCell ref="X192:AD192"/>
    <mergeCell ref="H193:L193"/>
    <mergeCell ref="M193:V193"/>
    <mergeCell ref="X193:AD193"/>
    <mergeCell ref="H189:L189"/>
    <mergeCell ref="M189:R189"/>
    <mergeCell ref="C173:L173"/>
    <mergeCell ref="M173:AD173"/>
    <mergeCell ref="C174:L174"/>
    <mergeCell ref="M174:AD174"/>
    <mergeCell ref="C175:L175"/>
    <mergeCell ref="M175:AD175"/>
    <mergeCell ref="X169:AD169"/>
    <mergeCell ref="H170:L170"/>
    <mergeCell ref="M170:AD170"/>
    <mergeCell ref="H171:L171"/>
    <mergeCell ref="M171:AD171"/>
    <mergeCell ref="C172:L172"/>
    <mergeCell ref="M172:AD172"/>
    <mergeCell ref="C169:G171"/>
    <mergeCell ref="H169:L169"/>
    <mergeCell ref="M169:O169"/>
    <mergeCell ref="Q169:R169"/>
    <mergeCell ref="T169:U169"/>
    <mergeCell ref="V169:W169"/>
    <mergeCell ref="C140:G145"/>
    <mergeCell ref="H140:L140"/>
    <mergeCell ref="M140:AD140"/>
    <mergeCell ref="H141:L141"/>
    <mergeCell ref="H142:L142"/>
    <mergeCell ref="H143:L143"/>
    <mergeCell ref="M149:AD149"/>
    <mergeCell ref="H150:L150"/>
    <mergeCell ref="M150:O150"/>
    <mergeCell ref="Q150:R150"/>
    <mergeCell ref="T150:X150"/>
    <mergeCell ref="Y150:AD151"/>
    <mergeCell ref="H151:L151"/>
    <mergeCell ref="M151:O151"/>
    <mergeCell ref="Q151:R151"/>
    <mergeCell ref="T151:X151"/>
    <mergeCell ref="M138:O138"/>
    <mergeCell ref="Q138:R138"/>
    <mergeCell ref="T138:X138"/>
    <mergeCell ref="Y138:AD139"/>
    <mergeCell ref="H139:L139"/>
    <mergeCell ref="M139:O139"/>
    <mergeCell ref="Q139:R139"/>
    <mergeCell ref="T139:X139"/>
    <mergeCell ref="C146:G151"/>
    <mergeCell ref="H146:L146"/>
    <mergeCell ref="M146:AD146"/>
    <mergeCell ref="H147:L147"/>
    <mergeCell ref="H148:L148"/>
    <mergeCell ref="H149:L149"/>
    <mergeCell ref="M143:AD143"/>
    <mergeCell ref="H144:L144"/>
    <mergeCell ref="M144:O144"/>
    <mergeCell ref="Q144:R144"/>
    <mergeCell ref="T144:X144"/>
    <mergeCell ref="Y144:AD145"/>
    <mergeCell ref="H145:L145"/>
    <mergeCell ref="M145:O145"/>
    <mergeCell ref="Q145:R145"/>
    <mergeCell ref="T145:X145"/>
    <mergeCell ref="C134:G139"/>
    <mergeCell ref="H134:L134"/>
    <mergeCell ref="M134:AD134"/>
    <mergeCell ref="H135:L135"/>
    <mergeCell ref="H136:L136"/>
    <mergeCell ref="H137:L137"/>
    <mergeCell ref="M131:AD131"/>
    <mergeCell ref="H132:L132"/>
    <mergeCell ref="M132:O132"/>
    <mergeCell ref="Q132:R132"/>
    <mergeCell ref="T132:X132"/>
    <mergeCell ref="Y132:AD133"/>
    <mergeCell ref="H133:L133"/>
    <mergeCell ref="M133:O133"/>
    <mergeCell ref="Q133:R133"/>
    <mergeCell ref="T133:X133"/>
    <mergeCell ref="C128:G133"/>
    <mergeCell ref="H128:L128"/>
    <mergeCell ref="M128:AD128"/>
    <mergeCell ref="H129:L129"/>
    <mergeCell ref="H130:L130"/>
    <mergeCell ref="H131:L131"/>
    <mergeCell ref="M137:AD137"/>
    <mergeCell ref="H138:L138"/>
    <mergeCell ref="H124:L124"/>
    <mergeCell ref="H125:L125"/>
    <mergeCell ref="M125:AD125"/>
    <mergeCell ref="C109:V109"/>
    <mergeCell ref="W109:AA109"/>
    <mergeCell ref="AB109:AD109"/>
    <mergeCell ref="C110:AD119"/>
    <mergeCell ref="AE110:AE119"/>
    <mergeCell ref="C122:G127"/>
    <mergeCell ref="H122:L122"/>
    <mergeCell ref="M122:AD122"/>
    <mergeCell ref="H123:L123"/>
    <mergeCell ref="H126:L126"/>
    <mergeCell ref="M126:O126"/>
    <mergeCell ref="Q126:R126"/>
    <mergeCell ref="T126:X126"/>
    <mergeCell ref="Y126:AD127"/>
    <mergeCell ref="H127:L127"/>
    <mergeCell ref="M127:O127"/>
    <mergeCell ref="Q127:R127"/>
    <mergeCell ref="T127:X127"/>
    <mergeCell ref="M123:W123"/>
    <mergeCell ref="X123:AD123"/>
    <mergeCell ref="M124:T124"/>
    <mergeCell ref="C105:L105"/>
    <mergeCell ref="M105:Q105"/>
    <mergeCell ref="R105:AD105"/>
    <mergeCell ref="C108:G108"/>
    <mergeCell ref="H108:L108"/>
    <mergeCell ref="M108:AD108"/>
    <mergeCell ref="U101:AD101"/>
    <mergeCell ref="H102:L102"/>
    <mergeCell ref="M102:AD102"/>
    <mergeCell ref="H103:L103"/>
    <mergeCell ref="M103:O103"/>
    <mergeCell ref="Q103:R103"/>
    <mergeCell ref="T103:X103"/>
    <mergeCell ref="Y103:AD104"/>
    <mergeCell ref="H104:L104"/>
    <mergeCell ref="M104:O104"/>
    <mergeCell ref="C99:G104"/>
    <mergeCell ref="H99:L99"/>
    <mergeCell ref="M99:AD99"/>
    <mergeCell ref="H100:L100"/>
    <mergeCell ref="M100:W100"/>
    <mergeCell ref="X100:AD100"/>
    <mergeCell ref="H101:L101"/>
    <mergeCell ref="M101:T101"/>
    <mergeCell ref="Q104:R104"/>
    <mergeCell ref="T104:X104"/>
    <mergeCell ref="C93:G98"/>
    <mergeCell ref="H93:L93"/>
    <mergeCell ref="M93:AD93"/>
    <mergeCell ref="H94:L94"/>
    <mergeCell ref="M94:W94"/>
    <mergeCell ref="X94:AD94"/>
    <mergeCell ref="H95:L95"/>
    <mergeCell ref="M95:T95"/>
    <mergeCell ref="U95:AD95"/>
    <mergeCell ref="H96:L96"/>
    <mergeCell ref="M96:AD96"/>
    <mergeCell ref="H97:L97"/>
    <mergeCell ref="M97:O97"/>
    <mergeCell ref="Q97:R97"/>
    <mergeCell ref="T97:X97"/>
    <mergeCell ref="Y97:AD98"/>
    <mergeCell ref="H98:L98"/>
    <mergeCell ref="M98:O98"/>
    <mergeCell ref="Q98:R98"/>
    <mergeCell ref="T98:X98"/>
    <mergeCell ref="C87:G92"/>
    <mergeCell ref="H87:L87"/>
    <mergeCell ref="M87:AD87"/>
    <mergeCell ref="H88:L88"/>
    <mergeCell ref="M88:W88"/>
    <mergeCell ref="X88:AD88"/>
    <mergeCell ref="H89:L89"/>
    <mergeCell ref="M89:T89"/>
    <mergeCell ref="U89:AD89"/>
    <mergeCell ref="H90:L90"/>
    <mergeCell ref="M90:AD90"/>
    <mergeCell ref="H91:L91"/>
    <mergeCell ref="M91:O91"/>
    <mergeCell ref="Q91:R91"/>
    <mergeCell ref="T91:X91"/>
    <mergeCell ref="Y91:AD92"/>
    <mergeCell ref="H92:L92"/>
    <mergeCell ref="M92:O92"/>
    <mergeCell ref="Q92:R92"/>
    <mergeCell ref="T92:X92"/>
    <mergeCell ref="C81:G86"/>
    <mergeCell ref="H81:L81"/>
    <mergeCell ref="M81:AD81"/>
    <mergeCell ref="H82:L82"/>
    <mergeCell ref="M82:W82"/>
    <mergeCell ref="X82:AD82"/>
    <mergeCell ref="H83:L83"/>
    <mergeCell ref="M83:T83"/>
    <mergeCell ref="U83:AD83"/>
    <mergeCell ref="H84:L84"/>
    <mergeCell ref="M84:AD84"/>
    <mergeCell ref="H85:L85"/>
    <mergeCell ref="M85:O85"/>
    <mergeCell ref="Q85:R85"/>
    <mergeCell ref="T85:X85"/>
    <mergeCell ref="Y85:AD86"/>
    <mergeCell ref="H86:L86"/>
    <mergeCell ref="M86:O86"/>
    <mergeCell ref="Q86:R86"/>
    <mergeCell ref="T86:X86"/>
    <mergeCell ref="C75:G80"/>
    <mergeCell ref="H75:L75"/>
    <mergeCell ref="M75:AD75"/>
    <mergeCell ref="H76:L76"/>
    <mergeCell ref="M76:W76"/>
    <mergeCell ref="X76:AD76"/>
    <mergeCell ref="H77:L77"/>
    <mergeCell ref="M77:T77"/>
    <mergeCell ref="U77:AD77"/>
    <mergeCell ref="H78:L78"/>
    <mergeCell ref="M78:AD78"/>
    <mergeCell ref="H79:L79"/>
    <mergeCell ref="M79:O79"/>
    <mergeCell ref="Q79:R79"/>
    <mergeCell ref="T79:X79"/>
    <mergeCell ref="Y79:AD80"/>
    <mergeCell ref="H80:L80"/>
    <mergeCell ref="M80:O80"/>
    <mergeCell ref="Q80:R80"/>
    <mergeCell ref="T80:X80"/>
    <mergeCell ref="C66:G72"/>
    <mergeCell ref="H66:L66"/>
    <mergeCell ref="M66:AD66"/>
    <mergeCell ref="H67:L67"/>
    <mergeCell ref="M67:AD67"/>
    <mergeCell ref="H68:L68"/>
    <mergeCell ref="M68:AD68"/>
    <mergeCell ref="H69:L69"/>
    <mergeCell ref="M69:AD69"/>
    <mergeCell ref="H70:L70"/>
    <mergeCell ref="H72:L72"/>
    <mergeCell ref="M72:AD72"/>
    <mergeCell ref="H60:L60"/>
    <mergeCell ref="M60:AD60"/>
    <mergeCell ref="M70:O70"/>
    <mergeCell ref="Q70:R70"/>
    <mergeCell ref="T70:X70"/>
    <mergeCell ref="Y70:AD71"/>
    <mergeCell ref="H71:L71"/>
    <mergeCell ref="M71:O71"/>
    <mergeCell ref="Q71:R71"/>
    <mergeCell ref="T71:X71"/>
    <mergeCell ref="C61:G63"/>
    <mergeCell ref="H61:L61"/>
    <mergeCell ref="M61:R61"/>
    <mergeCell ref="S61:AD61"/>
    <mergeCell ref="H62:L62"/>
    <mergeCell ref="M62:O62"/>
    <mergeCell ref="C57:L57"/>
    <mergeCell ref="M57:R57"/>
    <mergeCell ref="S57:AD57"/>
    <mergeCell ref="C58:G60"/>
    <mergeCell ref="H58:L58"/>
    <mergeCell ref="M58:R58"/>
    <mergeCell ref="S58:AD58"/>
    <mergeCell ref="H59:L59"/>
    <mergeCell ref="M59:O59"/>
    <mergeCell ref="Q59:R59"/>
    <mergeCell ref="Q62:R62"/>
    <mergeCell ref="T62:U62"/>
    <mergeCell ref="V62:W62"/>
    <mergeCell ref="X62:AD62"/>
    <mergeCell ref="H63:L63"/>
    <mergeCell ref="M63:AD63"/>
    <mergeCell ref="T59:X59"/>
    <mergeCell ref="Y59:AD59"/>
    <mergeCell ref="C52:G52"/>
    <mergeCell ref="H52:O52"/>
    <mergeCell ref="P52:AD52"/>
    <mergeCell ref="C53:G53"/>
    <mergeCell ref="H53:AD53"/>
    <mergeCell ref="C54:G54"/>
    <mergeCell ref="H54:AD54"/>
    <mergeCell ref="H47:L47"/>
    <mergeCell ref="M47:AD47"/>
    <mergeCell ref="C48:L48"/>
    <mergeCell ref="M48:X48"/>
    <mergeCell ref="Y48:AD48"/>
    <mergeCell ref="C51:G51"/>
    <mergeCell ref="H51:L51"/>
    <mergeCell ref="M51:AD51"/>
    <mergeCell ref="C45:G47"/>
    <mergeCell ref="H45:L45"/>
    <mergeCell ref="M45:R45"/>
    <mergeCell ref="S45:AD45"/>
    <mergeCell ref="H46:L46"/>
    <mergeCell ref="M46:O46"/>
    <mergeCell ref="Q46:R46"/>
    <mergeCell ref="T46:U46"/>
    <mergeCell ref="V46:W46"/>
    <mergeCell ref="X46:AD46"/>
    <mergeCell ref="Q42:R42"/>
    <mergeCell ref="T42:X42"/>
    <mergeCell ref="Y42:AD42"/>
    <mergeCell ref="H43:L43"/>
    <mergeCell ref="M43:AD43"/>
    <mergeCell ref="C44:L44"/>
    <mergeCell ref="M44:R44"/>
    <mergeCell ref="S44:AD44"/>
    <mergeCell ref="M39:AD39"/>
    <mergeCell ref="C40:G43"/>
    <mergeCell ref="H40:L40"/>
    <mergeCell ref="M40:N40"/>
    <mergeCell ref="O40:AD40"/>
    <mergeCell ref="H41:L41"/>
    <mergeCell ref="M41:N41"/>
    <mergeCell ref="O41:AD41"/>
    <mergeCell ref="H42:L42"/>
    <mergeCell ref="M42:O42"/>
    <mergeCell ref="C37:G39"/>
    <mergeCell ref="H37:L37"/>
    <mergeCell ref="M37:R37"/>
    <mergeCell ref="S37:AD37"/>
    <mergeCell ref="H38:L38"/>
    <mergeCell ref="M38:O38"/>
    <mergeCell ref="Q38:R38"/>
    <mergeCell ref="T38:X38"/>
    <mergeCell ref="Y38:AD38"/>
    <mergeCell ref="H39:L39"/>
    <mergeCell ref="Q33:R33"/>
    <mergeCell ref="T33:X33"/>
    <mergeCell ref="Y33:AD33"/>
    <mergeCell ref="C36:L36"/>
    <mergeCell ref="M36:T36"/>
    <mergeCell ref="U36:AD36"/>
    <mergeCell ref="C30:G33"/>
    <mergeCell ref="H30:L30"/>
    <mergeCell ref="M30:U30"/>
    <mergeCell ref="V30:AD30"/>
    <mergeCell ref="H31:L31"/>
    <mergeCell ref="M31:AD31"/>
    <mergeCell ref="H32:L32"/>
    <mergeCell ref="M32:AD32"/>
    <mergeCell ref="H33:L33"/>
    <mergeCell ref="M33:O33"/>
    <mergeCell ref="M28:AD28"/>
    <mergeCell ref="H29:L29"/>
    <mergeCell ref="M29:O29"/>
    <mergeCell ref="Q29:S29"/>
    <mergeCell ref="U29:W29"/>
    <mergeCell ref="X29:AD29"/>
    <mergeCell ref="X24:AD24"/>
    <mergeCell ref="H25:L25"/>
    <mergeCell ref="M25:V25"/>
    <mergeCell ref="X25:AD25"/>
    <mergeCell ref="C26:G29"/>
    <mergeCell ref="H26:L26"/>
    <mergeCell ref="M26:AD26"/>
    <mergeCell ref="H27:L27"/>
    <mergeCell ref="M27:AD27"/>
    <mergeCell ref="H28:L28"/>
    <mergeCell ref="H22:L22"/>
    <mergeCell ref="M22:AD22"/>
    <mergeCell ref="C23:G25"/>
    <mergeCell ref="H23:L23"/>
    <mergeCell ref="M23:O23"/>
    <mergeCell ref="Q23:S23"/>
    <mergeCell ref="U23:W23"/>
    <mergeCell ref="X23:AD23"/>
    <mergeCell ref="H24:L24"/>
    <mergeCell ref="M24:V24"/>
    <mergeCell ref="C19:G22"/>
    <mergeCell ref="H19:L19"/>
    <mergeCell ref="M19:N19"/>
    <mergeCell ref="P19:R19"/>
    <mergeCell ref="S19:AD19"/>
    <mergeCell ref="H20:L20"/>
    <mergeCell ref="M20:P20"/>
    <mergeCell ref="Q20:AD20"/>
    <mergeCell ref="C12:G12"/>
    <mergeCell ref="H12:AD12"/>
    <mergeCell ref="C13:G13"/>
    <mergeCell ref="H13:AD13"/>
    <mergeCell ref="C14:G14"/>
    <mergeCell ref="H14:J14"/>
    <mergeCell ref="K14:AD14"/>
    <mergeCell ref="H21:L21"/>
    <mergeCell ref="M21:AD21"/>
    <mergeCell ref="Y15:AD15"/>
    <mergeCell ref="C16:G18"/>
    <mergeCell ref="H16:L16"/>
    <mergeCell ref="M16:O16"/>
    <mergeCell ref="P16:AD16"/>
    <mergeCell ref="H17:L17"/>
    <mergeCell ref="M17:AD17"/>
    <mergeCell ref="H18:L18"/>
    <mergeCell ref="M18:AD18"/>
    <mergeCell ref="C15:G15"/>
    <mergeCell ref="H15:K15"/>
    <mergeCell ref="M15:N15"/>
    <mergeCell ref="P15:Q15"/>
    <mergeCell ref="R15:S15"/>
    <mergeCell ref="T15:X15"/>
  </mergeCells>
  <phoneticPr fontId="2"/>
  <conditionalFormatting sqref="M18:AD18">
    <cfRule type="expression" dxfId="73" priority="23">
      <formula>LEFT(M17,2)&lt;&gt;"99"</formula>
    </cfRule>
  </conditionalFormatting>
  <conditionalFormatting sqref="M27:AD27">
    <cfRule type="expression" dxfId="72" priority="22">
      <formula>LEFT(M26,2)="61"</formula>
    </cfRule>
  </conditionalFormatting>
  <conditionalFormatting sqref="M28:AD28">
    <cfRule type="expression" dxfId="71" priority="21">
      <formula>LEFT(M26,2)="61"</formula>
    </cfRule>
  </conditionalFormatting>
  <conditionalFormatting sqref="M29:O29">
    <cfRule type="expression" dxfId="70" priority="20">
      <formula>LEFT(M26,2)="61"</formula>
    </cfRule>
  </conditionalFormatting>
  <conditionalFormatting sqref="Q29:S29">
    <cfRule type="expression" dxfId="69" priority="19">
      <formula>LEFT(M26,2)="61"</formula>
    </cfRule>
  </conditionalFormatting>
  <conditionalFormatting sqref="U29:W29">
    <cfRule type="expression" dxfId="68" priority="18">
      <formula>LEFT(M26,2)="61"</formula>
    </cfRule>
  </conditionalFormatting>
  <conditionalFormatting sqref="M37:P37">
    <cfRule type="expression" dxfId="67" priority="24">
      <formula>AH36=2</formula>
    </cfRule>
  </conditionalFormatting>
  <conditionalFormatting sqref="Q38:R38">
    <cfRule type="expression" dxfId="66" priority="25">
      <formula>AH36=2</formula>
    </cfRule>
  </conditionalFormatting>
  <conditionalFormatting sqref="M40:N40">
    <cfRule type="expression" dxfId="65" priority="26">
      <formula>AH36=1</formula>
    </cfRule>
  </conditionalFormatting>
  <conditionalFormatting sqref="M41:N41">
    <cfRule type="expression" dxfId="64" priority="27">
      <formula>AH36=1</formula>
    </cfRule>
  </conditionalFormatting>
  <conditionalFormatting sqref="M42:O42">
    <cfRule type="expression" dxfId="63" priority="28">
      <formula>AH36=1</formula>
    </cfRule>
  </conditionalFormatting>
  <conditionalFormatting sqref="Q42:R42">
    <cfRule type="expression" dxfId="62" priority="29">
      <formula>AH36=1</formula>
    </cfRule>
  </conditionalFormatting>
  <conditionalFormatting sqref="M43:P43">
    <cfRule type="expression" dxfId="61" priority="30">
      <formula>AH36=1</formula>
    </cfRule>
  </conditionalFormatting>
  <conditionalFormatting sqref="Q43:AD43">
    <cfRule type="expression" dxfId="60" priority="31">
      <formula>AQ36=1</formula>
    </cfRule>
  </conditionalFormatting>
  <conditionalFormatting sqref="M174:T174">
    <cfRule type="expression" dxfId="59" priority="32">
      <formula>AH44&lt;&gt;2</formula>
    </cfRule>
  </conditionalFormatting>
  <conditionalFormatting sqref="U174:AD174">
    <cfRule type="expression" dxfId="58" priority="33">
      <formula>AQ44&lt;&gt;2</formula>
    </cfRule>
  </conditionalFormatting>
  <conditionalFormatting sqref="M45:R45">
    <cfRule type="expression" dxfId="57" priority="17">
      <formula>AH44&lt;&gt;1</formula>
    </cfRule>
  </conditionalFormatting>
  <conditionalFormatting sqref="M46:O46">
    <cfRule type="expression" dxfId="56" priority="16">
      <formula>AH44&lt;&gt;1</formula>
    </cfRule>
  </conditionalFormatting>
  <conditionalFormatting sqref="Q46:R46">
    <cfRule type="expression" dxfId="55" priority="15">
      <formula>AH44&lt;&gt;1</formula>
    </cfRule>
  </conditionalFormatting>
  <conditionalFormatting sqref="T46:U46">
    <cfRule type="expression" dxfId="54" priority="14">
      <formula>AH44&lt;&gt;1</formula>
    </cfRule>
  </conditionalFormatting>
  <conditionalFormatting sqref="M47:AD47">
    <cfRule type="expression" dxfId="53" priority="13">
      <formula>AH44&lt;&gt;1</formula>
    </cfRule>
  </conditionalFormatting>
  <conditionalFormatting sqref="M38:O38">
    <cfRule type="expression" dxfId="52" priority="12">
      <formula>AH36=2</formula>
    </cfRule>
  </conditionalFormatting>
  <conditionalFormatting sqref="M39:AD39">
    <cfRule type="expression" dxfId="51" priority="11">
      <formula>AH36=2</formula>
    </cfRule>
  </conditionalFormatting>
  <conditionalFormatting sqref="Y48:AD48">
    <cfRule type="expression" dxfId="50" priority="10">
      <formula>AI30&lt;&gt;1</formula>
    </cfRule>
  </conditionalFormatting>
  <conditionalFormatting sqref="M67:AD67">
    <cfRule type="expression" dxfId="49" priority="9">
      <formula>OR(AI30&lt;&gt;1,AI66=0)</formula>
    </cfRule>
  </conditionalFormatting>
  <conditionalFormatting sqref="M68:AD68">
    <cfRule type="expression" dxfId="48" priority="8">
      <formula>OR(AI30&lt;&gt;1,AI66=0)</formula>
    </cfRule>
  </conditionalFormatting>
  <conditionalFormatting sqref="M69:AD69">
    <cfRule type="expression" dxfId="47" priority="7">
      <formula>OR(AI30&lt;&gt;1,AI66=0)</formula>
    </cfRule>
  </conditionalFormatting>
  <conditionalFormatting sqref="M70:O70">
    <cfRule type="expression" dxfId="46" priority="6">
      <formula>OR(AI30&lt;&gt;1,AI66=0)</formula>
    </cfRule>
  </conditionalFormatting>
  <conditionalFormatting sqref="Q70:R70">
    <cfRule type="expression" dxfId="45" priority="5">
      <formula>OR(AI30&lt;&gt;1,AI66=0)</formula>
    </cfRule>
  </conditionalFormatting>
  <conditionalFormatting sqref="M71:O71">
    <cfRule type="expression" dxfId="44" priority="4">
      <formula>OR(AI30&lt;&gt;1,AI66=0)</formula>
    </cfRule>
  </conditionalFormatting>
  <conditionalFormatting sqref="Q71:R71">
    <cfRule type="expression" dxfId="43" priority="3">
      <formula>OR(AI30&lt;&gt;1,AI66=0)</formula>
    </cfRule>
  </conditionalFormatting>
  <conditionalFormatting sqref="M72:AD72">
    <cfRule type="expression" dxfId="42" priority="2">
      <formula>OR(AI30&lt;&gt;1,AI66=0)</formula>
    </cfRule>
  </conditionalFormatting>
  <conditionalFormatting sqref="M188:T188">
    <cfRule type="expression" dxfId="41" priority="34">
      <formula>OR(AI176&lt;&gt;1,AH44&lt;&gt;1)</formula>
    </cfRule>
  </conditionalFormatting>
  <conditionalFormatting sqref="M189:R189">
    <cfRule type="expression" dxfId="40" priority="35">
      <formula>OR(AI176&lt;&gt;1,AH44&lt;&gt;1)</formula>
    </cfRule>
  </conditionalFormatting>
  <conditionalFormatting sqref="M190:T190">
    <cfRule type="expression" dxfId="39" priority="36">
      <formula>OR(AI176&lt;&gt;1,AH44&lt;&gt;1)</formula>
    </cfRule>
  </conditionalFormatting>
  <conditionalFormatting sqref="M204:T204">
    <cfRule type="expression" dxfId="38" priority="37">
      <formula>OR(AI176&lt;&gt;1,AH44&lt;&gt;3)</formula>
    </cfRule>
  </conditionalFormatting>
  <conditionalFormatting sqref="M203:T203">
    <cfRule type="expression" dxfId="37" priority="38">
      <formula>OR(AI176&lt;&gt;1,AH44&lt;&gt;3)</formula>
    </cfRule>
  </conditionalFormatting>
  <conditionalFormatting sqref="M175:AD175">
    <cfRule type="expression" dxfId="36" priority="39">
      <formula>OR(AI30&lt;&gt;1,AI48&lt;&gt;1,AM175=0)</formula>
    </cfRule>
  </conditionalFormatting>
  <conditionalFormatting sqref="M186:O186">
    <cfRule type="expression" dxfId="35" priority="40">
      <formula>OR(AI176&lt;&gt;1,AH44&lt;&gt;1)</formula>
    </cfRule>
  </conditionalFormatting>
  <conditionalFormatting sqref="Q186:R186">
    <cfRule type="expression" dxfId="34" priority="41">
      <formula>OR(AI176&lt;&gt;1,AH44&lt;&gt;1)</formula>
    </cfRule>
  </conditionalFormatting>
  <conditionalFormatting sqref="T186:U186">
    <cfRule type="expression" dxfId="33" priority="42">
      <formula>OR(AI176&lt;&gt;1,AH44&lt;&gt;1)</formula>
    </cfRule>
  </conditionalFormatting>
  <conditionalFormatting sqref="M187:AD187">
    <cfRule type="expression" dxfId="32" priority="43">
      <formula>OR(AI176&lt;&gt;1,AH44&lt;&gt;1)</formula>
    </cfRule>
  </conditionalFormatting>
  <conditionalFormatting sqref="M197:T197">
    <cfRule type="expression" dxfId="31" priority="44">
      <formula>OR(AI176&lt;&gt;1,AH44&lt;&gt;2)</formula>
    </cfRule>
  </conditionalFormatting>
  <conditionalFormatting sqref="M196:T196">
    <cfRule type="expression" dxfId="30" priority="45">
      <formula>OR(AI176&lt;&gt;1,AH44&lt;&gt;2)</formula>
    </cfRule>
  </conditionalFormatting>
  <conditionalFormatting sqref="M191:O191">
    <cfRule type="expression" dxfId="29" priority="46">
      <formula>OR(AI176&lt;&gt;1,AH44&lt;&gt;1)</formula>
    </cfRule>
  </conditionalFormatting>
  <conditionalFormatting sqref="Q191:S191">
    <cfRule type="expression" dxfId="28" priority="47">
      <formula>OR(AI176&lt;&gt;1,AH44&lt;&gt;1)</formula>
    </cfRule>
  </conditionalFormatting>
  <conditionalFormatting sqref="U191:W191">
    <cfRule type="expression" dxfId="27" priority="48">
      <formula>OR(AI176&lt;&gt;1,AH44&lt;&gt;1)</formula>
    </cfRule>
  </conditionalFormatting>
  <conditionalFormatting sqref="M192">
    <cfRule type="expression" dxfId="26" priority="49">
      <formula>OR(AI$176&lt;&gt;1,AH$44&lt;&gt;1)</formula>
    </cfRule>
  </conditionalFormatting>
  <conditionalFormatting sqref="M193">
    <cfRule type="expression" dxfId="25" priority="50">
      <formula>OR(AI176&lt;&gt;1,AH44&lt;&gt;1)</formula>
    </cfRule>
  </conditionalFormatting>
  <conditionalFormatting sqref="M194:O194">
    <cfRule type="expression" dxfId="24" priority="51">
      <formula>OR(AI176&lt;&gt;1,AH44&lt;&gt;2)</formula>
    </cfRule>
  </conditionalFormatting>
  <conditionalFormatting sqref="Q194:R194">
    <cfRule type="expression" dxfId="23" priority="52">
      <formula>OR(AI176&lt;&gt;1,AH44&lt;&gt;2)</formula>
    </cfRule>
  </conditionalFormatting>
  <conditionalFormatting sqref="T194:U194">
    <cfRule type="expression" dxfId="22" priority="53">
      <formula>OR(AI176&lt;&gt;1,AH44&lt;&gt;2)</formula>
    </cfRule>
  </conditionalFormatting>
  <conditionalFormatting sqref="M195:AD195">
    <cfRule type="expression" dxfId="21" priority="54">
      <formula>OR(AI176&lt;&gt;1,AH44&lt;&gt;2)</formula>
    </cfRule>
  </conditionalFormatting>
  <conditionalFormatting sqref="Q198:S198">
    <cfRule type="expression" dxfId="20" priority="55">
      <formula>OR(AI176&lt;&gt;1,AH44&lt;&gt;2)</formula>
    </cfRule>
  </conditionalFormatting>
  <conditionalFormatting sqref="U198:W198">
    <cfRule type="expression" dxfId="19" priority="56">
      <formula>OR(AI176&lt;&gt;1,AH44&lt;&gt;2)</formula>
    </cfRule>
  </conditionalFormatting>
  <conditionalFormatting sqref="Q201:R201">
    <cfRule type="expression" dxfId="18" priority="57">
      <formula>OR(AI176&lt;&gt;1,AH44&lt;&gt;3)</formula>
    </cfRule>
  </conditionalFormatting>
  <conditionalFormatting sqref="T201:U201">
    <cfRule type="expression" dxfId="17" priority="58">
      <formula>OR(AI176&lt;&gt;1,AH44&lt;&gt;3)</formula>
    </cfRule>
  </conditionalFormatting>
  <conditionalFormatting sqref="M205:O205">
    <cfRule type="expression" dxfId="16" priority="59">
      <formula>OR(AI176&lt;&gt;1,AH44&lt;&gt;3)</formula>
    </cfRule>
  </conditionalFormatting>
  <conditionalFormatting sqref="Q205:S205">
    <cfRule type="expression" dxfId="15" priority="60">
      <formula>OR(AI176&lt;&gt;1,AH44&lt;&gt;3)</formula>
    </cfRule>
  </conditionalFormatting>
  <conditionalFormatting sqref="U205:W205">
    <cfRule type="expression" dxfId="14" priority="61">
      <formula>OR(AI176&lt;&gt;1,AH44&lt;&gt;3)</formula>
    </cfRule>
  </conditionalFormatting>
  <conditionalFormatting sqref="M201:O201">
    <cfRule type="expression" dxfId="13" priority="62">
      <formula>OR(AI176&lt;&gt;1,AH44&lt;&gt;3)</formula>
    </cfRule>
  </conditionalFormatting>
  <conditionalFormatting sqref="X192">
    <cfRule type="expression" dxfId="12" priority="63">
      <formula>OR(AI$176&lt;&gt;1,AH$44&lt;&gt;1)</formula>
    </cfRule>
  </conditionalFormatting>
  <conditionalFormatting sqref="X193">
    <cfRule type="expression" dxfId="11" priority="64">
      <formula>OR(AI176&lt;&gt;1,AH44&lt;&gt;1)</formula>
    </cfRule>
  </conditionalFormatting>
  <conditionalFormatting sqref="M199">
    <cfRule type="expression" dxfId="10" priority="65">
      <formula>OR(AI$176&lt;&gt;1,AH$44&lt;&gt;2)</formula>
    </cfRule>
  </conditionalFormatting>
  <conditionalFormatting sqref="X199">
    <cfRule type="expression" dxfId="9" priority="66">
      <formula>OR(AI$176&lt;&gt;1,AH$44&lt;&gt;2)</formula>
    </cfRule>
  </conditionalFormatting>
  <conditionalFormatting sqref="M206">
    <cfRule type="expression" dxfId="8" priority="67">
      <formula>OR(AI$176&lt;&gt;1,AH$44&lt;&gt;3)</formula>
    </cfRule>
  </conditionalFormatting>
  <conditionalFormatting sqref="X206">
    <cfRule type="expression" dxfId="7" priority="68">
      <formula>OR(AI$176&lt;&gt;1,AH$44&lt;&gt;3)</formula>
    </cfRule>
  </conditionalFormatting>
  <conditionalFormatting sqref="M200">
    <cfRule type="expression" dxfId="6" priority="69">
      <formula>OR(AI176&lt;&gt;1,AH44&lt;&gt;2)</formula>
    </cfRule>
  </conditionalFormatting>
  <conditionalFormatting sqref="X200">
    <cfRule type="expression" dxfId="5" priority="70">
      <formula>OR(AI176&lt;&gt;1,AH44&lt;&gt;2)</formula>
    </cfRule>
  </conditionalFormatting>
  <conditionalFormatting sqref="M207">
    <cfRule type="expression" dxfId="4" priority="71">
      <formula>OR(AI176&lt;&gt;1,AH44&lt;&gt;3)</formula>
    </cfRule>
  </conditionalFormatting>
  <conditionalFormatting sqref="X207">
    <cfRule type="expression" dxfId="3" priority="72">
      <formula>OR(AI176&lt;&gt;1,AH44&lt;&gt;3)</formula>
    </cfRule>
  </conditionalFormatting>
  <conditionalFormatting sqref="M198:O198">
    <cfRule type="expression" dxfId="2" priority="73">
      <formula>OR(AI176&lt;&gt;1,AH44&lt;&gt;2)</formula>
    </cfRule>
  </conditionalFormatting>
  <conditionalFormatting sqref="M202:AD202">
    <cfRule type="expression" dxfId="1" priority="74">
      <formula>OR(AI176&lt;&gt;1,AH44&lt;&gt;3)</formula>
    </cfRule>
  </conditionalFormatting>
  <conditionalFormatting sqref="M66:AD66">
    <cfRule type="expression" dxfId="0" priority="1">
      <formula>AI30&lt;&gt;1</formula>
    </cfRule>
  </conditionalFormatting>
  <dataValidations count="43">
    <dataValidation type="list" imeMode="hiragana" allowBlank="1" showInputMessage="1" showErrorMessage="1" sqref="M66:AD66">
      <formula1>PL_大学院分類</formula1>
    </dataValidation>
    <dataValidation type="whole" imeMode="halfAlpha" allowBlank="1" showInputMessage="1" showErrorMessage="1" sqref="M70:O70">
      <formula1>AP70</formula1>
      <formula2>MAX_年</formula2>
    </dataValidation>
    <dataValidation type="list" allowBlank="1" showInputMessage="1" showErrorMessage="1" sqref="H53:AD53">
      <formula1>INDIRECT($AP$52)</formula1>
    </dataValidation>
    <dataValidation type="list" allowBlank="1" showInputMessage="1" showErrorMessage="1" sqref="M17:AD17">
      <formula1>INDIRECT($AP$16)</formula1>
    </dataValidation>
    <dataValidation type="whole" imeMode="halfAlpha" allowBlank="1" showInputMessage="1" showErrorMessage="1" sqref="T46:U46 T186:U186 T194:U194 T201:U201">
      <formula1>1</formula1>
      <formula2>AP46</formula2>
    </dataValidation>
    <dataValidation type="whole" imeMode="halfAlpha" allowBlank="1" showInputMessage="1" showErrorMessage="1" sqref="M45:R45 M189:R189">
      <formula1>1</formula1>
      <formula2>AP45</formula2>
    </dataValidation>
    <dataValidation type="whole" imeMode="halfAlpha" allowBlank="1" showInputMessage="1" showErrorMessage="1" sqref="Q33:R33">
      <formula1>1</formula1>
      <formula2>AP33</formula2>
    </dataValidation>
    <dataValidation type="whole" imeMode="halfAlpha" allowBlank="1" showInputMessage="1" showErrorMessage="1" sqref="P15:Q15">
      <formula1>1</formula1>
      <formula2>AP15</formula2>
    </dataValidation>
    <dataValidation imeMode="hiragana" allowBlank="1" showInputMessage="1" showErrorMessage="1" sqref="H13:AD13 M18:AD18 M21:AD22 M31:AD32 H54:AD54 M202:AD202 M75:AD75 M76:W76 M77:T77 M78:AD78 M81:AD81 M82:W82 M83:T83 M84:AD84 M87:AD87 M88:W88 M89:T89 M90:AD90 M93:AD93 M94:W94 M95:T95 M96:AD96 M99:AD99 M100:W100 M101:T101 M102:AD102 C110:AD119 M195:AD195 M204:AD204 M196:T196 M187:AD187 M203:T203 M190:AD190 M197:AD197 M67:AD69 M27:AD28 C157:AD166 M122:AD122 M123:W123 M124:T124 M125:AD125 M128:AD128 M129:W129 M130:T130 M131:AD131 M134:AD134 M135:W135 M136:T136 M137:AD137 M140:AD140 M141:W141 M142:T142 M143:AD143 M146:AD146 M147:W147 M148:T148 M149:AD149"/>
    <dataValidation type="list" allowBlank="1" showInputMessage="1" showErrorMessage="1" sqref="Y48">
      <formula1>PL_Yes_No</formula1>
    </dataValidation>
    <dataValidation imeMode="halfKatakana" allowBlank="1" showInputMessage="1" showErrorMessage="1" sqref="H12:AD12 M39:AD39 M43:AD43 M72:AD72 M47:AD47"/>
    <dataValidation type="whole" imeMode="halfAlpha" allowBlank="1" showInputMessage="1" showErrorMessage="1" sqref="M79:O79 M126:O126">
      <formula1>AL74</formula1>
      <formula2>MAX_年</formula2>
    </dataValidation>
    <dataValidation type="whole" imeMode="halfAlpha" allowBlank="1" showInputMessage="1" showErrorMessage="1" sqref="M33:O33">
      <formula1>H15</formula1>
      <formula2>MAX_年</formula2>
    </dataValidation>
    <dataValidation type="list" allowBlank="1" showInputMessage="1" showErrorMessage="1" sqref="M176:AD176">
      <formula1>PL_書類_押印省略_総合</formula1>
    </dataValidation>
    <dataValidation type="list" allowBlank="1" showInputMessage="1" showErrorMessage="1" sqref="M177:AD177">
      <formula1>PL_書類_氏名変更</formula1>
    </dataValidation>
    <dataValidation type="list" allowBlank="1" showInputMessage="1" showErrorMessage="1" sqref="M175:AD175">
      <formula1>PL_書類_大学院</formula1>
    </dataValidation>
    <dataValidation type="list" allowBlank="1" showInputMessage="1" showErrorMessage="1" sqref="M174:AD174">
      <formula1>PL_書類_監督者要件_総合</formula1>
    </dataValidation>
    <dataValidation type="list" allowBlank="1" showInputMessage="1" showErrorMessage="1" sqref="M172:AD172">
      <formula1>INDIRECT($AH$172)</formula1>
    </dataValidation>
    <dataValidation type="whole" imeMode="halfAlpha" allowBlank="1" showInputMessage="1" showErrorMessage="1" sqref="T169:U169">
      <formula1>1</formula1>
      <formula2>AI169</formula2>
    </dataValidation>
    <dataValidation type="whole" imeMode="halfAlpha" operator="equal" allowBlank="1" showInputMessage="1" showErrorMessage="1" sqref="M186:O186 M194:O194 M201:O201">
      <formula1>MAX_年</formula1>
    </dataValidation>
    <dataValidation type="list" allowBlank="1" showInputMessage="1" showErrorMessage="1" sqref="H108:L108">
      <formula1>INDIRECT($AI$108)</formula1>
    </dataValidation>
    <dataValidation type="whole" imeMode="halfAlpha" allowBlank="1" showInputMessage="1" showErrorMessage="1" sqref="M85:O85 M91:O91 M97:O97 M103:O103 M132:O132 M138:O138 M144:O144 M150:O150">
      <formula1>M80</formula1>
      <formula2>MAX_年</formula2>
    </dataValidation>
    <dataValidation type="whole" imeMode="halfAlpha" allowBlank="1" showInputMessage="1" showErrorMessage="1" sqref="M71:O71 M80:O80 M86:O86 M92:O92 M98:O98 M104:O104 M127:O127 M133:O133 M139:O139 M145:O145 M151:O151">
      <formula1>M70</formula1>
      <formula2>MAX_年</formula2>
    </dataValidation>
    <dataValidation type="whole" imeMode="halfAlpha" allowBlank="1" showInputMessage="1" showErrorMessage="1" sqref="M42:O42">
      <formula1>H15</formula1>
      <formula2>MAX_年</formula2>
    </dataValidation>
    <dataValidation type="whole" imeMode="halfAlpha" allowBlank="1" showInputMessage="1" showErrorMessage="1" sqref="M41:N41">
      <formula1>1</formula1>
      <formula2>99</formula2>
    </dataValidation>
    <dataValidation type="whole" imeMode="halfAlpha" allowBlank="1" showInputMessage="1" showErrorMessage="1" sqref="M40:N40">
      <formula1>1</formula1>
      <formula2>999</formula2>
    </dataValidation>
    <dataValidation type="whole" imeMode="halfAlpha" allowBlank="1" showInputMessage="1" showErrorMessage="1" sqref="M46:O46 M38:O38">
      <formula1>1985</formula1>
      <formula2>MAX_年</formula2>
    </dataValidation>
    <dataValidation type="list" allowBlank="1" showInputMessage="1" showErrorMessage="1" sqref="H52:O52 M188:T188">
      <formula1>PL03_部門名</formula1>
    </dataValidation>
    <dataValidation type="list" allowBlank="1" showInputMessage="1" showErrorMessage="1" sqref="H51:L51">
      <formula1>PL02_受験地</formula1>
    </dataValidation>
    <dataValidation type="whole" imeMode="halfAlpha" allowBlank="1" showInputMessage="1" showErrorMessage="1" sqref="M169:O169">
      <formula1>AH169</formula1>
      <formula2>MAX_年</formula2>
    </dataValidation>
    <dataValidation type="list" allowBlank="1" showInputMessage="1" showErrorMessage="1" sqref="M30">
      <formula1>PL06_最終学歴</formula1>
    </dataValidation>
    <dataValidation type="list" allowBlank="1" showInputMessage="1" showErrorMessage="1" sqref="M26:AD26">
      <formula1>PL05_勤務先分類</formula1>
    </dataValidation>
    <dataValidation type="whole" imeMode="halfAlpha" allowBlank="1" showInputMessage="1" showErrorMessage="1" sqref="Q103:R104 Q70:R71 Q85:R86 Q97:R98 Q91:R92 Q79:R80 Q150:R151 Q132:R133 Q144:R145 Q138:R139 Q126:R127">
      <formula1>1</formula1>
      <formula2>AI70</formula2>
    </dataValidation>
    <dataValidation type="list" allowBlank="1" showInputMessage="1" showErrorMessage="1" sqref="M20:P20">
      <formula1>PL01_都道府県名</formula1>
    </dataValidation>
    <dataValidation imeMode="halfAlpha" allowBlank="1" showInputMessage="1" showErrorMessage="1" sqref="M19:N19 P19:R19 M23:O23 Q23:S23 U23:W23 U29:W29 M29:O29 Q29:S29 M206:M207 M191:O191 Q191:S191 U191:W191 M199:M200 M198:O198 Q198:S198 U198:W198 M205:O205 Q205:S205 U205:W205 W24:X25 W206:X207 W199:X200 M24:M25 M192:AD193"/>
    <dataValidation type="list" allowBlank="1" showInputMessage="1" showErrorMessage="1" sqref="M16:O16">
      <formula1>PL_国籍</formula1>
    </dataValidation>
    <dataValidation type="whole" imeMode="halfAlpha" allowBlank="1" showInputMessage="1" showErrorMessage="1" sqref="Q169:R169 Q46:R46 Q38:R38 Q42:R42 Q186:R186 M15:N15 Q194:R194 Q201:R201">
      <formula1>1</formula1>
      <formula2>12</formula2>
    </dataValidation>
    <dataValidation type="list" allowBlank="1" showInputMessage="1" showErrorMessage="1" sqref="H14:J14">
      <formula1>PL_性別</formula1>
    </dataValidation>
    <dataValidation type="whole" imeMode="halfAlpha" allowBlank="1" showInputMessage="1" showErrorMessage="1" sqref="H15:K15">
      <formula1>MIN_年</formula1>
      <formula2>MAX_年-1</formula2>
    </dataValidation>
    <dataValidation type="whole" imeMode="halfAlpha" allowBlank="1" showInputMessage="1" showErrorMessage="1" sqref="M37:R37">
      <formula1>1</formula1>
      <formula2>MAX_一次合格証番号</formula2>
    </dataValidation>
    <dataValidation type="list" allowBlank="1" showInputMessage="1" showErrorMessage="1" sqref="M36:T36">
      <formula1>PL_技術士補となる資格</formula1>
    </dataValidation>
    <dataValidation type="list" allowBlank="1" showInputMessage="1" showErrorMessage="1" sqref="M44">
      <formula1>PL_受験経路</formula1>
    </dataValidation>
    <dataValidation type="list" allowBlank="1" showInputMessage="1" showErrorMessage="1" sqref="H155:L155">
      <formula1>INDIRECT($AI$155)</formula1>
    </dataValidation>
  </dataValidations>
  <pageMargins left="0.39370078740157483" right="0.39370078740157483" top="0.39370078740157483" bottom="0.39370078740157483" header="0.19685039370078741" footer="0.19685039370078741"/>
  <pageSetup paperSize="9" scale="94" orientation="portrait" r:id="rId1"/>
  <colBreaks count="1" manualBreakCount="1">
    <brk id="30"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0"/>
  <dimension ref="A1:Y72"/>
  <sheetViews>
    <sheetView showGridLines="0" workbookViewId="0"/>
  </sheetViews>
  <sheetFormatPr defaultRowHeight="15.75" x14ac:dyDescent="0.25"/>
  <cols>
    <col min="1" max="1" width="34.109375" bestFit="1" customWidth="1"/>
    <col min="2" max="2" width="4.77734375" customWidth="1"/>
    <col min="4" max="4" width="25.21875" bestFit="1" customWidth="1"/>
    <col min="5" max="6" width="25.21875" customWidth="1"/>
    <col min="7" max="7" width="4.77734375" customWidth="1"/>
    <col min="9" max="9" width="4.77734375" customWidth="1"/>
    <col min="11" max="11" width="4.77734375" customWidth="1"/>
    <col min="12" max="12" width="9" bestFit="1" customWidth="1"/>
    <col min="13" max="13" width="4.77734375" customWidth="1"/>
    <col min="14" max="14" width="10.6640625" bestFit="1" customWidth="1"/>
    <col min="15" max="15" width="9.88671875" bestFit="1" customWidth="1"/>
    <col min="16" max="17" width="9.109375" customWidth="1"/>
    <col min="18" max="18" width="4.77734375" customWidth="1"/>
    <col min="19" max="19" width="8.21875" bestFit="1" customWidth="1"/>
    <col min="20" max="20" width="4.77734375" customWidth="1"/>
    <col min="22" max="22" width="55.6640625" bestFit="1" customWidth="1"/>
    <col min="23" max="23" width="4.77734375" customWidth="1"/>
    <col min="25" max="25" width="61.5546875" bestFit="1" customWidth="1"/>
  </cols>
  <sheetData>
    <row r="1" spans="1:25" x14ac:dyDescent="0.25">
      <c r="A1" s="12" t="s">
        <v>10166</v>
      </c>
      <c r="C1" s="12" t="s">
        <v>10168</v>
      </c>
      <c r="D1" s="12" t="s">
        <v>11388</v>
      </c>
      <c r="E1" s="12" t="s">
        <v>11394</v>
      </c>
      <c r="F1" s="12" t="s">
        <v>11395</v>
      </c>
      <c r="H1" s="12" t="s">
        <v>10172</v>
      </c>
      <c r="J1" s="12" t="s">
        <v>15</v>
      </c>
      <c r="L1" s="12" t="s">
        <v>11332</v>
      </c>
      <c r="N1" s="887"/>
      <c r="O1" s="530"/>
      <c r="P1" s="13" t="s">
        <v>235</v>
      </c>
      <c r="Q1" s="13" t="s">
        <v>234</v>
      </c>
      <c r="S1" s="12" t="s">
        <v>236</v>
      </c>
      <c r="V1" s="12" t="s">
        <v>11252</v>
      </c>
      <c r="Y1" s="12" t="s">
        <v>11272</v>
      </c>
    </row>
    <row r="2" spans="1:25" x14ac:dyDescent="0.25">
      <c r="A2" s="14" t="s">
        <v>10167</v>
      </c>
      <c r="C2" s="14" t="s">
        <v>11</v>
      </c>
      <c r="D2" s="14" t="s">
        <v>11389</v>
      </c>
      <c r="E2" s="14" t="s">
        <v>11392</v>
      </c>
      <c r="F2" s="14" t="s">
        <v>11392</v>
      </c>
      <c r="H2" s="14" t="s">
        <v>12</v>
      </c>
      <c r="J2" s="14" t="s">
        <v>20</v>
      </c>
      <c r="L2" s="14" t="s">
        <v>11333</v>
      </c>
      <c r="N2" s="14" t="s">
        <v>10176</v>
      </c>
      <c r="O2" s="14" t="s">
        <v>17</v>
      </c>
      <c r="P2" s="14">
        <v>1905</v>
      </c>
      <c r="Q2" s="14">
        <f ca="1">YEAR(TODAY())</f>
        <v>2021</v>
      </c>
      <c r="S2" s="14" t="s">
        <v>11244</v>
      </c>
      <c r="U2" t="s">
        <v>11275</v>
      </c>
      <c r="X2" t="s">
        <v>11273</v>
      </c>
    </row>
    <row r="3" spans="1:25" x14ac:dyDescent="0.25">
      <c r="A3" s="14" t="s">
        <v>10</v>
      </c>
      <c r="C3" s="14" t="s">
        <v>10169</v>
      </c>
      <c r="D3" s="14" t="s">
        <v>11390</v>
      </c>
      <c r="E3" s="14" t="s">
        <v>11393</v>
      </c>
      <c r="F3" s="14" t="s">
        <v>11393</v>
      </c>
      <c r="H3" s="14" t="s">
        <v>10171</v>
      </c>
      <c r="J3" s="14" t="s">
        <v>10177</v>
      </c>
      <c r="L3" s="14" t="s">
        <v>11334</v>
      </c>
      <c r="N3" s="888" t="s">
        <v>233</v>
      </c>
      <c r="O3" s="14" t="s">
        <v>231</v>
      </c>
      <c r="P3" s="14">
        <v>1</v>
      </c>
      <c r="Q3" s="14">
        <v>96494</v>
      </c>
      <c r="S3" s="14" t="s">
        <v>11245</v>
      </c>
      <c r="V3" s="14" t="s">
        <v>11418</v>
      </c>
      <c r="Y3" s="14" t="s">
        <v>11572</v>
      </c>
    </row>
    <row r="4" spans="1:25" x14ac:dyDescent="0.25">
      <c r="C4" s="14" t="s">
        <v>10170</v>
      </c>
      <c r="D4" s="14" t="s">
        <v>11391</v>
      </c>
      <c r="E4" s="14" t="s">
        <v>11391</v>
      </c>
      <c r="F4" s="14" t="s">
        <v>11391</v>
      </c>
      <c r="N4" s="888"/>
      <c r="O4" s="14" t="s">
        <v>10178</v>
      </c>
      <c r="P4" s="14">
        <v>1958</v>
      </c>
      <c r="Q4" s="14">
        <f ca="1">MAX_年</f>
        <v>2021</v>
      </c>
      <c r="S4" s="14" t="s">
        <v>11246</v>
      </c>
      <c r="V4" s="14" t="s">
        <v>11419</v>
      </c>
      <c r="Y4" s="14" t="s">
        <v>11573</v>
      </c>
    </row>
    <row r="5" spans="1:25" x14ac:dyDescent="0.25">
      <c r="N5" s="888" t="s">
        <v>232</v>
      </c>
      <c r="O5" s="14" t="s">
        <v>231</v>
      </c>
      <c r="P5" s="14">
        <v>1</v>
      </c>
      <c r="Q5" s="14">
        <v>49688</v>
      </c>
      <c r="S5" s="14" t="s">
        <v>11247</v>
      </c>
      <c r="V5" s="14" t="s">
        <v>11420</v>
      </c>
      <c r="Y5" s="14" t="s">
        <v>11574</v>
      </c>
    </row>
    <row r="6" spans="1:25" x14ac:dyDescent="0.25">
      <c r="N6" s="888"/>
      <c r="O6" s="14" t="s">
        <v>10178</v>
      </c>
      <c r="P6" s="14">
        <v>1985</v>
      </c>
      <c r="Q6" s="14">
        <f ca="1">MAX_年</f>
        <v>2021</v>
      </c>
      <c r="S6" s="14" t="s">
        <v>11248</v>
      </c>
      <c r="V6" s="14" t="s">
        <v>11421</v>
      </c>
      <c r="Y6" s="14" t="s">
        <v>11577</v>
      </c>
    </row>
    <row r="7" spans="1:25" x14ac:dyDescent="0.25">
      <c r="A7" s="12" t="s">
        <v>11269</v>
      </c>
      <c r="N7" s="888" t="s">
        <v>10173</v>
      </c>
      <c r="O7" s="14" t="s">
        <v>10174</v>
      </c>
      <c r="P7" s="14">
        <v>1</v>
      </c>
      <c r="Q7" s="14">
        <f>MAX('11_一次合格番号範囲'!D:D)</f>
        <v>210380</v>
      </c>
      <c r="V7" s="14" t="s">
        <v>11422</v>
      </c>
      <c r="X7" t="s">
        <v>11274</v>
      </c>
    </row>
    <row r="8" spans="1:25" x14ac:dyDescent="0.25">
      <c r="A8" s="14" t="s">
        <v>11267</v>
      </c>
      <c r="N8" s="888"/>
      <c r="O8" s="14" t="s">
        <v>10179</v>
      </c>
      <c r="P8" s="20">
        <v>1985</v>
      </c>
      <c r="Q8" s="14">
        <f ca="1">MAX_年</f>
        <v>2021</v>
      </c>
      <c r="V8" s="14" t="s">
        <v>11423</v>
      </c>
      <c r="Y8" s="14" t="s">
        <v>11572</v>
      </c>
    </row>
    <row r="9" spans="1:25" x14ac:dyDescent="0.25">
      <c r="A9" s="14" t="s">
        <v>11268</v>
      </c>
      <c r="N9" s="888" t="s">
        <v>10175</v>
      </c>
      <c r="O9" s="14" t="s">
        <v>10174</v>
      </c>
      <c r="P9" s="14">
        <v>1</v>
      </c>
      <c r="Q9" s="14">
        <f>MAX('12_二次合格番号範囲'!D:D)</f>
        <v>128285</v>
      </c>
      <c r="V9" s="14" t="s">
        <v>11578</v>
      </c>
      <c r="Y9" s="14" t="s">
        <v>11575</v>
      </c>
    </row>
    <row r="10" spans="1:25" x14ac:dyDescent="0.25">
      <c r="N10" s="888"/>
      <c r="O10" s="14" t="s">
        <v>10179</v>
      </c>
      <c r="P10" s="22">
        <v>1958</v>
      </c>
      <c r="Q10" s="14">
        <f ca="1">MAX_年</f>
        <v>2021</v>
      </c>
      <c r="U10" t="s">
        <v>11253</v>
      </c>
      <c r="Y10" s="14" t="s">
        <v>11576</v>
      </c>
    </row>
    <row r="11" spans="1:25" x14ac:dyDescent="0.25">
      <c r="N11" s="14" t="s">
        <v>11468</v>
      </c>
      <c r="O11" s="14" t="s">
        <v>11469</v>
      </c>
      <c r="P11" s="14">
        <v>4</v>
      </c>
      <c r="Q11" s="14">
        <v>19</v>
      </c>
      <c r="V11" s="14" t="s">
        <v>11471</v>
      </c>
      <c r="Y11" s="14" t="s">
        <v>11577</v>
      </c>
    </row>
    <row r="12" spans="1:25" x14ac:dyDescent="0.25">
      <c r="V12" s="14" t="s">
        <v>11472</v>
      </c>
    </row>
    <row r="13" spans="1:25" x14ac:dyDescent="0.25">
      <c r="A13" s="12" t="s">
        <v>11398</v>
      </c>
      <c r="V13" s="14" t="s">
        <v>11418</v>
      </c>
    </row>
    <row r="14" spans="1:25" x14ac:dyDescent="0.25">
      <c r="A14" s="14" t="s">
        <v>11399</v>
      </c>
      <c r="V14" s="14" t="s">
        <v>11419</v>
      </c>
    </row>
    <row r="15" spans="1:25" x14ac:dyDescent="0.25">
      <c r="A15" s="14" t="s">
        <v>11400</v>
      </c>
      <c r="V15" s="14" t="s">
        <v>11420</v>
      </c>
    </row>
    <row r="16" spans="1:25" x14ac:dyDescent="0.25">
      <c r="A16" s="14" t="s">
        <v>11406</v>
      </c>
      <c r="V16" s="14" t="s">
        <v>11421</v>
      </c>
    </row>
    <row r="17" spans="21:25" x14ac:dyDescent="0.25">
      <c r="V17" s="14" t="s">
        <v>11422</v>
      </c>
    </row>
    <row r="18" spans="21:25" x14ac:dyDescent="0.25">
      <c r="V18" s="14" t="s">
        <v>11423</v>
      </c>
    </row>
    <row r="19" spans="21:25" x14ac:dyDescent="0.25">
      <c r="V19" s="14" t="s">
        <v>11578</v>
      </c>
    </row>
    <row r="20" spans="21:25" x14ac:dyDescent="0.25">
      <c r="U20" t="s">
        <v>11254</v>
      </c>
    </row>
    <row r="21" spans="21:25" ht="31.5" x14ac:dyDescent="0.25">
      <c r="V21" s="97" t="s">
        <v>11506</v>
      </c>
    </row>
    <row r="22" spans="21:25" ht="31.5" x14ac:dyDescent="0.25">
      <c r="V22" s="97" t="s">
        <v>11507</v>
      </c>
    </row>
    <row r="23" spans="21:25" x14ac:dyDescent="0.25">
      <c r="V23" s="14" t="s">
        <v>11418</v>
      </c>
    </row>
    <row r="24" spans="21:25" x14ac:dyDescent="0.25">
      <c r="V24" s="14" t="s">
        <v>11419</v>
      </c>
    </row>
    <row r="25" spans="21:25" x14ac:dyDescent="0.25">
      <c r="V25" s="14" t="s">
        <v>11420</v>
      </c>
    </row>
    <row r="26" spans="21:25" x14ac:dyDescent="0.25">
      <c r="V26" s="14" t="s">
        <v>11421</v>
      </c>
    </row>
    <row r="27" spans="21:25" x14ac:dyDescent="0.25">
      <c r="V27" s="14" t="s">
        <v>11422</v>
      </c>
    </row>
    <row r="28" spans="21:25" x14ac:dyDescent="0.25">
      <c r="V28" s="14" t="s">
        <v>11423</v>
      </c>
    </row>
    <row r="29" spans="21:25" x14ac:dyDescent="0.25">
      <c r="V29" s="14" t="s">
        <v>11578</v>
      </c>
    </row>
    <row r="32" spans="21:25" x14ac:dyDescent="0.25">
      <c r="V32" s="12" t="s">
        <v>11397</v>
      </c>
      <c r="Y32" s="12" t="s">
        <v>11397</v>
      </c>
    </row>
    <row r="33" spans="22:25" x14ac:dyDescent="0.25">
      <c r="V33" s="14" t="s">
        <v>11473</v>
      </c>
      <c r="Y33" s="14" t="s">
        <v>11473</v>
      </c>
    </row>
    <row r="34" spans="22:25" x14ac:dyDescent="0.25">
      <c r="V34" s="14" t="s">
        <v>11474</v>
      </c>
      <c r="Y34" s="14" t="s">
        <v>11478</v>
      </c>
    </row>
    <row r="35" spans="22:25" x14ac:dyDescent="0.25">
      <c r="V35" s="14" t="s">
        <v>11556</v>
      </c>
      <c r="Y35" s="14" t="s">
        <v>11559</v>
      </c>
    </row>
    <row r="36" spans="22:25" x14ac:dyDescent="0.25">
      <c r="V36" s="14" t="s">
        <v>11557</v>
      </c>
      <c r="Y36" s="14" t="s">
        <v>11560</v>
      </c>
    </row>
    <row r="37" spans="22:25" x14ac:dyDescent="0.25">
      <c r="V37" s="14" t="s">
        <v>11558</v>
      </c>
      <c r="Y37" s="14" t="s">
        <v>11561</v>
      </c>
    </row>
    <row r="38" spans="22:25" x14ac:dyDescent="0.25">
      <c r="V38" s="14" t="s">
        <v>11475</v>
      </c>
      <c r="Y38" s="14" t="s">
        <v>11479</v>
      </c>
    </row>
    <row r="39" spans="22:25" x14ac:dyDescent="0.25">
      <c r="V39" s="14" t="s">
        <v>11476</v>
      </c>
      <c r="Y39" s="14" t="s">
        <v>11480</v>
      </c>
    </row>
    <row r="40" spans="22:25" x14ac:dyDescent="0.25">
      <c r="V40" s="14" t="s">
        <v>11579</v>
      </c>
      <c r="Y40" s="14" t="s">
        <v>11580</v>
      </c>
    </row>
    <row r="43" spans="22:25" x14ac:dyDescent="0.25">
      <c r="V43" s="12" t="s">
        <v>11255</v>
      </c>
    </row>
    <row r="44" spans="22:25" x14ac:dyDescent="0.25">
      <c r="V44" s="14" t="s">
        <v>11481</v>
      </c>
    </row>
    <row r="45" spans="22:25" x14ac:dyDescent="0.25">
      <c r="V45" s="14" t="s">
        <v>11482</v>
      </c>
    </row>
    <row r="46" spans="22:25" x14ac:dyDescent="0.25">
      <c r="V46" s="14" t="s">
        <v>11483</v>
      </c>
    </row>
    <row r="47" spans="22:25" x14ac:dyDescent="0.25">
      <c r="V47" s="14" t="s">
        <v>11484</v>
      </c>
    </row>
    <row r="48" spans="22:25" x14ac:dyDescent="0.25">
      <c r="V48" s="14" t="s">
        <v>11485</v>
      </c>
    </row>
    <row r="49" spans="22:25" x14ac:dyDescent="0.25">
      <c r="V49" s="14" t="s">
        <v>11562</v>
      </c>
    </row>
    <row r="50" spans="22:25" x14ac:dyDescent="0.25">
      <c r="V50" s="14" t="s">
        <v>11563</v>
      </c>
    </row>
    <row r="51" spans="22:25" x14ac:dyDescent="0.25">
      <c r="V51" s="14" t="s">
        <v>11564</v>
      </c>
    </row>
    <row r="52" spans="22:25" x14ac:dyDescent="0.25">
      <c r="V52" s="14" t="s">
        <v>11486</v>
      </c>
    </row>
    <row r="53" spans="22:25" x14ac:dyDescent="0.25">
      <c r="V53" s="14" t="s">
        <v>11487</v>
      </c>
    </row>
    <row r="54" spans="22:25" x14ac:dyDescent="0.25">
      <c r="V54" s="14" t="s">
        <v>11579</v>
      </c>
    </row>
    <row r="57" spans="22:25" x14ac:dyDescent="0.25">
      <c r="V57" s="12" t="s">
        <v>11256</v>
      </c>
    </row>
    <row r="58" spans="22:25" x14ac:dyDescent="0.25">
      <c r="V58" s="14" t="s">
        <v>11583</v>
      </c>
    </row>
    <row r="59" spans="22:25" x14ac:dyDescent="0.25">
      <c r="V59" s="14" t="s">
        <v>11477</v>
      </c>
    </row>
    <row r="60" spans="22:25" ht="31.5" x14ac:dyDescent="0.25">
      <c r="V60" s="97" t="s">
        <v>11508</v>
      </c>
    </row>
    <row r="61" spans="22:25" x14ac:dyDescent="0.25">
      <c r="V61" s="14" t="s">
        <v>11571</v>
      </c>
    </row>
    <row r="64" spans="22:25" x14ac:dyDescent="0.25">
      <c r="V64" s="12" t="s">
        <v>11260</v>
      </c>
      <c r="Y64" s="12" t="s">
        <v>11260</v>
      </c>
    </row>
    <row r="65" spans="22:25" x14ac:dyDescent="0.25">
      <c r="V65" s="14" t="s">
        <v>11416</v>
      </c>
      <c r="Y65" s="14" t="s">
        <v>11416</v>
      </c>
    </row>
    <row r="66" spans="22:25" x14ac:dyDescent="0.25">
      <c r="V66" s="14" t="s">
        <v>11257</v>
      </c>
      <c r="Y66" s="14" t="s">
        <v>11277</v>
      </c>
    </row>
    <row r="67" spans="22:25" x14ac:dyDescent="0.25">
      <c r="V67" s="14" t="s">
        <v>11565</v>
      </c>
      <c r="Y67" s="14" t="s">
        <v>11568</v>
      </c>
    </row>
    <row r="68" spans="22:25" x14ac:dyDescent="0.25">
      <c r="V68" s="14" t="s">
        <v>11566</v>
      </c>
      <c r="Y68" s="14" t="s">
        <v>11569</v>
      </c>
    </row>
    <row r="69" spans="22:25" x14ac:dyDescent="0.25">
      <c r="V69" s="14" t="s">
        <v>11567</v>
      </c>
      <c r="Y69" s="14" t="s">
        <v>11570</v>
      </c>
    </row>
    <row r="70" spans="22:25" x14ac:dyDescent="0.25">
      <c r="V70" s="14" t="s">
        <v>11258</v>
      </c>
      <c r="Y70" s="14" t="s">
        <v>11278</v>
      </c>
    </row>
    <row r="71" spans="22:25" x14ac:dyDescent="0.25">
      <c r="V71" s="14" t="s">
        <v>11259</v>
      </c>
      <c r="Y71" s="14" t="s">
        <v>11279</v>
      </c>
    </row>
    <row r="72" spans="22:25" x14ac:dyDescent="0.25">
      <c r="V72" s="14" t="s">
        <v>11581</v>
      </c>
      <c r="Y72" s="14" t="s">
        <v>11582</v>
      </c>
    </row>
  </sheetData>
  <mergeCells count="5">
    <mergeCell ref="N1:O1"/>
    <mergeCell ref="N3:N4"/>
    <mergeCell ref="N5:N6"/>
    <mergeCell ref="N7:N8"/>
    <mergeCell ref="N9:N10"/>
  </mergeCells>
  <phoneticPr fontId="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1"/>
  <dimension ref="A1:G49"/>
  <sheetViews>
    <sheetView workbookViewId="0">
      <selection activeCell="D23" sqref="D23"/>
    </sheetView>
  </sheetViews>
  <sheetFormatPr defaultRowHeight="15.75" x14ac:dyDescent="0.25"/>
  <cols>
    <col min="1" max="1" width="11" bestFit="1" customWidth="1"/>
    <col min="2" max="2" width="9" bestFit="1" customWidth="1"/>
    <col min="3" max="3" width="10.44140625" bestFit="1" customWidth="1"/>
    <col min="5" max="5" width="11" bestFit="1" customWidth="1"/>
    <col min="6" max="6" width="21.44140625" bestFit="1" customWidth="1"/>
    <col min="7" max="7" width="24.109375" bestFit="1" customWidth="1"/>
  </cols>
  <sheetData>
    <row r="1" spans="1:7" x14ac:dyDescent="0.25">
      <c r="A1" t="s">
        <v>71</v>
      </c>
      <c r="E1" t="s">
        <v>22</v>
      </c>
    </row>
    <row r="2" spans="1:7" x14ac:dyDescent="0.25">
      <c r="A2" s="12" t="s">
        <v>425</v>
      </c>
      <c r="B2" s="12" t="s">
        <v>424</v>
      </c>
      <c r="C2" s="12" t="s">
        <v>423</v>
      </c>
      <c r="E2" s="12" t="s">
        <v>425</v>
      </c>
      <c r="F2" s="12" t="s">
        <v>424</v>
      </c>
      <c r="G2" s="12" t="s">
        <v>423</v>
      </c>
    </row>
    <row r="3" spans="1:7" x14ac:dyDescent="0.25">
      <c r="A3" s="14" t="s">
        <v>422</v>
      </c>
      <c r="B3" s="14" t="s">
        <v>421</v>
      </c>
      <c r="C3" s="14" t="str">
        <f t="shared" ref="C3:C49" si="0">A3&amp;" "&amp;B3</f>
        <v>01 北海道</v>
      </c>
      <c r="E3" s="15" t="s">
        <v>392</v>
      </c>
      <c r="F3" s="15" t="s">
        <v>391</v>
      </c>
      <c r="G3" s="14" t="str">
        <f>E3&amp;" "&amp;F3</f>
        <v>CN 中華人民共和国</v>
      </c>
    </row>
    <row r="4" spans="1:7" x14ac:dyDescent="0.25">
      <c r="A4" s="14" t="s">
        <v>418</v>
      </c>
      <c r="B4" s="14" t="s">
        <v>417</v>
      </c>
      <c r="C4" s="14" t="str">
        <f t="shared" si="0"/>
        <v>02 青森県</v>
      </c>
      <c r="E4" s="15" t="s">
        <v>338</v>
      </c>
      <c r="F4" s="15" t="s">
        <v>337</v>
      </c>
      <c r="G4" s="14" t="str">
        <f>E4&amp;" "&amp;F4</f>
        <v>KR 大韓民国</v>
      </c>
    </row>
    <row r="5" spans="1:7" x14ac:dyDescent="0.25">
      <c r="A5" s="14" t="s">
        <v>414</v>
      </c>
      <c r="B5" s="14" t="s">
        <v>413</v>
      </c>
      <c r="C5" s="14" t="str">
        <f t="shared" si="0"/>
        <v>03 岩手県</v>
      </c>
      <c r="E5" s="16" t="s">
        <v>250</v>
      </c>
      <c r="F5" s="16" t="s">
        <v>249</v>
      </c>
      <c r="G5" s="14" t="str">
        <f>E5&amp;" "&amp;F5</f>
        <v>TW 台湾</v>
      </c>
    </row>
    <row r="6" spans="1:7" x14ac:dyDescent="0.25">
      <c r="A6" s="14" t="s">
        <v>410</v>
      </c>
      <c r="B6" s="14" t="s">
        <v>409</v>
      </c>
      <c r="C6" s="14" t="str">
        <f t="shared" si="0"/>
        <v>04 宮城県</v>
      </c>
      <c r="E6" s="15" t="s">
        <v>420</v>
      </c>
      <c r="F6" s="15" t="s">
        <v>419</v>
      </c>
      <c r="G6" s="14" t="str">
        <f t="shared" ref="G6:G49" si="1">E6&amp;" "&amp;F6</f>
        <v>AM アメリカ合衆国</v>
      </c>
    </row>
    <row r="7" spans="1:7" x14ac:dyDescent="0.25">
      <c r="A7" s="14" t="s">
        <v>406</v>
      </c>
      <c r="B7" s="14" t="s">
        <v>405</v>
      </c>
      <c r="C7" s="14" t="str">
        <f t="shared" si="0"/>
        <v>05 秋田県</v>
      </c>
      <c r="E7" s="15" t="s">
        <v>416</v>
      </c>
      <c r="F7" s="15" t="s">
        <v>415</v>
      </c>
      <c r="G7" s="14" t="str">
        <f t="shared" si="1"/>
        <v>AR アルゼンチン</v>
      </c>
    </row>
    <row r="8" spans="1:7" x14ac:dyDescent="0.25">
      <c r="A8" s="14" t="s">
        <v>402</v>
      </c>
      <c r="B8" s="14" t="s">
        <v>401</v>
      </c>
      <c r="C8" s="14" t="str">
        <f t="shared" si="0"/>
        <v>06 山形県</v>
      </c>
      <c r="E8" s="15" t="s">
        <v>412</v>
      </c>
      <c r="F8" s="15" t="s">
        <v>411</v>
      </c>
      <c r="G8" s="14" t="str">
        <f t="shared" si="1"/>
        <v>BD バングラデシュ人民共和国</v>
      </c>
    </row>
    <row r="9" spans="1:7" x14ac:dyDescent="0.25">
      <c r="A9" s="14" t="s">
        <v>398</v>
      </c>
      <c r="B9" s="14" t="s">
        <v>397</v>
      </c>
      <c r="C9" s="14" t="str">
        <f t="shared" si="0"/>
        <v>07 福島県</v>
      </c>
      <c r="E9" s="16" t="s">
        <v>408</v>
      </c>
      <c r="F9" s="16" t="s">
        <v>407</v>
      </c>
      <c r="G9" s="14" t="str">
        <f t="shared" si="1"/>
        <v>BJ ベナン共和国</v>
      </c>
    </row>
    <row r="10" spans="1:7" x14ac:dyDescent="0.25">
      <c r="A10" s="14" t="s">
        <v>394</v>
      </c>
      <c r="B10" s="14" t="s">
        <v>393</v>
      </c>
      <c r="C10" s="14" t="str">
        <f t="shared" si="0"/>
        <v>08 茨城県</v>
      </c>
      <c r="E10" s="15" t="s">
        <v>404</v>
      </c>
      <c r="F10" s="15" t="s">
        <v>403</v>
      </c>
      <c r="G10" s="14" t="str">
        <f t="shared" si="1"/>
        <v>BR ブラジル連邦共和国</v>
      </c>
    </row>
    <row r="11" spans="1:7" x14ac:dyDescent="0.25">
      <c r="A11" s="14" t="s">
        <v>390</v>
      </c>
      <c r="B11" s="14" t="s">
        <v>389</v>
      </c>
      <c r="C11" s="14" t="str">
        <f t="shared" si="0"/>
        <v>09 栃木県</v>
      </c>
      <c r="E11" s="16" t="s">
        <v>400</v>
      </c>
      <c r="F11" s="16" t="s">
        <v>399</v>
      </c>
      <c r="G11" s="14" t="str">
        <f t="shared" si="1"/>
        <v>CA カナダ</v>
      </c>
    </row>
    <row r="12" spans="1:7" x14ac:dyDescent="0.25">
      <c r="A12" s="14" t="s">
        <v>386</v>
      </c>
      <c r="B12" s="14" t="s">
        <v>385</v>
      </c>
      <c r="C12" s="14" t="str">
        <f t="shared" si="0"/>
        <v>10 群馬県</v>
      </c>
      <c r="E12" s="15" t="s">
        <v>396</v>
      </c>
      <c r="F12" s="15" t="s">
        <v>395</v>
      </c>
      <c r="G12" s="14" t="str">
        <f t="shared" si="1"/>
        <v>CF 中央アフリカ共和国</v>
      </c>
    </row>
    <row r="13" spans="1:7" x14ac:dyDescent="0.25">
      <c r="A13" s="14" t="s">
        <v>382</v>
      </c>
      <c r="B13" s="14" t="s">
        <v>381</v>
      </c>
      <c r="C13" s="14" t="str">
        <f t="shared" si="0"/>
        <v>11 埼玉県</v>
      </c>
      <c r="E13" s="15" t="s">
        <v>388</v>
      </c>
      <c r="F13" s="15" t="s">
        <v>387</v>
      </c>
      <c r="G13" s="14" t="str">
        <f t="shared" si="1"/>
        <v>DE ドイツ連邦共和国</v>
      </c>
    </row>
    <row r="14" spans="1:7" x14ac:dyDescent="0.25">
      <c r="A14" s="14" t="s">
        <v>378</v>
      </c>
      <c r="B14" s="14" t="s">
        <v>377</v>
      </c>
      <c r="C14" s="14" t="str">
        <f t="shared" si="0"/>
        <v>12 千葉県</v>
      </c>
      <c r="E14" s="15" t="s">
        <v>384</v>
      </c>
      <c r="F14" s="15" t="s">
        <v>383</v>
      </c>
      <c r="G14" s="14" t="str">
        <f t="shared" si="1"/>
        <v>EG エジプト・アラブ共和国</v>
      </c>
    </row>
    <row r="15" spans="1:7" x14ac:dyDescent="0.25">
      <c r="A15" s="14" t="s">
        <v>374</v>
      </c>
      <c r="B15" s="14" t="s">
        <v>373</v>
      </c>
      <c r="C15" s="14" t="str">
        <f t="shared" si="0"/>
        <v>13 東京都</v>
      </c>
      <c r="E15" s="15" t="s">
        <v>380</v>
      </c>
      <c r="F15" s="15" t="s">
        <v>379</v>
      </c>
      <c r="G15" s="14" t="str">
        <f t="shared" si="1"/>
        <v>ET エチオピア連邦民主共和国</v>
      </c>
    </row>
    <row r="16" spans="1:7" x14ac:dyDescent="0.25">
      <c r="A16" s="14" t="s">
        <v>370</v>
      </c>
      <c r="B16" s="14" t="s">
        <v>369</v>
      </c>
      <c r="C16" s="14" t="str">
        <f t="shared" si="0"/>
        <v>14 神奈川県</v>
      </c>
      <c r="E16" s="15" t="s">
        <v>376</v>
      </c>
      <c r="F16" s="15" t="s">
        <v>375</v>
      </c>
      <c r="G16" s="14" t="str">
        <f t="shared" si="1"/>
        <v>FJ フィジー共和国</v>
      </c>
    </row>
    <row r="17" spans="1:7" x14ac:dyDescent="0.25">
      <c r="A17" s="14" t="s">
        <v>366</v>
      </c>
      <c r="B17" s="14" t="s">
        <v>365</v>
      </c>
      <c r="C17" s="14" t="str">
        <f t="shared" si="0"/>
        <v>15 新潟県</v>
      </c>
      <c r="E17" s="15" t="s">
        <v>372</v>
      </c>
      <c r="F17" s="15" t="s">
        <v>371</v>
      </c>
      <c r="G17" s="14" t="str">
        <f t="shared" si="1"/>
        <v>GA ガボン共和国</v>
      </c>
    </row>
    <row r="18" spans="1:7" x14ac:dyDescent="0.25">
      <c r="A18" s="14" t="s">
        <v>362</v>
      </c>
      <c r="B18" s="14" t="s">
        <v>361</v>
      </c>
      <c r="C18" s="14" t="str">
        <f t="shared" si="0"/>
        <v>16 富山県</v>
      </c>
      <c r="E18" s="15" t="s">
        <v>368</v>
      </c>
      <c r="F18" s="15" t="s">
        <v>367</v>
      </c>
      <c r="G18" s="14" t="str">
        <f t="shared" si="1"/>
        <v>GB イギリス</v>
      </c>
    </row>
    <row r="19" spans="1:7" x14ac:dyDescent="0.25">
      <c r="A19" s="14" t="s">
        <v>360</v>
      </c>
      <c r="B19" s="14" t="s">
        <v>359</v>
      </c>
      <c r="C19" s="14" t="str">
        <f t="shared" si="0"/>
        <v>17 石川県</v>
      </c>
      <c r="E19" s="15" t="s">
        <v>364</v>
      </c>
      <c r="F19" s="15" t="s">
        <v>363</v>
      </c>
      <c r="G19" s="14" t="str">
        <f t="shared" si="1"/>
        <v>ID インドネシア共和国</v>
      </c>
    </row>
    <row r="20" spans="1:7" x14ac:dyDescent="0.25">
      <c r="A20" s="14" t="s">
        <v>356</v>
      </c>
      <c r="B20" s="14" t="s">
        <v>355</v>
      </c>
      <c r="C20" s="14" t="str">
        <f t="shared" si="0"/>
        <v>18 福井県</v>
      </c>
      <c r="E20" s="15" t="s">
        <v>358</v>
      </c>
      <c r="F20" s="15" t="s">
        <v>357</v>
      </c>
      <c r="G20" s="14" t="str">
        <f t="shared" si="1"/>
        <v>IN インド共和国</v>
      </c>
    </row>
    <row r="21" spans="1:7" x14ac:dyDescent="0.25">
      <c r="A21" s="14" t="s">
        <v>352</v>
      </c>
      <c r="B21" s="14" t="s">
        <v>351</v>
      </c>
      <c r="C21" s="14" t="str">
        <f t="shared" si="0"/>
        <v>19 山梨県</v>
      </c>
      <c r="E21" s="15" t="s">
        <v>354</v>
      </c>
      <c r="F21" s="15" t="s">
        <v>353</v>
      </c>
      <c r="G21" s="14" t="str">
        <f t="shared" si="1"/>
        <v>IR イラン・イスラム共和国</v>
      </c>
    </row>
    <row r="22" spans="1:7" x14ac:dyDescent="0.25">
      <c r="A22" s="14" t="s">
        <v>348</v>
      </c>
      <c r="B22" s="14" t="s">
        <v>347</v>
      </c>
      <c r="C22" s="14" t="str">
        <f t="shared" si="0"/>
        <v>20 長野県</v>
      </c>
      <c r="E22" s="15" t="s">
        <v>350</v>
      </c>
      <c r="F22" s="15" t="s">
        <v>349</v>
      </c>
      <c r="G22" s="14" t="str">
        <f t="shared" si="1"/>
        <v>KE ケニア共和国</v>
      </c>
    </row>
    <row r="23" spans="1:7" x14ac:dyDescent="0.25">
      <c r="A23" s="14" t="s">
        <v>344</v>
      </c>
      <c r="B23" s="14" t="s">
        <v>343</v>
      </c>
      <c r="C23" s="14" t="str">
        <f t="shared" si="0"/>
        <v>21 岐阜県</v>
      </c>
      <c r="E23" s="15" t="s">
        <v>346</v>
      </c>
      <c r="F23" s="15" t="s">
        <v>345</v>
      </c>
      <c r="G23" s="14" t="str">
        <f t="shared" si="1"/>
        <v>KH カンボジア王国</v>
      </c>
    </row>
    <row r="24" spans="1:7" x14ac:dyDescent="0.25">
      <c r="A24" s="14" t="s">
        <v>340</v>
      </c>
      <c r="B24" s="14" t="s">
        <v>339</v>
      </c>
      <c r="C24" s="14" t="str">
        <f t="shared" si="0"/>
        <v>22 静岡県</v>
      </c>
      <c r="E24" s="15" t="s">
        <v>342</v>
      </c>
      <c r="F24" s="15" t="s">
        <v>341</v>
      </c>
      <c r="G24" s="14" t="str">
        <f t="shared" si="1"/>
        <v>KP 朝鮮民主主義人民共和国</v>
      </c>
    </row>
    <row r="25" spans="1:7" x14ac:dyDescent="0.25">
      <c r="A25" s="14" t="s">
        <v>336</v>
      </c>
      <c r="B25" s="14" t="s">
        <v>335</v>
      </c>
      <c r="C25" s="14" t="str">
        <f t="shared" si="0"/>
        <v>23 愛知県</v>
      </c>
      <c r="E25" s="15" t="s">
        <v>334</v>
      </c>
      <c r="F25" s="15" t="s">
        <v>333</v>
      </c>
      <c r="G25" s="14" t="str">
        <f t="shared" si="1"/>
        <v>LA ラオス人民民主共和国</v>
      </c>
    </row>
    <row r="26" spans="1:7" x14ac:dyDescent="0.25">
      <c r="A26" s="14" t="s">
        <v>332</v>
      </c>
      <c r="B26" s="14" t="s">
        <v>331</v>
      </c>
      <c r="C26" s="14" t="str">
        <f t="shared" si="0"/>
        <v>24 三重県</v>
      </c>
      <c r="E26" s="15" t="s">
        <v>330</v>
      </c>
      <c r="F26" s="15" t="s">
        <v>329</v>
      </c>
      <c r="G26" s="14" t="str">
        <f t="shared" si="1"/>
        <v>LK スリランカ民主社会主義共和国</v>
      </c>
    </row>
    <row r="27" spans="1:7" x14ac:dyDescent="0.25">
      <c r="A27" s="14" t="s">
        <v>328</v>
      </c>
      <c r="B27" s="14" t="s">
        <v>327</v>
      </c>
      <c r="C27" s="14" t="str">
        <f t="shared" si="0"/>
        <v>25 滋賀県</v>
      </c>
      <c r="E27" s="15" t="s">
        <v>326</v>
      </c>
      <c r="F27" s="15" t="s">
        <v>325</v>
      </c>
      <c r="G27" s="14" t="str">
        <f t="shared" si="1"/>
        <v>MM ミャンマー連邦</v>
      </c>
    </row>
    <row r="28" spans="1:7" x14ac:dyDescent="0.25">
      <c r="A28" s="14" t="s">
        <v>324</v>
      </c>
      <c r="B28" s="14" t="s">
        <v>323</v>
      </c>
      <c r="C28" s="14" t="str">
        <f t="shared" si="0"/>
        <v>26 京都府</v>
      </c>
      <c r="E28" s="15" t="s">
        <v>322</v>
      </c>
      <c r="F28" s="15" t="s">
        <v>321</v>
      </c>
      <c r="G28" s="14" t="str">
        <f t="shared" si="1"/>
        <v>MN モンゴル国</v>
      </c>
    </row>
    <row r="29" spans="1:7" x14ac:dyDescent="0.25">
      <c r="A29" s="14" t="s">
        <v>320</v>
      </c>
      <c r="B29" s="14" t="s">
        <v>319</v>
      </c>
      <c r="C29" s="14" t="str">
        <f t="shared" si="0"/>
        <v>27 大阪府</v>
      </c>
      <c r="E29" s="15" t="s">
        <v>318</v>
      </c>
      <c r="F29" s="15" t="s">
        <v>317</v>
      </c>
      <c r="G29" s="14" t="str">
        <f t="shared" si="1"/>
        <v>MY マレーシア</v>
      </c>
    </row>
    <row r="30" spans="1:7" x14ac:dyDescent="0.25">
      <c r="A30" s="14" t="s">
        <v>316</v>
      </c>
      <c r="B30" s="14" t="s">
        <v>315</v>
      </c>
      <c r="C30" s="14" t="str">
        <f t="shared" si="0"/>
        <v>28 兵庫県</v>
      </c>
      <c r="E30" s="16" t="s">
        <v>314</v>
      </c>
      <c r="F30" s="16" t="s">
        <v>313</v>
      </c>
      <c r="G30" s="14" t="str">
        <f t="shared" si="1"/>
        <v>MZ モザンビーク共和国</v>
      </c>
    </row>
    <row r="31" spans="1:7" x14ac:dyDescent="0.25">
      <c r="A31" s="14" t="s">
        <v>312</v>
      </c>
      <c r="B31" s="14" t="s">
        <v>311</v>
      </c>
      <c r="C31" s="14" t="str">
        <f t="shared" si="0"/>
        <v>29 奈良県</v>
      </c>
      <c r="E31" s="16" t="s">
        <v>310</v>
      </c>
      <c r="F31" s="16" t="s">
        <v>309</v>
      </c>
      <c r="G31" s="14" t="str">
        <f t="shared" si="1"/>
        <v>NP ネパール連邦民主共和国</v>
      </c>
    </row>
    <row r="32" spans="1:7" x14ac:dyDescent="0.25">
      <c r="A32" s="14" t="s">
        <v>308</v>
      </c>
      <c r="B32" s="14" t="s">
        <v>307</v>
      </c>
      <c r="C32" s="14" t="str">
        <f t="shared" si="0"/>
        <v>30 和歌山県</v>
      </c>
      <c r="E32" s="16" t="s">
        <v>306</v>
      </c>
      <c r="F32" s="16" t="s">
        <v>305</v>
      </c>
      <c r="G32" s="14" t="str">
        <f t="shared" si="1"/>
        <v>PE ペルー共和国</v>
      </c>
    </row>
    <row r="33" spans="1:7" x14ac:dyDescent="0.25">
      <c r="A33" s="14" t="s">
        <v>304</v>
      </c>
      <c r="B33" s="14" t="s">
        <v>303</v>
      </c>
      <c r="C33" s="14" t="str">
        <f t="shared" si="0"/>
        <v>31 鳥取県</v>
      </c>
      <c r="E33" s="16" t="s">
        <v>302</v>
      </c>
      <c r="F33" s="16" t="s">
        <v>301</v>
      </c>
      <c r="G33" s="14" t="str">
        <f t="shared" si="1"/>
        <v>PH フィリピン共和国</v>
      </c>
    </row>
    <row r="34" spans="1:7" x14ac:dyDescent="0.25">
      <c r="A34" s="14" t="s">
        <v>300</v>
      </c>
      <c r="B34" s="14" t="s">
        <v>299</v>
      </c>
      <c r="C34" s="14" t="str">
        <f t="shared" si="0"/>
        <v>32 島根県</v>
      </c>
      <c r="E34" s="16" t="s">
        <v>298</v>
      </c>
      <c r="F34" s="16" t="s">
        <v>297</v>
      </c>
      <c r="G34" s="14" t="str">
        <f t="shared" si="1"/>
        <v>PK パキスタン・イスラム共和国</v>
      </c>
    </row>
    <row r="35" spans="1:7" x14ac:dyDescent="0.25">
      <c r="A35" s="14" t="s">
        <v>296</v>
      </c>
      <c r="B35" s="14" t="s">
        <v>295</v>
      </c>
      <c r="C35" s="14" t="str">
        <f t="shared" si="0"/>
        <v>33 岡山県</v>
      </c>
      <c r="E35" s="16" t="s">
        <v>294</v>
      </c>
      <c r="F35" s="16" t="s">
        <v>293</v>
      </c>
      <c r="G35" s="14" t="str">
        <f t="shared" si="1"/>
        <v>PL ポーランド共和国</v>
      </c>
    </row>
    <row r="36" spans="1:7" x14ac:dyDescent="0.25">
      <c r="A36" s="14" t="s">
        <v>292</v>
      </c>
      <c r="B36" s="14" t="s">
        <v>291</v>
      </c>
      <c r="C36" s="14" t="str">
        <f t="shared" si="0"/>
        <v>34 広島県</v>
      </c>
      <c r="E36" s="16" t="s">
        <v>290</v>
      </c>
      <c r="F36" s="16" t="s">
        <v>289</v>
      </c>
      <c r="G36" s="14" t="str">
        <f t="shared" si="1"/>
        <v>PY パラグアイ共和国</v>
      </c>
    </row>
    <row r="37" spans="1:7" x14ac:dyDescent="0.25">
      <c r="A37" s="14" t="s">
        <v>288</v>
      </c>
      <c r="B37" s="14" t="s">
        <v>287</v>
      </c>
      <c r="C37" s="14" t="str">
        <f t="shared" si="0"/>
        <v>35 山口県</v>
      </c>
      <c r="E37" s="16" t="s">
        <v>286</v>
      </c>
      <c r="F37" s="16" t="s">
        <v>285</v>
      </c>
      <c r="G37" s="14" t="str">
        <f t="shared" si="1"/>
        <v>RU ロシア連邦</v>
      </c>
    </row>
    <row r="38" spans="1:7" x14ac:dyDescent="0.25">
      <c r="A38" s="14" t="s">
        <v>284</v>
      </c>
      <c r="B38" s="14" t="s">
        <v>283</v>
      </c>
      <c r="C38" s="14" t="str">
        <f t="shared" si="0"/>
        <v>36 徳島県</v>
      </c>
      <c r="E38" s="16" t="s">
        <v>282</v>
      </c>
      <c r="F38" s="16" t="s">
        <v>281</v>
      </c>
      <c r="G38" s="14" t="str">
        <f t="shared" si="1"/>
        <v>SA サウジアラビア共和国</v>
      </c>
    </row>
    <row r="39" spans="1:7" x14ac:dyDescent="0.25">
      <c r="A39" s="14" t="s">
        <v>280</v>
      </c>
      <c r="B39" s="14" t="s">
        <v>279</v>
      </c>
      <c r="C39" s="14" t="str">
        <f t="shared" si="0"/>
        <v>37 香川県</v>
      </c>
      <c r="E39" s="16" t="s">
        <v>278</v>
      </c>
      <c r="F39" s="16" t="s">
        <v>277</v>
      </c>
      <c r="G39" s="14" t="str">
        <f t="shared" si="1"/>
        <v>SG シンガポール共和国</v>
      </c>
    </row>
    <row r="40" spans="1:7" x14ac:dyDescent="0.25">
      <c r="A40" s="14" t="s">
        <v>276</v>
      </c>
      <c r="B40" s="14" t="s">
        <v>275</v>
      </c>
      <c r="C40" s="14" t="str">
        <f t="shared" si="0"/>
        <v>38 愛媛県</v>
      </c>
      <c r="E40" s="16" t="s">
        <v>274</v>
      </c>
      <c r="F40" s="16" t="s">
        <v>273</v>
      </c>
      <c r="G40" s="14" t="str">
        <f t="shared" si="1"/>
        <v>SK スロバキア共和国</v>
      </c>
    </row>
    <row r="41" spans="1:7" x14ac:dyDescent="0.25">
      <c r="A41" s="14" t="s">
        <v>272</v>
      </c>
      <c r="B41" s="14" t="s">
        <v>271</v>
      </c>
      <c r="C41" s="14" t="str">
        <f t="shared" si="0"/>
        <v>39 高知県</v>
      </c>
      <c r="E41" s="16" t="s">
        <v>270</v>
      </c>
      <c r="F41" s="16" t="s">
        <v>269</v>
      </c>
      <c r="G41" s="14" t="str">
        <f t="shared" si="1"/>
        <v>SV エルサルバトル共和国</v>
      </c>
    </row>
    <row r="42" spans="1:7" x14ac:dyDescent="0.25">
      <c r="A42" s="14" t="s">
        <v>268</v>
      </c>
      <c r="B42" s="14" t="s">
        <v>267</v>
      </c>
      <c r="C42" s="14" t="str">
        <f t="shared" si="0"/>
        <v>40 福岡県</v>
      </c>
      <c r="E42" s="16" t="s">
        <v>266</v>
      </c>
      <c r="F42" s="16" t="s">
        <v>265</v>
      </c>
      <c r="G42" s="14" t="str">
        <f t="shared" si="1"/>
        <v>SY シリア・アラブ共和国</v>
      </c>
    </row>
    <row r="43" spans="1:7" x14ac:dyDescent="0.25">
      <c r="A43" s="14" t="s">
        <v>264</v>
      </c>
      <c r="B43" s="14" t="s">
        <v>263</v>
      </c>
      <c r="C43" s="14" t="str">
        <f t="shared" si="0"/>
        <v>41 佐賀県</v>
      </c>
      <c r="E43" s="16" t="s">
        <v>262</v>
      </c>
      <c r="F43" s="16" t="s">
        <v>261</v>
      </c>
      <c r="G43" s="14" t="str">
        <f t="shared" si="1"/>
        <v>TH タイ王国</v>
      </c>
    </row>
    <row r="44" spans="1:7" x14ac:dyDescent="0.25">
      <c r="A44" s="14" t="s">
        <v>260</v>
      </c>
      <c r="B44" s="14" t="s">
        <v>259</v>
      </c>
      <c r="C44" s="14" t="str">
        <f t="shared" si="0"/>
        <v>42 長崎県</v>
      </c>
      <c r="E44" s="16" t="s">
        <v>258</v>
      </c>
      <c r="F44" s="16" t="s">
        <v>257</v>
      </c>
      <c r="G44" s="14" t="str">
        <f t="shared" si="1"/>
        <v>TN チュニジア共和国</v>
      </c>
    </row>
    <row r="45" spans="1:7" x14ac:dyDescent="0.25">
      <c r="A45" s="14" t="s">
        <v>256</v>
      </c>
      <c r="B45" s="14" t="s">
        <v>255</v>
      </c>
      <c r="C45" s="14" t="str">
        <f t="shared" si="0"/>
        <v>43 熊本県</v>
      </c>
      <c r="E45" s="16" t="s">
        <v>254</v>
      </c>
      <c r="F45" s="16" t="s">
        <v>253</v>
      </c>
      <c r="G45" s="14" t="str">
        <f t="shared" si="1"/>
        <v>TR トルコ共和国</v>
      </c>
    </row>
    <row r="46" spans="1:7" x14ac:dyDescent="0.25">
      <c r="A46" s="14" t="s">
        <v>252</v>
      </c>
      <c r="B46" s="14" t="s">
        <v>251</v>
      </c>
      <c r="C46" s="14" t="str">
        <f t="shared" si="0"/>
        <v>44 大分県</v>
      </c>
      <c r="E46" s="16" t="s">
        <v>246</v>
      </c>
      <c r="F46" s="16" t="s">
        <v>245</v>
      </c>
      <c r="G46" s="14" t="str">
        <f t="shared" si="1"/>
        <v>UG ウガンダ共和国</v>
      </c>
    </row>
    <row r="47" spans="1:7" x14ac:dyDescent="0.25">
      <c r="A47" s="14" t="s">
        <v>248</v>
      </c>
      <c r="B47" s="14" t="s">
        <v>247</v>
      </c>
      <c r="C47" s="14" t="str">
        <f t="shared" si="0"/>
        <v>45 宮崎県</v>
      </c>
      <c r="E47" s="16" t="s">
        <v>242</v>
      </c>
      <c r="F47" s="16" t="s">
        <v>241</v>
      </c>
      <c r="G47" s="14" t="str">
        <f t="shared" si="1"/>
        <v>VN ベトナム社会主義共和国</v>
      </c>
    </row>
    <row r="48" spans="1:7" x14ac:dyDescent="0.25">
      <c r="A48" s="14" t="s">
        <v>244</v>
      </c>
      <c r="B48" s="14" t="s">
        <v>243</v>
      </c>
      <c r="C48" s="14" t="str">
        <f t="shared" si="0"/>
        <v>46 鹿児島県</v>
      </c>
      <c r="E48" s="16" t="s">
        <v>11270</v>
      </c>
      <c r="F48" s="16" t="s">
        <v>11271</v>
      </c>
      <c r="G48" s="14" t="str">
        <f t="shared" si="1"/>
        <v>98 朝鮮</v>
      </c>
    </row>
    <row r="49" spans="1:7" x14ac:dyDescent="0.25">
      <c r="A49" s="14" t="s">
        <v>240</v>
      </c>
      <c r="B49" s="14" t="s">
        <v>239</v>
      </c>
      <c r="C49" s="14" t="str">
        <f t="shared" si="0"/>
        <v>47 沖縄県</v>
      </c>
      <c r="E49" s="15" t="s">
        <v>238</v>
      </c>
      <c r="F49" s="15" t="s">
        <v>237</v>
      </c>
      <c r="G49" s="14" t="str">
        <f t="shared" si="1"/>
        <v>99 その他</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2"/>
  <dimension ref="A1:Q48"/>
  <sheetViews>
    <sheetView workbookViewId="0">
      <pane ySplit="1" topLeftCell="A2" activePane="bottomLeft" state="frozen"/>
      <selection pane="bottomLeft" activeCell="C41" sqref="C41"/>
    </sheetView>
  </sheetViews>
  <sheetFormatPr defaultRowHeight="15.75" x14ac:dyDescent="0.25"/>
  <cols>
    <col min="1" max="1" width="9.33203125" bestFit="1" customWidth="1"/>
    <col min="2" max="2" width="7.44140625" bestFit="1" customWidth="1"/>
    <col min="3" max="3" width="10.44140625" bestFit="1" customWidth="1"/>
    <col min="5" max="5" width="11.33203125" bestFit="1" customWidth="1"/>
    <col min="6" max="8" width="8.6640625" bestFit="1" customWidth="1"/>
    <col min="9" max="9" width="8.77734375" bestFit="1" customWidth="1"/>
    <col min="10" max="11" width="8.5546875" bestFit="1" customWidth="1"/>
    <col min="12" max="13" width="8.77734375" bestFit="1" customWidth="1"/>
    <col min="14" max="14" width="8.33203125" bestFit="1" customWidth="1"/>
    <col min="15" max="15" width="8.6640625" bestFit="1" customWidth="1"/>
    <col min="16" max="16" width="8.44140625" bestFit="1" customWidth="1"/>
    <col min="17" max="17" width="10.5546875" bestFit="1" customWidth="1"/>
  </cols>
  <sheetData>
    <row r="1" spans="1:17" x14ac:dyDescent="0.25">
      <c r="A1" s="12" t="s">
        <v>449</v>
      </c>
      <c r="B1" s="12" t="s">
        <v>49</v>
      </c>
      <c r="C1" s="12" t="s">
        <v>423</v>
      </c>
      <c r="E1" s="30" t="s">
        <v>11165</v>
      </c>
      <c r="F1" s="26" t="s">
        <v>11166</v>
      </c>
      <c r="G1" s="26" t="s">
        <v>11167</v>
      </c>
      <c r="H1" s="26" t="s">
        <v>11170</v>
      </c>
      <c r="I1" s="26" t="s">
        <v>11171</v>
      </c>
      <c r="J1" s="26" t="s">
        <v>11169</v>
      </c>
      <c r="K1" s="26" t="s">
        <v>11168</v>
      </c>
      <c r="L1" s="26" t="s">
        <v>11172</v>
      </c>
      <c r="M1" s="26" t="s">
        <v>11173</v>
      </c>
      <c r="N1" s="26" t="s">
        <v>11174</v>
      </c>
      <c r="O1" s="26" t="s">
        <v>11175</v>
      </c>
      <c r="P1" s="26" t="s">
        <v>11176</v>
      </c>
      <c r="Q1" s="26" t="s">
        <v>11177</v>
      </c>
    </row>
    <row r="2" spans="1:17" x14ac:dyDescent="0.25">
      <c r="A2" s="14" t="s">
        <v>448</v>
      </c>
      <c r="B2" s="14" t="s">
        <v>447</v>
      </c>
      <c r="C2" s="14" t="str">
        <f t="shared" ref="C2:C13" si="0">A2&amp;" "&amp;B2</f>
        <v>A 北海道</v>
      </c>
      <c r="E2" s="29" t="s">
        <v>11154</v>
      </c>
      <c r="F2" s="27" t="s">
        <v>11164</v>
      </c>
      <c r="G2" s="28"/>
      <c r="H2" s="28"/>
      <c r="I2" s="28"/>
      <c r="J2" s="28"/>
      <c r="K2" s="28"/>
      <c r="L2" s="28"/>
      <c r="M2" s="28"/>
      <c r="N2" s="28"/>
      <c r="O2" s="28"/>
      <c r="P2" s="28"/>
      <c r="Q2" s="28"/>
    </row>
    <row r="3" spans="1:17" x14ac:dyDescent="0.25">
      <c r="A3" s="14" t="s">
        <v>446</v>
      </c>
      <c r="B3" s="14" t="s">
        <v>445</v>
      </c>
      <c r="C3" s="14" t="str">
        <f t="shared" si="0"/>
        <v>B 東京都</v>
      </c>
      <c r="E3" s="29" t="s">
        <v>11155</v>
      </c>
      <c r="F3" s="28"/>
      <c r="G3" s="28"/>
      <c r="H3" s="28"/>
      <c r="I3" s="28"/>
      <c r="J3" s="28"/>
      <c r="K3" s="27" t="s">
        <v>11164</v>
      </c>
      <c r="L3" s="28"/>
      <c r="M3" s="28"/>
      <c r="N3" s="28"/>
      <c r="O3" s="28"/>
      <c r="P3" s="28"/>
      <c r="Q3" s="28"/>
    </row>
    <row r="4" spans="1:17" x14ac:dyDescent="0.25">
      <c r="A4" s="14" t="s">
        <v>444</v>
      </c>
      <c r="B4" s="14" t="s">
        <v>443</v>
      </c>
      <c r="C4" s="14" t="str">
        <f t="shared" si="0"/>
        <v>C 大阪府</v>
      </c>
      <c r="E4" s="29" t="s">
        <v>11178</v>
      </c>
      <c r="F4" s="28"/>
      <c r="G4" s="28"/>
      <c r="H4" s="28"/>
      <c r="I4" s="28"/>
      <c r="J4" s="28"/>
      <c r="K4" s="27" t="s">
        <v>11164</v>
      </c>
      <c r="L4" s="28"/>
      <c r="M4" s="28"/>
      <c r="N4" s="28"/>
      <c r="O4" s="28"/>
      <c r="P4" s="28"/>
      <c r="Q4" s="28"/>
    </row>
    <row r="5" spans="1:17" x14ac:dyDescent="0.25">
      <c r="A5" s="14" t="s">
        <v>442</v>
      </c>
      <c r="B5" s="14" t="s">
        <v>441</v>
      </c>
      <c r="C5" s="14" t="str">
        <f t="shared" si="0"/>
        <v>D 福岡県</v>
      </c>
      <c r="E5" s="29" t="s">
        <v>11179</v>
      </c>
      <c r="F5" s="28"/>
      <c r="G5" s="28"/>
      <c r="H5" s="28"/>
      <c r="I5" s="28"/>
      <c r="J5" s="28"/>
      <c r="K5" s="27" t="s">
        <v>11164</v>
      </c>
      <c r="L5" s="28"/>
      <c r="M5" s="28"/>
      <c r="N5" s="28"/>
      <c r="O5" s="28"/>
      <c r="P5" s="28"/>
      <c r="Q5" s="28"/>
    </row>
    <row r="6" spans="1:17" x14ac:dyDescent="0.25">
      <c r="A6" s="14" t="s">
        <v>440</v>
      </c>
      <c r="B6" s="14" t="s">
        <v>439</v>
      </c>
      <c r="C6" s="14" t="str">
        <f t="shared" si="0"/>
        <v>E 愛知県</v>
      </c>
      <c r="E6" s="29" t="s">
        <v>11180</v>
      </c>
      <c r="F6" s="28"/>
      <c r="G6" s="28"/>
      <c r="H6" s="28"/>
      <c r="I6" s="28"/>
      <c r="J6" s="28"/>
      <c r="K6" s="27" t="s">
        <v>11164</v>
      </c>
      <c r="L6" s="28"/>
      <c r="M6" s="28"/>
      <c r="N6" s="28"/>
      <c r="O6" s="28"/>
      <c r="P6" s="28"/>
      <c r="Q6" s="28"/>
    </row>
    <row r="7" spans="1:17" x14ac:dyDescent="0.25">
      <c r="A7" s="14" t="s">
        <v>438</v>
      </c>
      <c r="B7" s="14" t="s">
        <v>437</v>
      </c>
      <c r="C7" s="14" t="str">
        <f t="shared" si="0"/>
        <v>F 宮城県</v>
      </c>
      <c r="E7" s="29" t="s">
        <v>11181</v>
      </c>
      <c r="F7" s="28"/>
      <c r="G7" s="28"/>
      <c r="H7" s="28"/>
      <c r="I7" s="28"/>
      <c r="J7" s="28"/>
      <c r="K7" s="27" t="s">
        <v>11164</v>
      </c>
      <c r="L7" s="28"/>
      <c r="M7" s="27" t="s">
        <v>11164</v>
      </c>
      <c r="N7" s="28"/>
      <c r="O7" s="28"/>
      <c r="P7" s="28"/>
      <c r="Q7" s="28"/>
    </row>
    <row r="8" spans="1:17" x14ac:dyDescent="0.25">
      <c r="A8" s="14" t="s">
        <v>436</v>
      </c>
      <c r="B8" s="14" t="s">
        <v>435</v>
      </c>
      <c r="C8" s="14" t="str">
        <f t="shared" si="0"/>
        <v>G 沖縄県</v>
      </c>
      <c r="E8" s="29" t="s">
        <v>11182</v>
      </c>
      <c r="F8" s="28"/>
      <c r="G8" s="27" t="s">
        <v>11164</v>
      </c>
      <c r="H8" s="28"/>
      <c r="I8" s="28"/>
      <c r="J8" s="28"/>
      <c r="K8" s="27" t="s">
        <v>11164</v>
      </c>
      <c r="L8" s="28"/>
      <c r="M8" s="27" t="s">
        <v>11164</v>
      </c>
      <c r="N8" s="28"/>
      <c r="O8" s="28"/>
      <c r="P8" s="28"/>
      <c r="Q8" s="28"/>
    </row>
    <row r="9" spans="1:17" x14ac:dyDescent="0.25">
      <c r="A9" s="14" t="s">
        <v>434</v>
      </c>
      <c r="B9" s="14" t="s">
        <v>433</v>
      </c>
      <c r="C9" s="14" t="str">
        <f t="shared" si="0"/>
        <v>H 新潟県</v>
      </c>
      <c r="E9" s="29" t="s">
        <v>11183</v>
      </c>
      <c r="F9" s="28"/>
      <c r="G9" s="27" t="s">
        <v>11164</v>
      </c>
      <c r="H9" s="28"/>
      <c r="I9" s="28"/>
      <c r="J9" s="28"/>
      <c r="K9" s="27" t="s">
        <v>11164</v>
      </c>
      <c r="L9" s="28"/>
      <c r="M9" s="28"/>
      <c r="N9" s="28"/>
      <c r="O9" s="28"/>
      <c r="P9" s="28"/>
      <c r="Q9" s="28"/>
    </row>
    <row r="10" spans="1:17" x14ac:dyDescent="0.25">
      <c r="A10" s="14" t="s">
        <v>432</v>
      </c>
      <c r="B10" s="14" t="s">
        <v>431</v>
      </c>
      <c r="C10" s="14" t="str">
        <f t="shared" si="0"/>
        <v>J 石川県</v>
      </c>
      <c r="E10" s="29" t="s">
        <v>11184</v>
      </c>
      <c r="F10" s="28"/>
      <c r="G10" s="27" t="s">
        <v>11164</v>
      </c>
      <c r="H10" s="28"/>
      <c r="I10" s="28"/>
      <c r="J10" s="28"/>
      <c r="K10" s="27" t="s">
        <v>11164</v>
      </c>
      <c r="L10" s="28"/>
      <c r="M10" s="28"/>
      <c r="N10" s="28"/>
      <c r="O10" s="28"/>
      <c r="P10" s="28"/>
      <c r="Q10" s="28"/>
    </row>
    <row r="11" spans="1:17" x14ac:dyDescent="0.25">
      <c r="A11" s="14" t="s">
        <v>430</v>
      </c>
      <c r="B11" s="14" t="s">
        <v>429</v>
      </c>
      <c r="C11" s="14" t="str">
        <f t="shared" si="0"/>
        <v>K 広島県</v>
      </c>
      <c r="E11" s="29" t="s">
        <v>11185</v>
      </c>
      <c r="F11" s="28"/>
      <c r="G11" s="27" t="s">
        <v>11164</v>
      </c>
      <c r="H11" s="28"/>
      <c r="I11" s="28"/>
      <c r="J11" s="28"/>
      <c r="K11" s="28"/>
      <c r="L11" s="28"/>
      <c r="M11" s="27" t="s">
        <v>11164</v>
      </c>
      <c r="N11" s="28"/>
      <c r="O11" s="28"/>
      <c r="P11" s="28"/>
      <c r="Q11" s="28"/>
    </row>
    <row r="12" spans="1:17" x14ac:dyDescent="0.25">
      <c r="A12" s="14" t="s">
        <v>428</v>
      </c>
      <c r="B12" s="14" t="s">
        <v>427</v>
      </c>
      <c r="C12" s="14" t="str">
        <f t="shared" si="0"/>
        <v>L 香川県</v>
      </c>
      <c r="E12" s="29" t="s">
        <v>11186</v>
      </c>
      <c r="F12" s="28"/>
      <c r="G12" s="27" t="s">
        <v>11164</v>
      </c>
      <c r="H12" s="28"/>
      <c r="I12" s="28"/>
      <c r="J12" s="28"/>
      <c r="K12" s="28"/>
      <c r="L12" s="28"/>
      <c r="M12" s="28"/>
      <c r="N12" s="28"/>
      <c r="O12" s="28"/>
      <c r="P12" s="28"/>
      <c r="Q12" s="28"/>
    </row>
    <row r="13" spans="1:17" x14ac:dyDescent="0.25">
      <c r="A13" s="14" t="s">
        <v>426</v>
      </c>
      <c r="B13" s="14" t="s">
        <v>28</v>
      </c>
      <c r="C13" s="14" t="str">
        <f t="shared" si="0"/>
        <v>M 神奈川県</v>
      </c>
      <c r="E13" s="29" t="s">
        <v>10181</v>
      </c>
      <c r="F13" s="28"/>
      <c r="G13" s="27" t="s">
        <v>11164</v>
      </c>
      <c r="H13" s="28"/>
      <c r="I13" s="28"/>
      <c r="J13" s="28"/>
      <c r="K13" s="28"/>
      <c r="L13" s="28"/>
      <c r="M13" s="28"/>
      <c r="N13" s="28"/>
      <c r="O13" s="28"/>
      <c r="P13" s="28"/>
      <c r="Q13" s="28"/>
    </row>
    <row r="14" spans="1:17" x14ac:dyDescent="0.25">
      <c r="E14" s="29" t="s">
        <v>11187</v>
      </c>
      <c r="F14" s="28"/>
      <c r="G14" s="27" t="s">
        <v>11164</v>
      </c>
      <c r="H14" s="28"/>
      <c r="I14" s="28"/>
      <c r="J14" s="28"/>
      <c r="K14" s="28"/>
      <c r="L14" s="28"/>
      <c r="M14" s="28"/>
      <c r="N14" s="28"/>
      <c r="O14" s="28"/>
      <c r="P14" s="28"/>
      <c r="Q14" s="27" t="s">
        <v>11164</v>
      </c>
    </row>
    <row r="15" spans="1:17" x14ac:dyDescent="0.25">
      <c r="E15" s="29" t="s">
        <v>11188</v>
      </c>
      <c r="F15" s="28"/>
      <c r="G15" s="27" t="s">
        <v>11164</v>
      </c>
      <c r="H15" s="28"/>
      <c r="I15" s="28"/>
      <c r="J15" s="28"/>
      <c r="K15" s="28"/>
      <c r="L15" s="28"/>
      <c r="M15" s="28"/>
      <c r="N15" s="28"/>
      <c r="O15" s="28"/>
      <c r="P15" s="28"/>
      <c r="Q15" s="27" t="s">
        <v>11164</v>
      </c>
    </row>
    <row r="16" spans="1:17" x14ac:dyDescent="0.25">
      <c r="E16" s="29" t="s">
        <v>11189</v>
      </c>
      <c r="F16" s="28"/>
      <c r="G16" s="28"/>
      <c r="H16" s="28"/>
      <c r="I16" s="28"/>
      <c r="J16" s="28"/>
      <c r="K16" s="28"/>
      <c r="L16" s="28"/>
      <c r="M16" s="27" t="s">
        <v>11164</v>
      </c>
      <c r="N16" s="28"/>
      <c r="O16" s="28"/>
      <c r="P16" s="28"/>
      <c r="Q16" s="28"/>
    </row>
    <row r="17" spans="5:17" x14ac:dyDescent="0.25">
      <c r="E17" s="29" t="s">
        <v>11190</v>
      </c>
      <c r="F17" s="28"/>
      <c r="G17" s="28"/>
      <c r="H17" s="28"/>
      <c r="I17" s="28"/>
      <c r="J17" s="28"/>
      <c r="K17" s="28"/>
      <c r="L17" s="28"/>
      <c r="M17" s="28"/>
      <c r="N17" s="27" t="s">
        <v>11164</v>
      </c>
      <c r="O17" s="28"/>
      <c r="P17" s="28"/>
      <c r="Q17" s="28"/>
    </row>
    <row r="18" spans="5:17" x14ac:dyDescent="0.25">
      <c r="E18" s="29" t="s">
        <v>11191</v>
      </c>
      <c r="F18" s="28"/>
      <c r="G18" s="28"/>
      <c r="H18" s="28"/>
      <c r="I18" s="28"/>
      <c r="J18" s="28"/>
      <c r="K18" s="28"/>
      <c r="L18" s="28"/>
      <c r="M18" s="28"/>
      <c r="N18" s="27" t="s">
        <v>11164</v>
      </c>
      <c r="O18" s="28"/>
      <c r="P18" s="28"/>
      <c r="Q18" s="28"/>
    </row>
    <row r="19" spans="5:17" x14ac:dyDescent="0.25">
      <c r="E19" s="29" t="s">
        <v>11192</v>
      </c>
      <c r="F19" s="28"/>
      <c r="G19" s="28"/>
      <c r="H19" s="27" t="s">
        <v>11164</v>
      </c>
      <c r="I19" s="28"/>
      <c r="J19" s="28"/>
      <c r="K19" s="28"/>
      <c r="L19" s="28"/>
      <c r="M19" s="28"/>
      <c r="N19" s="27" t="s">
        <v>11164</v>
      </c>
      <c r="O19" s="28"/>
      <c r="P19" s="28"/>
      <c r="Q19" s="28"/>
    </row>
    <row r="20" spans="5:17" x14ac:dyDescent="0.25">
      <c r="E20" s="29" t="s">
        <v>11193</v>
      </c>
      <c r="F20" s="28"/>
      <c r="G20" s="27" t="s">
        <v>11164</v>
      </c>
      <c r="H20" s="28"/>
      <c r="I20" s="28"/>
      <c r="J20" s="28"/>
      <c r="K20" s="28"/>
      <c r="L20" s="28"/>
      <c r="M20" s="28"/>
      <c r="N20" s="28"/>
      <c r="O20" s="28"/>
      <c r="P20" s="28"/>
      <c r="Q20" s="28"/>
    </row>
    <row r="21" spans="5:17" x14ac:dyDescent="0.25">
      <c r="E21" s="29" t="s">
        <v>11194</v>
      </c>
      <c r="F21" s="28"/>
      <c r="G21" s="27" t="s">
        <v>11164</v>
      </c>
      <c r="H21" s="28"/>
      <c r="I21" s="28"/>
      <c r="J21" s="27" t="s">
        <v>11164</v>
      </c>
      <c r="K21" s="28"/>
      <c r="L21" s="28"/>
      <c r="M21" s="27" t="s">
        <v>11164</v>
      </c>
      <c r="N21" s="27" t="s">
        <v>11164</v>
      </c>
      <c r="O21" s="28"/>
      <c r="P21" s="28"/>
      <c r="Q21" s="27" t="s">
        <v>11164</v>
      </c>
    </row>
    <row r="22" spans="5:17" x14ac:dyDescent="0.25">
      <c r="E22" s="29" t="s">
        <v>11195</v>
      </c>
      <c r="F22" s="28"/>
      <c r="G22" s="28"/>
      <c r="H22" s="28"/>
      <c r="I22" s="28"/>
      <c r="J22" s="27" t="s">
        <v>11164</v>
      </c>
      <c r="K22" s="28"/>
      <c r="L22" s="28"/>
      <c r="M22" s="28"/>
      <c r="N22" s="28"/>
      <c r="O22" s="28"/>
      <c r="P22" s="28"/>
      <c r="Q22" s="28"/>
    </row>
    <row r="23" spans="5:17" x14ac:dyDescent="0.25">
      <c r="E23" s="29" t="s">
        <v>11196</v>
      </c>
      <c r="F23" s="28"/>
      <c r="G23" s="27" t="s">
        <v>11164</v>
      </c>
      <c r="H23" s="28"/>
      <c r="I23" s="28"/>
      <c r="J23" s="27" t="s">
        <v>11164</v>
      </c>
      <c r="K23" s="28"/>
      <c r="L23" s="28"/>
      <c r="M23" s="28"/>
      <c r="N23" s="28"/>
      <c r="O23" s="28"/>
      <c r="P23" s="28"/>
      <c r="Q23" s="27" t="s">
        <v>11164</v>
      </c>
    </row>
    <row r="24" spans="5:17" x14ac:dyDescent="0.25">
      <c r="E24" s="29" t="s">
        <v>11197</v>
      </c>
      <c r="F24" s="28"/>
      <c r="G24" s="28"/>
      <c r="H24" s="28"/>
      <c r="I24" s="28"/>
      <c r="J24" s="27" t="s">
        <v>11164</v>
      </c>
      <c r="K24" s="28"/>
      <c r="L24" s="28"/>
      <c r="M24" s="28"/>
      <c r="N24" s="28"/>
      <c r="O24" s="28"/>
      <c r="P24" s="28"/>
      <c r="Q24" s="28"/>
    </row>
    <row r="25" spans="5:17" x14ac:dyDescent="0.25">
      <c r="E25" s="29" t="s">
        <v>11198</v>
      </c>
      <c r="F25" s="28"/>
      <c r="G25" s="28"/>
      <c r="H25" s="28"/>
      <c r="I25" s="28"/>
      <c r="J25" s="27" t="s">
        <v>11164</v>
      </c>
      <c r="K25" s="28"/>
      <c r="L25" s="28"/>
      <c r="M25" s="28"/>
      <c r="N25" s="28"/>
      <c r="O25" s="28"/>
      <c r="P25" s="28"/>
      <c r="Q25" s="28"/>
    </row>
    <row r="26" spans="5:17" x14ac:dyDescent="0.25">
      <c r="E26" s="29" t="s">
        <v>11199</v>
      </c>
      <c r="F26" s="28"/>
      <c r="G26" s="28"/>
      <c r="H26" s="27" t="s">
        <v>11164</v>
      </c>
      <c r="I26" s="28"/>
      <c r="J26" s="28"/>
      <c r="K26" s="28"/>
      <c r="L26" s="28"/>
      <c r="M26" s="28"/>
      <c r="N26" s="28"/>
      <c r="O26" s="28"/>
      <c r="P26" s="28"/>
      <c r="Q26" s="28"/>
    </row>
    <row r="27" spans="5:17" x14ac:dyDescent="0.25">
      <c r="E27" s="29" t="s">
        <v>11200</v>
      </c>
      <c r="F27" s="28"/>
      <c r="G27" s="28"/>
      <c r="H27" s="27" t="s">
        <v>11164</v>
      </c>
      <c r="I27" s="28"/>
      <c r="J27" s="28"/>
      <c r="K27" s="28"/>
      <c r="L27" s="28"/>
      <c r="M27" s="28"/>
      <c r="N27" s="28"/>
      <c r="O27" s="28"/>
      <c r="P27" s="28"/>
      <c r="Q27" s="28"/>
    </row>
    <row r="28" spans="5:17" x14ac:dyDescent="0.25">
      <c r="E28" s="29" t="s">
        <v>11201</v>
      </c>
      <c r="F28" s="28"/>
      <c r="G28" s="28"/>
      <c r="H28" s="27" t="s">
        <v>11164</v>
      </c>
      <c r="I28" s="28"/>
      <c r="J28" s="28"/>
      <c r="K28" s="28"/>
      <c r="L28" s="28"/>
      <c r="M28" s="28"/>
      <c r="N28" s="28"/>
      <c r="O28" s="28"/>
      <c r="P28" s="28"/>
      <c r="Q28" s="28"/>
    </row>
    <row r="29" spans="5:17" x14ac:dyDescent="0.25">
      <c r="E29" s="29" t="s">
        <v>11202</v>
      </c>
      <c r="F29" s="28"/>
      <c r="G29" s="28"/>
      <c r="H29" s="27" t="s">
        <v>11164</v>
      </c>
      <c r="I29" s="28"/>
      <c r="J29" s="28"/>
      <c r="K29" s="28"/>
      <c r="L29" s="28"/>
      <c r="M29" s="28"/>
      <c r="N29" s="28"/>
      <c r="O29" s="28"/>
      <c r="P29" s="28"/>
      <c r="Q29" s="28"/>
    </row>
    <row r="30" spans="5:17" x14ac:dyDescent="0.25">
      <c r="E30" s="29" t="s">
        <v>11203</v>
      </c>
      <c r="F30" s="28"/>
      <c r="G30" s="28"/>
      <c r="H30" s="27" t="s">
        <v>11164</v>
      </c>
      <c r="I30" s="28"/>
      <c r="J30" s="28"/>
      <c r="K30" s="28"/>
      <c r="L30" s="28"/>
      <c r="M30" s="28"/>
      <c r="N30" s="28"/>
      <c r="O30" s="28"/>
      <c r="P30" s="28"/>
      <c r="Q30" s="28"/>
    </row>
    <row r="31" spans="5:17" x14ac:dyDescent="0.25">
      <c r="E31" s="29" t="s">
        <v>11204</v>
      </c>
      <c r="F31" s="28"/>
      <c r="G31" s="28"/>
      <c r="H31" s="27" t="s">
        <v>11164</v>
      </c>
      <c r="I31" s="28"/>
      <c r="J31" s="28"/>
      <c r="K31" s="28"/>
      <c r="L31" s="28"/>
      <c r="M31" s="28"/>
      <c r="N31" s="28"/>
      <c r="O31" s="28"/>
      <c r="P31" s="28"/>
      <c r="Q31" s="28"/>
    </row>
    <row r="32" spans="5:17" x14ac:dyDescent="0.25">
      <c r="E32" s="29" t="s">
        <v>11205</v>
      </c>
      <c r="F32" s="28"/>
      <c r="G32" s="28"/>
      <c r="H32" s="27" t="s">
        <v>11164</v>
      </c>
      <c r="I32" s="28"/>
      <c r="J32" s="28"/>
      <c r="K32" s="28"/>
      <c r="L32" s="28"/>
      <c r="M32" s="28"/>
      <c r="N32" s="28"/>
      <c r="O32" s="27" t="s">
        <v>11164</v>
      </c>
      <c r="P32" s="28"/>
      <c r="Q32" s="28"/>
    </row>
    <row r="33" spans="5:17" x14ac:dyDescent="0.25">
      <c r="E33" s="29" t="s">
        <v>11206</v>
      </c>
      <c r="F33" s="28"/>
      <c r="G33" s="28"/>
      <c r="H33" s="28"/>
      <c r="I33" s="28"/>
      <c r="J33" s="28"/>
      <c r="K33" s="28"/>
      <c r="L33" s="28"/>
      <c r="M33" s="28"/>
      <c r="N33" s="28"/>
      <c r="O33" s="27" t="s">
        <v>11164</v>
      </c>
      <c r="P33" s="28"/>
      <c r="Q33" s="28"/>
    </row>
    <row r="34" spans="5:17" x14ac:dyDescent="0.25">
      <c r="E34" s="29" t="s">
        <v>11207</v>
      </c>
      <c r="F34" s="28"/>
      <c r="G34" s="28"/>
      <c r="H34" s="27" t="s">
        <v>11164</v>
      </c>
      <c r="I34" s="28"/>
      <c r="J34" s="28"/>
      <c r="K34" s="28"/>
      <c r="L34" s="28"/>
      <c r="M34" s="28"/>
      <c r="N34" s="28"/>
      <c r="O34" s="27" t="s">
        <v>11164</v>
      </c>
      <c r="P34" s="27" t="s">
        <v>11164</v>
      </c>
      <c r="Q34" s="28"/>
    </row>
    <row r="35" spans="5:17" x14ac:dyDescent="0.25">
      <c r="E35" s="29" t="s">
        <v>11208</v>
      </c>
      <c r="F35" s="28"/>
      <c r="G35" s="28"/>
      <c r="H35" s="28"/>
      <c r="I35" s="28"/>
      <c r="J35" s="28"/>
      <c r="K35" s="28"/>
      <c r="L35" s="28"/>
      <c r="M35" s="28"/>
      <c r="N35" s="28"/>
      <c r="O35" s="27" t="s">
        <v>11164</v>
      </c>
      <c r="P35" s="28"/>
      <c r="Q35" s="28"/>
    </row>
    <row r="36" spans="5:17" x14ac:dyDescent="0.25">
      <c r="E36" s="29" t="s">
        <v>11209</v>
      </c>
      <c r="F36" s="28"/>
      <c r="G36" s="28"/>
      <c r="H36" s="28"/>
      <c r="I36" s="27" t="s">
        <v>11164</v>
      </c>
      <c r="J36" s="28"/>
      <c r="K36" s="28"/>
      <c r="L36" s="28"/>
      <c r="M36" s="28"/>
      <c r="N36" s="28"/>
      <c r="O36" s="27" t="s">
        <v>11164</v>
      </c>
      <c r="P36" s="28"/>
      <c r="Q36" s="28"/>
    </row>
    <row r="37" spans="5:17" x14ac:dyDescent="0.25">
      <c r="E37" s="29" t="s">
        <v>11210</v>
      </c>
      <c r="F37" s="28"/>
      <c r="G37" s="28"/>
      <c r="H37" s="28"/>
      <c r="I37" s="28"/>
      <c r="J37" s="28"/>
      <c r="K37" s="28"/>
      <c r="L37" s="28"/>
      <c r="M37" s="28"/>
      <c r="N37" s="28"/>
      <c r="O37" s="28"/>
      <c r="P37" s="27" t="s">
        <v>11164</v>
      </c>
      <c r="Q37" s="28"/>
    </row>
    <row r="38" spans="5:17" x14ac:dyDescent="0.25">
      <c r="E38" s="29" t="s">
        <v>11211</v>
      </c>
      <c r="F38" s="28"/>
      <c r="G38" s="28"/>
      <c r="H38" s="28"/>
      <c r="I38" s="28"/>
      <c r="J38" s="28"/>
      <c r="K38" s="28"/>
      <c r="L38" s="28"/>
      <c r="M38" s="28"/>
      <c r="N38" s="28"/>
      <c r="O38" s="28"/>
      <c r="P38" s="27" t="s">
        <v>11164</v>
      </c>
      <c r="Q38" s="28"/>
    </row>
    <row r="39" spans="5:17" x14ac:dyDescent="0.25">
      <c r="E39" s="29" t="s">
        <v>11212</v>
      </c>
      <c r="F39" s="28"/>
      <c r="G39" s="28"/>
      <c r="H39" s="28"/>
      <c r="I39" s="28"/>
      <c r="J39" s="28"/>
      <c r="K39" s="28"/>
      <c r="L39" s="28"/>
      <c r="M39" s="28"/>
      <c r="N39" s="28"/>
      <c r="O39" s="27" t="s">
        <v>11164</v>
      </c>
      <c r="P39" s="27" t="s">
        <v>11164</v>
      </c>
      <c r="Q39" s="28"/>
    </row>
    <row r="40" spans="5:17" x14ac:dyDescent="0.25">
      <c r="E40" s="29" t="s">
        <v>11213</v>
      </c>
      <c r="F40" s="28"/>
      <c r="G40" s="28"/>
      <c r="H40" s="28"/>
      <c r="I40" s="28"/>
      <c r="J40" s="28"/>
      <c r="K40" s="28"/>
      <c r="L40" s="28"/>
      <c r="M40" s="28"/>
      <c r="N40" s="28"/>
      <c r="O40" s="28"/>
      <c r="P40" s="27" t="s">
        <v>11164</v>
      </c>
      <c r="Q40" s="28"/>
    </row>
    <row r="41" spans="5:17" x14ac:dyDescent="0.25">
      <c r="E41" s="29" t="s">
        <v>11214</v>
      </c>
      <c r="F41" s="28"/>
      <c r="G41" s="28"/>
      <c r="H41" s="28"/>
      <c r="I41" s="27" t="s">
        <v>11164</v>
      </c>
      <c r="J41" s="28"/>
      <c r="K41" s="28"/>
      <c r="L41" s="28"/>
      <c r="M41" s="28"/>
      <c r="N41" s="28"/>
      <c r="O41" s="28"/>
      <c r="P41" s="28"/>
      <c r="Q41" s="28"/>
    </row>
    <row r="42" spans="5:17" x14ac:dyDescent="0.25">
      <c r="E42" s="29" t="s">
        <v>11215</v>
      </c>
      <c r="F42" s="28"/>
      <c r="G42" s="28"/>
      <c r="H42" s="28"/>
      <c r="I42" s="27" t="s">
        <v>11164</v>
      </c>
      <c r="J42" s="28"/>
      <c r="K42" s="28"/>
      <c r="L42" s="28"/>
      <c r="M42" s="28"/>
      <c r="N42" s="28"/>
      <c r="O42" s="28"/>
      <c r="P42" s="28"/>
      <c r="Q42" s="28"/>
    </row>
    <row r="43" spans="5:17" x14ac:dyDescent="0.25">
      <c r="E43" s="29" t="s">
        <v>11216</v>
      </c>
      <c r="F43" s="28"/>
      <c r="G43" s="28"/>
      <c r="H43" s="28"/>
      <c r="I43" s="27" t="s">
        <v>11164</v>
      </c>
      <c r="J43" s="28"/>
      <c r="K43" s="28"/>
      <c r="L43" s="28"/>
      <c r="M43" s="28"/>
      <c r="N43" s="28"/>
      <c r="O43" s="28"/>
      <c r="P43" s="28"/>
      <c r="Q43" s="28"/>
    </row>
    <row r="44" spans="5:17" x14ac:dyDescent="0.25">
      <c r="E44" s="29" t="s">
        <v>11217</v>
      </c>
      <c r="F44" s="28"/>
      <c r="G44" s="28"/>
      <c r="H44" s="28"/>
      <c r="I44" s="27" t="s">
        <v>11164</v>
      </c>
      <c r="J44" s="28"/>
      <c r="K44" s="28"/>
      <c r="L44" s="28"/>
      <c r="M44" s="28"/>
      <c r="N44" s="28"/>
      <c r="O44" s="28"/>
      <c r="P44" s="28"/>
      <c r="Q44" s="28"/>
    </row>
    <row r="45" spans="5:17" x14ac:dyDescent="0.25">
      <c r="E45" s="29" t="s">
        <v>11218</v>
      </c>
      <c r="F45" s="28"/>
      <c r="G45" s="28"/>
      <c r="H45" s="28"/>
      <c r="I45" s="27" t="s">
        <v>11164</v>
      </c>
      <c r="J45" s="28"/>
      <c r="K45" s="28"/>
      <c r="L45" s="28"/>
      <c r="M45" s="28"/>
      <c r="N45" s="28"/>
      <c r="O45" s="28"/>
      <c r="P45" s="28"/>
      <c r="Q45" s="28"/>
    </row>
    <row r="46" spans="5:17" x14ac:dyDescent="0.25">
      <c r="E46" s="29" t="s">
        <v>11219</v>
      </c>
      <c r="F46" s="28"/>
      <c r="G46" s="28"/>
      <c r="H46" s="28"/>
      <c r="I46" s="27" t="s">
        <v>11164</v>
      </c>
      <c r="J46" s="28"/>
      <c r="K46" s="28"/>
      <c r="L46" s="28"/>
      <c r="M46" s="28"/>
      <c r="N46" s="28"/>
      <c r="O46" s="28"/>
      <c r="P46" s="28"/>
      <c r="Q46" s="28"/>
    </row>
    <row r="47" spans="5:17" x14ac:dyDescent="0.25">
      <c r="E47" s="29" t="s">
        <v>11220</v>
      </c>
      <c r="F47" s="28"/>
      <c r="G47" s="28"/>
      <c r="H47" s="28"/>
      <c r="I47" s="27" t="s">
        <v>11164</v>
      </c>
      <c r="J47" s="28"/>
      <c r="K47" s="28"/>
      <c r="L47" s="28"/>
      <c r="M47" s="28"/>
      <c r="N47" s="28"/>
      <c r="O47" s="28"/>
      <c r="P47" s="28"/>
      <c r="Q47" s="28"/>
    </row>
    <row r="48" spans="5:17" x14ac:dyDescent="0.25">
      <c r="E48" s="29" t="s">
        <v>11221</v>
      </c>
      <c r="F48" s="28"/>
      <c r="G48" s="28"/>
      <c r="H48" s="28"/>
      <c r="I48" s="28"/>
      <c r="J48" s="28"/>
      <c r="K48" s="28"/>
      <c r="L48" s="27" t="s">
        <v>11164</v>
      </c>
      <c r="M48" s="28"/>
      <c r="N48" s="28"/>
      <c r="O48" s="28"/>
      <c r="P48" s="28"/>
      <c r="Q48" s="28"/>
    </row>
  </sheetData>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3"/>
  <dimension ref="A1:D22"/>
  <sheetViews>
    <sheetView workbookViewId="0">
      <selection activeCell="G33" sqref="G33"/>
    </sheetView>
  </sheetViews>
  <sheetFormatPr defaultRowHeight="15.75" x14ac:dyDescent="0.25"/>
  <cols>
    <col min="1" max="1" width="8.5546875" bestFit="1" customWidth="1"/>
    <col min="2" max="2" width="16.33203125" bestFit="1" customWidth="1"/>
    <col min="3" max="3" width="17.44140625" bestFit="1" customWidth="1"/>
    <col min="4" max="4" width="15.44140625" bestFit="1" customWidth="1"/>
  </cols>
  <sheetData>
    <row r="1" spans="1:4" x14ac:dyDescent="0.25">
      <c r="A1" s="12" t="s">
        <v>472</v>
      </c>
      <c r="B1" s="12" t="s">
        <v>471</v>
      </c>
      <c r="C1" s="12" t="s">
        <v>11443</v>
      </c>
      <c r="D1" s="12" t="s">
        <v>11444</v>
      </c>
    </row>
    <row r="2" spans="1:4" x14ac:dyDescent="0.25">
      <c r="A2" s="14" t="s">
        <v>422</v>
      </c>
      <c r="B2" s="14" t="s">
        <v>470</v>
      </c>
      <c r="C2" s="14" t="str">
        <f t="shared" ref="C2:C22" si="0">A2&amp;" "&amp;B2</f>
        <v>01 機械部門</v>
      </c>
      <c r="D2" s="14" t="str">
        <f>SUBSTITUTE(C2,"部門","")</f>
        <v>01 機械</v>
      </c>
    </row>
    <row r="3" spans="1:4" x14ac:dyDescent="0.25">
      <c r="A3" s="14" t="s">
        <v>418</v>
      </c>
      <c r="B3" s="14" t="s">
        <v>469</v>
      </c>
      <c r="C3" s="14" t="str">
        <f t="shared" si="0"/>
        <v>02 船舶・海洋部門</v>
      </c>
      <c r="D3" s="14" t="str">
        <f t="shared" ref="D3:D22" si="1">SUBSTITUTE(C3,"部門","")</f>
        <v>02 船舶・海洋</v>
      </c>
    </row>
    <row r="4" spans="1:4" x14ac:dyDescent="0.25">
      <c r="A4" s="14" t="s">
        <v>414</v>
      </c>
      <c r="B4" s="14" t="s">
        <v>468</v>
      </c>
      <c r="C4" s="14" t="str">
        <f t="shared" si="0"/>
        <v>03 航空・宇宙部門</v>
      </c>
      <c r="D4" s="14" t="str">
        <f t="shared" si="1"/>
        <v>03 航空・宇宙</v>
      </c>
    </row>
    <row r="5" spans="1:4" x14ac:dyDescent="0.25">
      <c r="A5" s="14" t="s">
        <v>410</v>
      </c>
      <c r="B5" s="14" t="s">
        <v>467</v>
      </c>
      <c r="C5" s="14" t="str">
        <f t="shared" si="0"/>
        <v>04 電気電子部門</v>
      </c>
      <c r="D5" s="14" t="str">
        <f t="shared" si="1"/>
        <v>04 電気電子</v>
      </c>
    </row>
    <row r="6" spans="1:4" x14ac:dyDescent="0.25">
      <c r="A6" s="14" t="s">
        <v>406</v>
      </c>
      <c r="B6" s="14" t="s">
        <v>466</v>
      </c>
      <c r="C6" s="14" t="str">
        <f t="shared" si="0"/>
        <v>05 化学部門</v>
      </c>
      <c r="D6" s="14" t="str">
        <f t="shared" si="1"/>
        <v>05 化学</v>
      </c>
    </row>
    <row r="7" spans="1:4" x14ac:dyDescent="0.25">
      <c r="A7" s="14" t="s">
        <v>402</v>
      </c>
      <c r="B7" s="14" t="s">
        <v>465</v>
      </c>
      <c r="C7" s="14" t="str">
        <f t="shared" si="0"/>
        <v>06 繊維部門</v>
      </c>
      <c r="D7" s="14" t="str">
        <f t="shared" si="1"/>
        <v>06 繊維</v>
      </c>
    </row>
    <row r="8" spans="1:4" x14ac:dyDescent="0.25">
      <c r="A8" s="14" t="s">
        <v>398</v>
      </c>
      <c r="B8" s="14" t="s">
        <v>464</v>
      </c>
      <c r="C8" s="14" t="str">
        <f t="shared" si="0"/>
        <v>07 金属部門</v>
      </c>
      <c r="D8" s="14" t="str">
        <f t="shared" si="1"/>
        <v>07 金属</v>
      </c>
    </row>
    <row r="9" spans="1:4" x14ac:dyDescent="0.25">
      <c r="A9" s="14" t="s">
        <v>394</v>
      </c>
      <c r="B9" s="14" t="s">
        <v>463</v>
      </c>
      <c r="C9" s="14" t="str">
        <f t="shared" si="0"/>
        <v>08 資源工学部門</v>
      </c>
      <c r="D9" s="14" t="str">
        <f t="shared" si="1"/>
        <v>08 資源工学</v>
      </c>
    </row>
    <row r="10" spans="1:4" x14ac:dyDescent="0.25">
      <c r="A10" s="14" t="s">
        <v>390</v>
      </c>
      <c r="B10" s="14" t="s">
        <v>462</v>
      </c>
      <c r="C10" s="14" t="str">
        <f t="shared" si="0"/>
        <v>09 建設部門</v>
      </c>
      <c r="D10" s="14" t="str">
        <f t="shared" si="1"/>
        <v>09 建設</v>
      </c>
    </row>
    <row r="11" spans="1:4" x14ac:dyDescent="0.25">
      <c r="A11" s="14" t="s">
        <v>386</v>
      </c>
      <c r="B11" s="14" t="s">
        <v>461</v>
      </c>
      <c r="C11" s="14" t="str">
        <f t="shared" si="0"/>
        <v>10 上下水道部門</v>
      </c>
      <c r="D11" s="14" t="str">
        <f t="shared" si="1"/>
        <v>10 上下水道</v>
      </c>
    </row>
    <row r="12" spans="1:4" x14ac:dyDescent="0.25">
      <c r="A12" s="14" t="s">
        <v>382</v>
      </c>
      <c r="B12" s="14" t="s">
        <v>460</v>
      </c>
      <c r="C12" s="14" t="str">
        <f t="shared" si="0"/>
        <v>11 衛生工学部門</v>
      </c>
      <c r="D12" s="14" t="str">
        <f t="shared" si="1"/>
        <v>11 衛生工学</v>
      </c>
    </row>
    <row r="13" spans="1:4" x14ac:dyDescent="0.25">
      <c r="A13" s="14" t="s">
        <v>378</v>
      </c>
      <c r="B13" s="14" t="s">
        <v>459</v>
      </c>
      <c r="C13" s="14" t="str">
        <f t="shared" si="0"/>
        <v>12 農業部門</v>
      </c>
      <c r="D13" s="14" t="str">
        <f t="shared" si="1"/>
        <v>12 農業</v>
      </c>
    </row>
    <row r="14" spans="1:4" x14ac:dyDescent="0.25">
      <c r="A14" s="14" t="s">
        <v>374</v>
      </c>
      <c r="B14" s="14" t="s">
        <v>458</v>
      </c>
      <c r="C14" s="14" t="str">
        <f t="shared" si="0"/>
        <v>13 森林部門</v>
      </c>
      <c r="D14" s="14" t="str">
        <f t="shared" si="1"/>
        <v>13 森林</v>
      </c>
    </row>
    <row r="15" spans="1:4" x14ac:dyDescent="0.25">
      <c r="A15" s="14" t="s">
        <v>370</v>
      </c>
      <c r="B15" s="14" t="s">
        <v>457</v>
      </c>
      <c r="C15" s="14" t="str">
        <f t="shared" si="0"/>
        <v>14 水産部門</v>
      </c>
      <c r="D15" s="14" t="str">
        <f t="shared" si="1"/>
        <v>14 水産</v>
      </c>
    </row>
    <row r="16" spans="1:4" x14ac:dyDescent="0.25">
      <c r="A16" s="14" t="s">
        <v>366</v>
      </c>
      <c r="B16" s="14" t="s">
        <v>456</v>
      </c>
      <c r="C16" s="14" t="str">
        <f t="shared" si="0"/>
        <v>15 経営工学部門</v>
      </c>
      <c r="D16" s="14" t="str">
        <f t="shared" si="1"/>
        <v>15 経営工学</v>
      </c>
    </row>
    <row r="17" spans="1:4" x14ac:dyDescent="0.25">
      <c r="A17" s="14" t="s">
        <v>362</v>
      </c>
      <c r="B17" s="14" t="s">
        <v>455</v>
      </c>
      <c r="C17" s="14" t="str">
        <f t="shared" si="0"/>
        <v>16 情報工学部門</v>
      </c>
      <c r="D17" s="14" t="str">
        <f t="shared" si="1"/>
        <v>16 情報工学</v>
      </c>
    </row>
    <row r="18" spans="1:4" x14ac:dyDescent="0.25">
      <c r="A18" s="14" t="s">
        <v>360</v>
      </c>
      <c r="B18" s="14" t="s">
        <v>454</v>
      </c>
      <c r="C18" s="14" t="str">
        <f t="shared" si="0"/>
        <v>17 応用理学部門</v>
      </c>
      <c r="D18" s="14" t="str">
        <f t="shared" si="1"/>
        <v>17 応用理学</v>
      </c>
    </row>
    <row r="19" spans="1:4" x14ac:dyDescent="0.25">
      <c r="A19" s="14" t="s">
        <v>356</v>
      </c>
      <c r="B19" s="14" t="s">
        <v>453</v>
      </c>
      <c r="C19" s="14" t="str">
        <f t="shared" si="0"/>
        <v>18 生物工学部門</v>
      </c>
      <c r="D19" s="14" t="str">
        <f t="shared" si="1"/>
        <v>18 生物工学</v>
      </c>
    </row>
    <row r="20" spans="1:4" x14ac:dyDescent="0.25">
      <c r="A20" s="14" t="s">
        <v>352</v>
      </c>
      <c r="B20" s="14" t="s">
        <v>452</v>
      </c>
      <c r="C20" s="14" t="str">
        <f t="shared" si="0"/>
        <v>19 環境部門</v>
      </c>
      <c r="D20" s="14" t="str">
        <f t="shared" si="1"/>
        <v>19 環境</v>
      </c>
    </row>
    <row r="21" spans="1:4" x14ac:dyDescent="0.25">
      <c r="A21" s="14" t="s">
        <v>348</v>
      </c>
      <c r="B21" s="14" t="s">
        <v>451</v>
      </c>
      <c r="C21" s="14" t="str">
        <f t="shared" si="0"/>
        <v>20 原子力・放射線部門</v>
      </c>
      <c r="D21" s="14" t="str">
        <f t="shared" si="1"/>
        <v>20 原子力・放射線</v>
      </c>
    </row>
    <row r="22" spans="1:4" x14ac:dyDescent="0.25">
      <c r="A22" s="14" t="s">
        <v>344</v>
      </c>
      <c r="B22" s="14" t="s">
        <v>450</v>
      </c>
      <c r="C22" s="14" t="str">
        <f t="shared" si="0"/>
        <v>21 総合技術監理部門</v>
      </c>
      <c r="D22" s="14" t="str">
        <f t="shared" si="1"/>
        <v>21 総合技術監理</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4"/>
  <dimension ref="A1:F70"/>
  <sheetViews>
    <sheetView topLeftCell="A49" workbookViewId="0">
      <selection activeCell="E10" sqref="E10"/>
    </sheetView>
  </sheetViews>
  <sheetFormatPr defaultRowHeight="15.75" x14ac:dyDescent="0.25"/>
  <cols>
    <col min="1" max="1" width="8.5546875" bestFit="1" customWidth="1"/>
    <col min="2" max="2" width="19.109375" bestFit="1" customWidth="1"/>
    <col min="3" max="3" width="8.5546875" bestFit="1" customWidth="1"/>
    <col min="4" max="4" width="49.44140625" bestFit="1" customWidth="1"/>
    <col min="5" max="5" width="54.44140625" bestFit="1" customWidth="1"/>
    <col min="6" max="6" width="66.6640625" bestFit="1" customWidth="1"/>
  </cols>
  <sheetData>
    <row r="1" spans="1:6" x14ac:dyDescent="0.25">
      <c r="A1" s="12" t="s">
        <v>545</v>
      </c>
      <c r="B1" s="12" t="s">
        <v>471</v>
      </c>
      <c r="C1" s="12" t="s">
        <v>544</v>
      </c>
      <c r="D1" s="12" t="s">
        <v>543</v>
      </c>
      <c r="E1" s="12" t="s">
        <v>423</v>
      </c>
      <c r="F1" s="12" t="s">
        <v>542</v>
      </c>
    </row>
    <row r="2" spans="1:6" x14ac:dyDescent="0.25">
      <c r="A2" s="14" t="s">
        <v>422</v>
      </c>
      <c r="B2" s="14" t="str">
        <f>VLOOKUP(A2,'03_部門CD'!A:B,2,FALSE)</f>
        <v>機械部門</v>
      </c>
      <c r="C2" s="14" t="s">
        <v>422</v>
      </c>
      <c r="D2" s="14" t="s">
        <v>541</v>
      </c>
      <c r="E2" s="14" t="str">
        <f t="shared" ref="E2:E33" si="0">A2&amp;"-"&amp;C2&amp;" "&amp;D2</f>
        <v>01-01 機械設計</v>
      </c>
      <c r="F2" s="14" t="str">
        <f t="shared" ref="F2:F33" si="1">"21-"&amp;A2&amp;C2&amp;" "&amp;SUBSTITUTE(B2,"部門","")&amp;DBCS("-")&amp;D2</f>
        <v>21-0101 機械－機械設計</v>
      </c>
    </row>
    <row r="3" spans="1:6" x14ac:dyDescent="0.25">
      <c r="A3" s="14" t="s">
        <v>422</v>
      </c>
      <c r="B3" s="14" t="str">
        <f>VLOOKUP(A3,'03_部門CD'!A:B,2,FALSE)</f>
        <v>機械部門</v>
      </c>
      <c r="C3" s="14" t="s">
        <v>418</v>
      </c>
      <c r="D3" s="14" t="s">
        <v>540</v>
      </c>
      <c r="E3" s="14" t="str">
        <f t="shared" si="0"/>
        <v>01-02 材料強度・信頼性</v>
      </c>
      <c r="F3" s="14" t="str">
        <f t="shared" si="1"/>
        <v>21-0102 機械－材料強度・信頼性</v>
      </c>
    </row>
    <row r="4" spans="1:6" x14ac:dyDescent="0.25">
      <c r="A4" s="14" t="s">
        <v>422</v>
      </c>
      <c r="B4" s="14" t="str">
        <f>VLOOKUP(A4,'03_部門CD'!A:B,2,FALSE)</f>
        <v>機械部門</v>
      </c>
      <c r="C4" s="14" t="s">
        <v>414</v>
      </c>
      <c r="D4" s="14" t="s">
        <v>539</v>
      </c>
      <c r="E4" s="14" t="str">
        <f t="shared" si="0"/>
        <v>01-03 機構ダイナミクス・制御</v>
      </c>
      <c r="F4" s="14" t="str">
        <f t="shared" si="1"/>
        <v>21-0103 機械－機構ダイナミクス・制御</v>
      </c>
    </row>
    <row r="5" spans="1:6" x14ac:dyDescent="0.25">
      <c r="A5" s="14" t="s">
        <v>422</v>
      </c>
      <c r="B5" s="14" t="str">
        <f>VLOOKUP(A5,'03_部門CD'!A:B,2,FALSE)</f>
        <v>機械部門</v>
      </c>
      <c r="C5" s="14" t="s">
        <v>410</v>
      </c>
      <c r="D5" s="14" t="s">
        <v>538</v>
      </c>
      <c r="E5" s="14" t="str">
        <f t="shared" si="0"/>
        <v>01-04 熱・動力エネルギー機器</v>
      </c>
      <c r="F5" s="14" t="str">
        <f t="shared" si="1"/>
        <v>21-0104 機械－熱・動力エネルギー機器</v>
      </c>
    </row>
    <row r="6" spans="1:6" x14ac:dyDescent="0.25">
      <c r="A6" s="14" t="s">
        <v>422</v>
      </c>
      <c r="B6" s="14" t="str">
        <f>VLOOKUP(A6,'03_部門CD'!A:B,2,FALSE)</f>
        <v>機械部門</v>
      </c>
      <c r="C6" s="14" t="s">
        <v>406</v>
      </c>
      <c r="D6" s="14" t="s">
        <v>537</v>
      </c>
      <c r="E6" s="14" t="str">
        <f t="shared" si="0"/>
        <v>01-05 流体機器</v>
      </c>
      <c r="F6" s="14" t="str">
        <f t="shared" si="1"/>
        <v>21-0105 機械－流体機器</v>
      </c>
    </row>
    <row r="7" spans="1:6" x14ac:dyDescent="0.25">
      <c r="A7" s="14" t="s">
        <v>422</v>
      </c>
      <c r="B7" s="14" t="str">
        <f>VLOOKUP(A7,'03_部門CD'!A:B,2,FALSE)</f>
        <v>機械部門</v>
      </c>
      <c r="C7" s="14" t="s">
        <v>402</v>
      </c>
      <c r="D7" s="14" t="s">
        <v>536</v>
      </c>
      <c r="E7" s="14" t="str">
        <f t="shared" si="0"/>
        <v>01-06 加工・生産システム・産業機械</v>
      </c>
      <c r="F7" s="14" t="str">
        <f t="shared" si="1"/>
        <v>21-0106 機械－加工・生産システム・産業機械</v>
      </c>
    </row>
    <row r="8" spans="1:6" x14ac:dyDescent="0.25">
      <c r="A8" s="14" t="s">
        <v>418</v>
      </c>
      <c r="B8" s="14" t="str">
        <f>VLOOKUP(A8,'03_部門CD'!A:B,2,FALSE)</f>
        <v>船舶・海洋部門</v>
      </c>
      <c r="C8" s="14" t="s">
        <v>422</v>
      </c>
      <c r="D8" s="14" t="s">
        <v>535</v>
      </c>
      <c r="E8" s="14" t="str">
        <f t="shared" si="0"/>
        <v>02-01 船舶・海洋</v>
      </c>
      <c r="F8" s="14" t="str">
        <f t="shared" si="1"/>
        <v>21-0201 船舶・海洋－船舶・海洋</v>
      </c>
    </row>
    <row r="9" spans="1:6" x14ac:dyDescent="0.25">
      <c r="A9" s="14" t="s">
        <v>414</v>
      </c>
      <c r="B9" s="14" t="str">
        <f>VLOOKUP(A9,'03_部門CD'!A:B,2,FALSE)</f>
        <v>航空・宇宙部門</v>
      </c>
      <c r="C9" s="14" t="s">
        <v>422</v>
      </c>
      <c r="D9" s="14" t="s">
        <v>534</v>
      </c>
      <c r="E9" s="14" t="str">
        <f t="shared" si="0"/>
        <v>03-01 航空宇宙システム</v>
      </c>
      <c r="F9" s="14" t="str">
        <f t="shared" si="1"/>
        <v>21-0301 航空・宇宙－航空宇宙システム</v>
      </c>
    </row>
    <row r="10" spans="1:6" x14ac:dyDescent="0.25">
      <c r="A10" s="14" t="s">
        <v>410</v>
      </c>
      <c r="B10" s="14" t="str">
        <f>VLOOKUP(A10,'03_部門CD'!A:B,2,FALSE)</f>
        <v>電気電子部門</v>
      </c>
      <c r="C10" s="14" t="s">
        <v>422</v>
      </c>
      <c r="D10" s="14" t="s">
        <v>533</v>
      </c>
      <c r="E10" s="14" t="str">
        <f t="shared" si="0"/>
        <v>04-01 電力・エネルギーシステム</v>
      </c>
      <c r="F10" s="14" t="str">
        <f t="shared" si="1"/>
        <v>21-0401 電気電子－電力・エネルギーシステム</v>
      </c>
    </row>
    <row r="11" spans="1:6" x14ac:dyDescent="0.25">
      <c r="A11" s="14" t="s">
        <v>410</v>
      </c>
      <c r="B11" s="14" t="str">
        <f>VLOOKUP(A11,'03_部門CD'!A:B,2,FALSE)</f>
        <v>電気電子部門</v>
      </c>
      <c r="C11" s="14" t="s">
        <v>418</v>
      </c>
      <c r="D11" s="14" t="s">
        <v>532</v>
      </c>
      <c r="E11" s="14" t="str">
        <f t="shared" si="0"/>
        <v>04-02 電気応用</v>
      </c>
      <c r="F11" s="14" t="str">
        <f t="shared" si="1"/>
        <v>21-0402 電気電子－電気応用</v>
      </c>
    </row>
    <row r="12" spans="1:6" x14ac:dyDescent="0.25">
      <c r="A12" s="14" t="s">
        <v>410</v>
      </c>
      <c r="B12" s="14" t="str">
        <f>VLOOKUP(A12,'03_部門CD'!A:B,2,FALSE)</f>
        <v>電気電子部門</v>
      </c>
      <c r="C12" s="14" t="s">
        <v>414</v>
      </c>
      <c r="D12" s="14" t="s">
        <v>531</v>
      </c>
      <c r="E12" s="14" t="str">
        <f t="shared" si="0"/>
        <v>04-03 電子応用</v>
      </c>
      <c r="F12" s="14" t="str">
        <f t="shared" si="1"/>
        <v>21-0403 電気電子－電子応用</v>
      </c>
    </row>
    <row r="13" spans="1:6" x14ac:dyDescent="0.25">
      <c r="A13" s="14" t="s">
        <v>410</v>
      </c>
      <c r="B13" s="14" t="str">
        <f>VLOOKUP(A13,'03_部門CD'!A:B,2,FALSE)</f>
        <v>電気電子部門</v>
      </c>
      <c r="C13" s="14" t="s">
        <v>410</v>
      </c>
      <c r="D13" s="14" t="s">
        <v>530</v>
      </c>
      <c r="E13" s="14" t="str">
        <f t="shared" si="0"/>
        <v>04-04 情報通信</v>
      </c>
      <c r="F13" s="14" t="str">
        <f t="shared" si="1"/>
        <v>21-0404 電気電子－情報通信</v>
      </c>
    </row>
    <row r="14" spans="1:6" x14ac:dyDescent="0.25">
      <c r="A14" s="14" t="s">
        <v>410</v>
      </c>
      <c r="B14" s="14" t="str">
        <f>VLOOKUP(A14,'03_部門CD'!A:B,2,FALSE)</f>
        <v>電気電子部門</v>
      </c>
      <c r="C14" s="14" t="s">
        <v>406</v>
      </c>
      <c r="D14" s="14" t="s">
        <v>529</v>
      </c>
      <c r="E14" s="14" t="str">
        <f t="shared" si="0"/>
        <v>04-05 電気設備</v>
      </c>
      <c r="F14" s="14" t="str">
        <f t="shared" si="1"/>
        <v>21-0405 電気電子－電気設備</v>
      </c>
    </row>
    <row r="15" spans="1:6" x14ac:dyDescent="0.25">
      <c r="A15" s="14" t="s">
        <v>406</v>
      </c>
      <c r="B15" s="14" t="str">
        <f>VLOOKUP(A15,'03_部門CD'!A:B,2,FALSE)</f>
        <v>化学部門</v>
      </c>
      <c r="C15" s="14" t="s">
        <v>422</v>
      </c>
      <c r="D15" s="14" t="s">
        <v>528</v>
      </c>
      <c r="E15" s="14" t="str">
        <f t="shared" si="0"/>
        <v>05-01 無機化学及びセラミックス</v>
      </c>
      <c r="F15" s="14" t="str">
        <f t="shared" si="1"/>
        <v>21-0501 化学－無機化学及びセラミックス</v>
      </c>
    </row>
    <row r="16" spans="1:6" x14ac:dyDescent="0.25">
      <c r="A16" s="14" t="s">
        <v>406</v>
      </c>
      <c r="B16" s="14" t="str">
        <f>VLOOKUP(A16,'03_部門CD'!A:B,2,FALSE)</f>
        <v>化学部門</v>
      </c>
      <c r="C16" s="14" t="s">
        <v>418</v>
      </c>
      <c r="D16" s="14" t="s">
        <v>527</v>
      </c>
      <c r="E16" s="14" t="str">
        <f t="shared" si="0"/>
        <v>05-02 有機化学及び燃料</v>
      </c>
      <c r="F16" s="14" t="str">
        <f t="shared" si="1"/>
        <v>21-0502 化学－有機化学及び燃料</v>
      </c>
    </row>
    <row r="17" spans="1:6" x14ac:dyDescent="0.25">
      <c r="A17" s="14" t="s">
        <v>406</v>
      </c>
      <c r="B17" s="14" t="str">
        <f>VLOOKUP(A17,'03_部門CD'!A:B,2,FALSE)</f>
        <v>化学部門</v>
      </c>
      <c r="C17" s="14" t="s">
        <v>414</v>
      </c>
      <c r="D17" s="14" t="s">
        <v>526</v>
      </c>
      <c r="E17" s="14" t="str">
        <f t="shared" si="0"/>
        <v>05-03 高分子化学</v>
      </c>
      <c r="F17" s="14" t="str">
        <f t="shared" si="1"/>
        <v>21-0503 化学－高分子化学</v>
      </c>
    </row>
    <row r="18" spans="1:6" x14ac:dyDescent="0.25">
      <c r="A18" s="14" t="s">
        <v>406</v>
      </c>
      <c r="B18" s="14" t="str">
        <f>VLOOKUP(A18,'03_部門CD'!A:B,2,FALSE)</f>
        <v>化学部門</v>
      </c>
      <c r="C18" s="14" t="s">
        <v>410</v>
      </c>
      <c r="D18" s="14" t="s">
        <v>525</v>
      </c>
      <c r="E18" s="14" t="str">
        <f t="shared" si="0"/>
        <v>05-04 化学プロセス</v>
      </c>
      <c r="F18" s="14" t="str">
        <f t="shared" si="1"/>
        <v>21-0504 化学－化学プロセス</v>
      </c>
    </row>
    <row r="19" spans="1:6" x14ac:dyDescent="0.25">
      <c r="A19" s="14" t="s">
        <v>402</v>
      </c>
      <c r="B19" s="14" t="str">
        <f>VLOOKUP(A19,'03_部門CD'!A:B,2,FALSE)</f>
        <v>繊維部門</v>
      </c>
      <c r="C19" s="14" t="s">
        <v>422</v>
      </c>
      <c r="D19" s="14" t="s">
        <v>524</v>
      </c>
      <c r="E19" s="14" t="str">
        <f t="shared" si="0"/>
        <v>06-01 紡糸・加工糸及び紡績・製布</v>
      </c>
      <c r="F19" s="14" t="str">
        <f t="shared" si="1"/>
        <v>21-0601 繊維－紡糸・加工糸及び紡績・製布</v>
      </c>
    </row>
    <row r="20" spans="1:6" x14ac:dyDescent="0.25">
      <c r="A20" s="14" t="s">
        <v>402</v>
      </c>
      <c r="B20" s="14" t="str">
        <f>VLOOKUP(A20,'03_部門CD'!A:B,2,FALSE)</f>
        <v>繊維部門</v>
      </c>
      <c r="C20" s="14" t="s">
        <v>418</v>
      </c>
      <c r="D20" s="14" t="s">
        <v>523</v>
      </c>
      <c r="E20" s="14" t="str">
        <f t="shared" si="0"/>
        <v>06-02 繊維加工及び二次製品</v>
      </c>
      <c r="F20" s="14" t="str">
        <f t="shared" si="1"/>
        <v>21-0602 繊維－繊維加工及び二次製品</v>
      </c>
    </row>
    <row r="21" spans="1:6" x14ac:dyDescent="0.25">
      <c r="A21" s="14" t="s">
        <v>398</v>
      </c>
      <c r="B21" s="14" t="str">
        <f>VLOOKUP(A21,'03_部門CD'!A:B,2,FALSE)</f>
        <v>金属部門</v>
      </c>
      <c r="C21" s="14" t="s">
        <v>422</v>
      </c>
      <c r="D21" s="14" t="s">
        <v>522</v>
      </c>
      <c r="E21" s="14" t="str">
        <f t="shared" si="0"/>
        <v>07-01 金属材料・生産システム</v>
      </c>
      <c r="F21" s="14" t="str">
        <f t="shared" si="1"/>
        <v>21-0701 金属－金属材料・生産システム</v>
      </c>
    </row>
    <row r="22" spans="1:6" x14ac:dyDescent="0.25">
      <c r="A22" s="14" t="s">
        <v>398</v>
      </c>
      <c r="B22" s="14" t="str">
        <f>VLOOKUP(A22,'03_部門CD'!A:B,2,FALSE)</f>
        <v>金属部門</v>
      </c>
      <c r="C22" s="14" t="s">
        <v>418</v>
      </c>
      <c r="D22" s="14" t="s">
        <v>521</v>
      </c>
      <c r="E22" s="14" t="str">
        <f t="shared" si="0"/>
        <v>07-02 表面技術</v>
      </c>
      <c r="F22" s="14" t="str">
        <f t="shared" si="1"/>
        <v>21-0702 金属－表面技術</v>
      </c>
    </row>
    <row r="23" spans="1:6" x14ac:dyDescent="0.25">
      <c r="A23" s="14" t="s">
        <v>398</v>
      </c>
      <c r="B23" s="14" t="str">
        <f>VLOOKUP(A23,'03_部門CD'!A:B,2,FALSE)</f>
        <v>金属部門</v>
      </c>
      <c r="C23" s="14" t="s">
        <v>414</v>
      </c>
      <c r="D23" s="14" t="s">
        <v>520</v>
      </c>
      <c r="E23" s="14" t="str">
        <f t="shared" si="0"/>
        <v>07-03 金属加工</v>
      </c>
      <c r="F23" s="14" t="str">
        <f t="shared" si="1"/>
        <v>21-0703 金属－金属加工</v>
      </c>
    </row>
    <row r="24" spans="1:6" x14ac:dyDescent="0.25">
      <c r="A24" s="14" t="s">
        <v>394</v>
      </c>
      <c r="B24" s="14" t="str">
        <f>VLOOKUP(A24,'03_部門CD'!A:B,2,FALSE)</f>
        <v>資源工学部門</v>
      </c>
      <c r="C24" s="14" t="s">
        <v>422</v>
      </c>
      <c r="D24" s="14" t="s">
        <v>519</v>
      </c>
      <c r="E24" s="14" t="str">
        <f t="shared" si="0"/>
        <v>08-01 資源の開発及び生産</v>
      </c>
      <c r="F24" s="14" t="str">
        <f t="shared" si="1"/>
        <v>21-0801 資源工学－資源の開発及び生産</v>
      </c>
    </row>
    <row r="25" spans="1:6" x14ac:dyDescent="0.25">
      <c r="A25" s="14" t="s">
        <v>394</v>
      </c>
      <c r="B25" s="14" t="str">
        <f>VLOOKUP(A25,'03_部門CD'!A:B,2,FALSE)</f>
        <v>資源工学部門</v>
      </c>
      <c r="C25" s="14" t="s">
        <v>418</v>
      </c>
      <c r="D25" s="14" t="s">
        <v>518</v>
      </c>
      <c r="E25" s="14" t="str">
        <f t="shared" si="0"/>
        <v>08-02 資源循環及び環境浄化</v>
      </c>
      <c r="F25" s="14" t="str">
        <f t="shared" si="1"/>
        <v>21-0802 資源工学－資源循環及び環境浄化</v>
      </c>
    </row>
    <row r="26" spans="1:6" x14ac:dyDescent="0.25">
      <c r="A26" s="14" t="s">
        <v>390</v>
      </c>
      <c r="B26" s="14" t="str">
        <f>VLOOKUP(A26,'03_部門CD'!A:B,2,FALSE)</f>
        <v>建設部門</v>
      </c>
      <c r="C26" s="14" t="s">
        <v>422</v>
      </c>
      <c r="D26" s="14" t="s">
        <v>517</v>
      </c>
      <c r="E26" s="14" t="str">
        <f t="shared" si="0"/>
        <v>09-01 土質及び基礎</v>
      </c>
      <c r="F26" s="14" t="str">
        <f t="shared" si="1"/>
        <v>21-0901 建設－土質及び基礎</v>
      </c>
    </row>
    <row r="27" spans="1:6" x14ac:dyDescent="0.25">
      <c r="A27" s="14" t="s">
        <v>390</v>
      </c>
      <c r="B27" s="14" t="str">
        <f>VLOOKUP(A27,'03_部門CD'!A:B,2,FALSE)</f>
        <v>建設部門</v>
      </c>
      <c r="C27" s="14" t="s">
        <v>418</v>
      </c>
      <c r="D27" s="14" t="s">
        <v>516</v>
      </c>
      <c r="E27" s="14" t="str">
        <f t="shared" si="0"/>
        <v>09-02 鋼構造及びコンクリート</v>
      </c>
      <c r="F27" s="14" t="str">
        <f t="shared" si="1"/>
        <v>21-0902 建設－鋼構造及びコンクリート</v>
      </c>
    </row>
    <row r="28" spans="1:6" x14ac:dyDescent="0.25">
      <c r="A28" s="14" t="s">
        <v>390</v>
      </c>
      <c r="B28" s="14" t="str">
        <f>VLOOKUP(A28,'03_部門CD'!A:B,2,FALSE)</f>
        <v>建設部門</v>
      </c>
      <c r="C28" s="14" t="s">
        <v>414</v>
      </c>
      <c r="D28" s="14" t="s">
        <v>515</v>
      </c>
      <c r="E28" s="14" t="str">
        <f t="shared" si="0"/>
        <v>09-03 都市及び地方計画</v>
      </c>
      <c r="F28" s="14" t="str">
        <f t="shared" si="1"/>
        <v>21-0903 建設－都市及び地方計画</v>
      </c>
    </row>
    <row r="29" spans="1:6" x14ac:dyDescent="0.25">
      <c r="A29" s="14" t="s">
        <v>390</v>
      </c>
      <c r="B29" s="14" t="str">
        <f>VLOOKUP(A29,'03_部門CD'!A:B,2,FALSE)</f>
        <v>建設部門</v>
      </c>
      <c r="C29" s="14" t="s">
        <v>410</v>
      </c>
      <c r="D29" s="14" t="s">
        <v>514</v>
      </c>
      <c r="E29" s="14" t="str">
        <f t="shared" si="0"/>
        <v>09-04 河川、砂防及び海岸・海洋</v>
      </c>
      <c r="F29" s="14" t="str">
        <f t="shared" si="1"/>
        <v>21-0904 建設－河川、砂防及び海岸・海洋</v>
      </c>
    </row>
    <row r="30" spans="1:6" x14ac:dyDescent="0.25">
      <c r="A30" s="14" t="s">
        <v>390</v>
      </c>
      <c r="B30" s="14" t="str">
        <f>VLOOKUP(A30,'03_部門CD'!A:B,2,FALSE)</f>
        <v>建設部門</v>
      </c>
      <c r="C30" s="14" t="s">
        <v>406</v>
      </c>
      <c r="D30" s="14" t="s">
        <v>513</v>
      </c>
      <c r="E30" s="14" t="str">
        <f t="shared" si="0"/>
        <v>09-05 港湾及び空港</v>
      </c>
      <c r="F30" s="14" t="str">
        <f t="shared" si="1"/>
        <v>21-0905 建設－港湾及び空港</v>
      </c>
    </row>
    <row r="31" spans="1:6" x14ac:dyDescent="0.25">
      <c r="A31" s="14" t="s">
        <v>390</v>
      </c>
      <c r="B31" s="14" t="str">
        <f>VLOOKUP(A31,'03_部門CD'!A:B,2,FALSE)</f>
        <v>建設部門</v>
      </c>
      <c r="C31" s="14" t="s">
        <v>402</v>
      </c>
      <c r="D31" s="14" t="s">
        <v>512</v>
      </c>
      <c r="E31" s="14" t="str">
        <f t="shared" si="0"/>
        <v>09-06 電力土木</v>
      </c>
      <c r="F31" s="14" t="str">
        <f t="shared" si="1"/>
        <v>21-0906 建設－電力土木</v>
      </c>
    </row>
    <row r="32" spans="1:6" x14ac:dyDescent="0.25">
      <c r="A32" s="14" t="s">
        <v>390</v>
      </c>
      <c r="B32" s="14" t="str">
        <f>VLOOKUP(A32,'03_部門CD'!A:B,2,FALSE)</f>
        <v>建設部門</v>
      </c>
      <c r="C32" s="14" t="s">
        <v>398</v>
      </c>
      <c r="D32" s="14" t="s">
        <v>511</v>
      </c>
      <c r="E32" s="14" t="str">
        <f t="shared" si="0"/>
        <v>09-07 道路</v>
      </c>
      <c r="F32" s="14" t="str">
        <f t="shared" si="1"/>
        <v>21-0907 建設－道路</v>
      </c>
    </row>
    <row r="33" spans="1:6" x14ac:dyDescent="0.25">
      <c r="A33" s="14" t="s">
        <v>390</v>
      </c>
      <c r="B33" s="14" t="str">
        <f>VLOOKUP(A33,'03_部門CD'!A:B,2,FALSE)</f>
        <v>建設部門</v>
      </c>
      <c r="C33" s="14" t="s">
        <v>394</v>
      </c>
      <c r="D33" s="14" t="s">
        <v>510</v>
      </c>
      <c r="E33" s="14" t="str">
        <f t="shared" si="0"/>
        <v>09-08 鉄道</v>
      </c>
      <c r="F33" s="14" t="str">
        <f t="shared" si="1"/>
        <v>21-0908 建設－鉄道</v>
      </c>
    </row>
    <row r="34" spans="1:6" x14ac:dyDescent="0.25">
      <c r="A34" s="14" t="s">
        <v>390</v>
      </c>
      <c r="B34" s="14" t="str">
        <f>VLOOKUP(A34,'03_部門CD'!A:B,2,FALSE)</f>
        <v>建設部門</v>
      </c>
      <c r="C34" s="14" t="s">
        <v>390</v>
      </c>
      <c r="D34" s="14" t="s">
        <v>509</v>
      </c>
      <c r="E34" s="14" t="str">
        <f t="shared" ref="E34:E65" si="2">A34&amp;"-"&amp;C34&amp;" "&amp;D34</f>
        <v>09-09 トンネル</v>
      </c>
      <c r="F34" s="14" t="str">
        <f t="shared" ref="F34:F70" si="3">"21-"&amp;A34&amp;C34&amp;" "&amp;SUBSTITUTE(B34,"部門","")&amp;DBCS("-")&amp;D34</f>
        <v>21-0909 建設－トンネル</v>
      </c>
    </row>
    <row r="35" spans="1:6" x14ac:dyDescent="0.25">
      <c r="A35" s="14" t="s">
        <v>390</v>
      </c>
      <c r="B35" s="14" t="str">
        <f>VLOOKUP(A35,'03_部門CD'!A:B,2,FALSE)</f>
        <v>建設部門</v>
      </c>
      <c r="C35" s="14" t="s">
        <v>386</v>
      </c>
      <c r="D35" s="14" t="s">
        <v>508</v>
      </c>
      <c r="E35" s="14" t="str">
        <f t="shared" si="2"/>
        <v>09-10 施工計画、施工設備及び積算</v>
      </c>
      <c r="F35" s="14" t="str">
        <f t="shared" si="3"/>
        <v>21-0910 建設－施工計画、施工設備及び積算</v>
      </c>
    </row>
    <row r="36" spans="1:6" x14ac:dyDescent="0.25">
      <c r="A36" s="14" t="s">
        <v>390</v>
      </c>
      <c r="B36" s="14" t="str">
        <f>VLOOKUP(A36,'03_部門CD'!A:B,2,FALSE)</f>
        <v>建設部門</v>
      </c>
      <c r="C36" s="14" t="s">
        <v>382</v>
      </c>
      <c r="D36" s="14" t="s">
        <v>507</v>
      </c>
      <c r="E36" s="14" t="str">
        <f t="shared" si="2"/>
        <v>09-11 建設環境</v>
      </c>
      <c r="F36" s="14" t="str">
        <f t="shared" si="3"/>
        <v>21-0911 建設－建設環境</v>
      </c>
    </row>
    <row r="37" spans="1:6" x14ac:dyDescent="0.25">
      <c r="A37" s="14" t="s">
        <v>386</v>
      </c>
      <c r="B37" s="14" t="str">
        <f>VLOOKUP(A37,'03_部門CD'!A:B,2,FALSE)</f>
        <v>上下水道部門</v>
      </c>
      <c r="C37" s="14" t="s">
        <v>422</v>
      </c>
      <c r="D37" s="14" t="s">
        <v>506</v>
      </c>
      <c r="E37" s="14" t="str">
        <f t="shared" si="2"/>
        <v>10-01 上水道及び工業用水道</v>
      </c>
      <c r="F37" s="14" t="str">
        <f t="shared" si="3"/>
        <v>21-1001 上下水道－上水道及び工業用水道</v>
      </c>
    </row>
    <row r="38" spans="1:6" x14ac:dyDescent="0.25">
      <c r="A38" s="14" t="s">
        <v>386</v>
      </c>
      <c r="B38" s="14" t="str">
        <f>VLOOKUP(A38,'03_部門CD'!A:B,2,FALSE)</f>
        <v>上下水道部門</v>
      </c>
      <c r="C38" s="14" t="s">
        <v>418</v>
      </c>
      <c r="D38" s="14" t="s">
        <v>505</v>
      </c>
      <c r="E38" s="14" t="str">
        <f t="shared" si="2"/>
        <v>10-02 下水道</v>
      </c>
      <c r="F38" s="14" t="str">
        <f t="shared" si="3"/>
        <v>21-1002 上下水道－下水道</v>
      </c>
    </row>
    <row r="39" spans="1:6" x14ac:dyDescent="0.25">
      <c r="A39" s="14" t="s">
        <v>382</v>
      </c>
      <c r="B39" s="14" t="str">
        <f>VLOOKUP(A39,'03_部門CD'!A:B,2,FALSE)</f>
        <v>衛生工学部門</v>
      </c>
      <c r="C39" s="14" t="s">
        <v>422</v>
      </c>
      <c r="D39" s="14" t="s">
        <v>504</v>
      </c>
      <c r="E39" s="14" t="str">
        <f t="shared" si="2"/>
        <v>11-01 水質管理</v>
      </c>
      <c r="F39" s="14" t="str">
        <f t="shared" si="3"/>
        <v>21-1101 衛生工学－水質管理</v>
      </c>
    </row>
    <row r="40" spans="1:6" x14ac:dyDescent="0.25">
      <c r="A40" s="14" t="s">
        <v>382</v>
      </c>
      <c r="B40" s="14" t="str">
        <f>VLOOKUP(A40,'03_部門CD'!A:B,2,FALSE)</f>
        <v>衛生工学部門</v>
      </c>
      <c r="C40" s="14" t="s">
        <v>418</v>
      </c>
      <c r="D40" s="14" t="s">
        <v>503</v>
      </c>
      <c r="E40" s="14" t="str">
        <f t="shared" si="2"/>
        <v>11-02 廃棄物・資源循環</v>
      </c>
      <c r="F40" s="14" t="str">
        <f t="shared" si="3"/>
        <v>21-1102 衛生工学－廃棄物・資源循環</v>
      </c>
    </row>
    <row r="41" spans="1:6" x14ac:dyDescent="0.25">
      <c r="A41" s="14" t="s">
        <v>382</v>
      </c>
      <c r="B41" s="14" t="str">
        <f>VLOOKUP(A41,'03_部門CD'!A:B,2,FALSE)</f>
        <v>衛生工学部門</v>
      </c>
      <c r="C41" s="14" t="s">
        <v>414</v>
      </c>
      <c r="D41" s="14" t="s">
        <v>502</v>
      </c>
      <c r="E41" s="14" t="str">
        <f t="shared" si="2"/>
        <v>11-03 建築物環境衛生管理</v>
      </c>
      <c r="F41" s="14" t="str">
        <f t="shared" si="3"/>
        <v>21-1103 衛生工学－建築物環境衛生管理</v>
      </c>
    </row>
    <row r="42" spans="1:6" x14ac:dyDescent="0.25">
      <c r="A42" s="14" t="s">
        <v>378</v>
      </c>
      <c r="B42" s="14" t="str">
        <f>VLOOKUP(A42,'03_部門CD'!A:B,2,FALSE)</f>
        <v>農業部門</v>
      </c>
      <c r="C42" s="14" t="s">
        <v>422</v>
      </c>
      <c r="D42" s="14" t="s">
        <v>501</v>
      </c>
      <c r="E42" s="14" t="str">
        <f t="shared" si="2"/>
        <v>12-01 畜産</v>
      </c>
      <c r="F42" s="14" t="str">
        <f t="shared" si="3"/>
        <v>21-1201 農業－畜産</v>
      </c>
    </row>
    <row r="43" spans="1:6" x14ac:dyDescent="0.25">
      <c r="A43" s="14" t="s">
        <v>378</v>
      </c>
      <c r="B43" s="14" t="str">
        <f>VLOOKUP(A43,'03_部門CD'!A:B,2,FALSE)</f>
        <v>農業部門</v>
      </c>
      <c r="C43" s="14" t="s">
        <v>418</v>
      </c>
      <c r="D43" s="14" t="s">
        <v>500</v>
      </c>
      <c r="E43" s="14" t="str">
        <f t="shared" si="2"/>
        <v>12-02 農業・食品</v>
      </c>
      <c r="F43" s="14" t="str">
        <f t="shared" si="3"/>
        <v>21-1202 農業－農業・食品</v>
      </c>
    </row>
    <row r="44" spans="1:6" x14ac:dyDescent="0.25">
      <c r="A44" s="14" t="s">
        <v>378</v>
      </c>
      <c r="B44" s="14" t="str">
        <f>VLOOKUP(A44,'03_部門CD'!A:B,2,FALSE)</f>
        <v>農業部門</v>
      </c>
      <c r="C44" s="14" t="s">
        <v>414</v>
      </c>
      <c r="D44" s="14" t="s">
        <v>499</v>
      </c>
      <c r="E44" s="14" t="str">
        <f t="shared" si="2"/>
        <v>12-03 農業農村工学</v>
      </c>
      <c r="F44" s="14" t="str">
        <f t="shared" si="3"/>
        <v>21-1203 農業－農業農村工学</v>
      </c>
    </row>
    <row r="45" spans="1:6" x14ac:dyDescent="0.25">
      <c r="A45" s="14" t="s">
        <v>378</v>
      </c>
      <c r="B45" s="14" t="str">
        <f>VLOOKUP(A45,'03_部門CD'!A:B,2,FALSE)</f>
        <v>農業部門</v>
      </c>
      <c r="C45" s="14" t="s">
        <v>410</v>
      </c>
      <c r="D45" s="14" t="s">
        <v>498</v>
      </c>
      <c r="E45" s="14" t="str">
        <f t="shared" si="2"/>
        <v>12-04 農村地域・資源計画</v>
      </c>
      <c r="F45" s="14" t="str">
        <f t="shared" si="3"/>
        <v>21-1204 農業－農村地域・資源計画</v>
      </c>
    </row>
    <row r="46" spans="1:6" x14ac:dyDescent="0.25">
      <c r="A46" s="14" t="s">
        <v>378</v>
      </c>
      <c r="B46" s="14" t="str">
        <f>VLOOKUP(A46,'03_部門CD'!A:B,2,FALSE)</f>
        <v>農業部門</v>
      </c>
      <c r="C46" s="14" t="s">
        <v>406</v>
      </c>
      <c r="D46" s="14" t="s">
        <v>497</v>
      </c>
      <c r="E46" s="14" t="str">
        <f t="shared" si="2"/>
        <v>12-05 植物保護</v>
      </c>
      <c r="F46" s="14" t="str">
        <f t="shared" si="3"/>
        <v>21-1205 農業－植物保護</v>
      </c>
    </row>
    <row r="47" spans="1:6" x14ac:dyDescent="0.25">
      <c r="A47" s="14" t="s">
        <v>374</v>
      </c>
      <c r="B47" s="14" t="str">
        <f>VLOOKUP(A47,'03_部門CD'!A:B,2,FALSE)</f>
        <v>森林部門</v>
      </c>
      <c r="C47" s="14" t="s">
        <v>422</v>
      </c>
      <c r="D47" s="14" t="s">
        <v>496</v>
      </c>
      <c r="E47" s="14" t="str">
        <f t="shared" si="2"/>
        <v>13-01 林業・林産</v>
      </c>
      <c r="F47" s="14" t="str">
        <f t="shared" si="3"/>
        <v>21-1301 森林－林業・林産</v>
      </c>
    </row>
    <row r="48" spans="1:6" x14ac:dyDescent="0.25">
      <c r="A48" s="14" t="s">
        <v>374</v>
      </c>
      <c r="B48" s="14" t="str">
        <f>VLOOKUP(A48,'03_部門CD'!A:B,2,FALSE)</f>
        <v>森林部門</v>
      </c>
      <c r="C48" s="14" t="s">
        <v>418</v>
      </c>
      <c r="D48" s="14" t="s">
        <v>495</v>
      </c>
      <c r="E48" s="14" t="str">
        <f t="shared" si="2"/>
        <v>13-02 森林土木</v>
      </c>
      <c r="F48" s="14" t="str">
        <f t="shared" si="3"/>
        <v>21-1302 森林－森林土木</v>
      </c>
    </row>
    <row r="49" spans="1:6" x14ac:dyDescent="0.25">
      <c r="A49" s="14" t="s">
        <v>374</v>
      </c>
      <c r="B49" s="14" t="str">
        <f>VLOOKUP(A49,'03_部門CD'!A:B,2,FALSE)</f>
        <v>森林部門</v>
      </c>
      <c r="C49" s="14" t="s">
        <v>414</v>
      </c>
      <c r="D49" s="14" t="s">
        <v>494</v>
      </c>
      <c r="E49" s="14" t="str">
        <f t="shared" si="2"/>
        <v>13-03 森林環境</v>
      </c>
      <c r="F49" s="14" t="str">
        <f t="shared" si="3"/>
        <v>21-1303 森林－森林環境</v>
      </c>
    </row>
    <row r="50" spans="1:6" x14ac:dyDescent="0.25">
      <c r="A50" s="14" t="s">
        <v>370</v>
      </c>
      <c r="B50" s="14" t="str">
        <f>VLOOKUP(A50,'03_部門CD'!A:B,2,FALSE)</f>
        <v>水産部門</v>
      </c>
      <c r="C50" s="14" t="s">
        <v>422</v>
      </c>
      <c r="D50" s="14" t="s">
        <v>493</v>
      </c>
      <c r="E50" s="14" t="str">
        <f t="shared" si="2"/>
        <v>14-01 水産資源及び水域環境</v>
      </c>
      <c r="F50" s="14" t="str">
        <f t="shared" si="3"/>
        <v>21-1401 水産－水産資源及び水域環境</v>
      </c>
    </row>
    <row r="51" spans="1:6" x14ac:dyDescent="0.25">
      <c r="A51" s="14" t="s">
        <v>370</v>
      </c>
      <c r="B51" s="14" t="str">
        <f>VLOOKUP(A51,'03_部門CD'!A:B,2,FALSE)</f>
        <v>水産部門</v>
      </c>
      <c r="C51" s="14" t="s">
        <v>418</v>
      </c>
      <c r="D51" s="14" t="s">
        <v>492</v>
      </c>
      <c r="E51" s="14" t="str">
        <f t="shared" si="2"/>
        <v>14-02 水産食品及び流通</v>
      </c>
      <c r="F51" s="14" t="str">
        <f t="shared" si="3"/>
        <v>21-1402 水産－水産食品及び流通</v>
      </c>
    </row>
    <row r="52" spans="1:6" x14ac:dyDescent="0.25">
      <c r="A52" s="14" t="s">
        <v>370</v>
      </c>
      <c r="B52" s="14" t="str">
        <f>VLOOKUP(A52,'03_部門CD'!A:B,2,FALSE)</f>
        <v>水産部門</v>
      </c>
      <c r="C52" s="14" t="s">
        <v>414</v>
      </c>
      <c r="D52" s="14" t="s">
        <v>491</v>
      </c>
      <c r="E52" s="14" t="str">
        <f t="shared" si="2"/>
        <v>14-03 水産土木</v>
      </c>
      <c r="F52" s="14" t="str">
        <f t="shared" si="3"/>
        <v>21-1403 水産－水産土木</v>
      </c>
    </row>
    <row r="53" spans="1:6" x14ac:dyDescent="0.25">
      <c r="A53" s="14" t="s">
        <v>366</v>
      </c>
      <c r="B53" s="14" t="str">
        <f>VLOOKUP(A53,'03_部門CD'!A:B,2,FALSE)</f>
        <v>経営工学部門</v>
      </c>
      <c r="C53" s="14" t="s">
        <v>422</v>
      </c>
      <c r="D53" s="14" t="s">
        <v>490</v>
      </c>
      <c r="E53" s="14" t="str">
        <f t="shared" si="2"/>
        <v>15-01 生産・物流マネジメント</v>
      </c>
      <c r="F53" s="14" t="str">
        <f t="shared" si="3"/>
        <v>21-1501 経営工学－生産・物流マネジメント</v>
      </c>
    </row>
    <row r="54" spans="1:6" x14ac:dyDescent="0.25">
      <c r="A54" s="14" t="s">
        <v>366</v>
      </c>
      <c r="B54" s="14" t="str">
        <f>VLOOKUP(A54,'03_部門CD'!A:B,2,FALSE)</f>
        <v>経営工学部門</v>
      </c>
      <c r="C54" s="14" t="s">
        <v>418</v>
      </c>
      <c r="D54" s="14" t="s">
        <v>489</v>
      </c>
      <c r="E54" s="14" t="str">
        <f t="shared" si="2"/>
        <v>15-02 サービスマネジメント</v>
      </c>
      <c r="F54" s="14" t="str">
        <f t="shared" si="3"/>
        <v>21-1502 経営工学－サービスマネジメント</v>
      </c>
    </row>
    <row r="55" spans="1:6" x14ac:dyDescent="0.25">
      <c r="A55" s="14" t="s">
        <v>362</v>
      </c>
      <c r="B55" s="14" t="str">
        <f>VLOOKUP(A55,'03_部門CD'!A:B,2,FALSE)</f>
        <v>情報工学部門</v>
      </c>
      <c r="C55" s="14" t="s">
        <v>422</v>
      </c>
      <c r="D55" s="14" t="s">
        <v>488</v>
      </c>
      <c r="E55" s="14" t="str">
        <f t="shared" si="2"/>
        <v>16-01 コンピュータ工学</v>
      </c>
      <c r="F55" s="14" t="str">
        <f t="shared" si="3"/>
        <v>21-1601 情報工学－コンピュータ工学</v>
      </c>
    </row>
    <row r="56" spans="1:6" x14ac:dyDescent="0.25">
      <c r="A56" s="14" t="s">
        <v>362</v>
      </c>
      <c r="B56" s="14" t="str">
        <f>VLOOKUP(A56,'03_部門CD'!A:B,2,FALSE)</f>
        <v>情報工学部門</v>
      </c>
      <c r="C56" s="14" t="s">
        <v>418</v>
      </c>
      <c r="D56" s="14" t="s">
        <v>487</v>
      </c>
      <c r="E56" s="14" t="str">
        <f t="shared" si="2"/>
        <v>16-02 ソフトウェア工学</v>
      </c>
      <c r="F56" s="14" t="str">
        <f t="shared" si="3"/>
        <v>21-1602 情報工学－ソフトウェア工学</v>
      </c>
    </row>
    <row r="57" spans="1:6" x14ac:dyDescent="0.25">
      <c r="A57" s="14" t="s">
        <v>362</v>
      </c>
      <c r="B57" s="14" t="str">
        <f>VLOOKUP(A57,'03_部門CD'!A:B,2,FALSE)</f>
        <v>情報工学部門</v>
      </c>
      <c r="C57" s="14" t="s">
        <v>414</v>
      </c>
      <c r="D57" s="14" t="s">
        <v>486</v>
      </c>
      <c r="E57" s="14" t="str">
        <f t="shared" si="2"/>
        <v>16-03 情報システム</v>
      </c>
      <c r="F57" s="14" t="str">
        <f t="shared" si="3"/>
        <v>21-1603 情報工学－情報システム</v>
      </c>
    </row>
    <row r="58" spans="1:6" x14ac:dyDescent="0.25">
      <c r="A58" s="14" t="s">
        <v>362</v>
      </c>
      <c r="B58" s="14" t="str">
        <f>VLOOKUP(A58,'03_部門CD'!A:B,2,FALSE)</f>
        <v>情報工学部門</v>
      </c>
      <c r="C58" s="14" t="s">
        <v>410</v>
      </c>
      <c r="D58" s="14" t="s">
        <v>485</v>
      </c>
      <c r="E58" s="14" t="str">
        <f t="shared" si="2"/>
        <v>16-04 情報基盤</v>
      </c>
      <c r="F58" s="14" t="str">
        <f t="shared" si="3"/>
        <v>21-1604 情報工学－情報基盤</v>
      </c>
    </row>
    <row r="59" spans="1:6" x14ac:dyDescent="0.25">
      <c r="A59" s="14" t="s">
        <v>360</v>
      </c>
      <c r="B59" s="14" t="str">
        <f>VLOOKUP(A59,'03_部門CD'!A:B,2,FALSE)</f>
        <v>応用理学部門</v>
      </c>
      <c r="C59" s="14" t="s">
        <v>422</v>
      </c>
      <c r="D59" s="14" t="s">
        <v>484</v>
      </c>
      <c r="E59" s="14" t="str">
        <f t="shared" si="2"/>
        <v>17-01 物理及び化学</v>
      </c>
      <c r="F59" s="14" t="str">
        <f t="shared" si="3"/>
        <v>21-1701 応用理学－物理及び化学</v>
      </c>
    </row>
    <row r="60" spans="1:6" x14ac:dyDescent="0.25">
      <c r="A60" s="14" t="s">
        <v>360</v>
      </c>
      <c r="B60" s="14" t="str">
        <f>VLOOKUP(A60,'03_部門CD'!A:B,2,FALSE)</f>
        <v>応用理学部門</v>
      </c>
      <c r="C60" s="14" t="s">
        <v>418</v>
      </c>
      <c r="D60" s="14" t="s">
        <v>483</v>
      </c>
      <c r="E60" s="14" t="str">
        <f t="shared" si="2"/>
        <v>17-02 地球物理及び地球化学</v>
      </c>
      <c r="F60" s="14" t="str">
        <f t="shared" si="3"/>
        <v>21-1702 応用理学－地球物理及び地球化学</v>
      </c>
    </row>
    <row r="61" spans="1:6" x14ac:dyDescent="0.25">
      <c r="A61" s="14" t="s">
        <v>360</v>
      </c>
      <c r="B61" s="14" t="str">
        <f>VLOOKUP(A61,'03_部門CD'!A:B,2,FALSE)</f>
        <v>応用理学部門</v>
      </c>
      <c r="C61" s="14" t="s">
        <v>414</v>
      </c>
      <c r="D61" s="14" t="s">
        <v>482</v>
      </c>
      <c r="E61" s="14" t="str">
        <f t="shared" si="2"/>
        <v>17-03 地質</v>
      </c>
      <c r="F61" s="14" t="str">
        <f t="shared" si="3"/>
        <v>21-1703 応用理学－地質</v>
      </c>
    </row>
    <row r="62" spans="1:6" x14ac:dyDescent="0.25">
      <c r="A62" s="14" t="s">
        <v>356</v>
      </c>
      <c r="B62" s="14" t="str">
        <f>VLOOKUP(A62,'03_部門CD'!A:B,2,FALSE)</f>
        <v>生物工学部門</v>
      </c>
      <c r="C62" s="14" t="s">
        <v>422</v>
      </c>
      <c r="D62" s="14" t="s">
        <v>481</v>
      </c>
      <c r="E62" s="14" t="str">
        <f t="shared" si="2"/>
        <v>18-01 生物機能工学</v>
      </c>
      <c r="F62" s="14" t="str">
        <f t="shared" si="3"/>
        <v>21-1801 生物工学－生物機能工学</v>
      </c>
    </row>
    <row r="63" spans="1:6" x14ac:dyDescent="0.25">
      <c r="A63" s="14" t="s">
        <v>356</v>
      </c>
      <c r="B63" s="14" t="str">
        <f>VLOOKUP(A63,'03_部門CD'!A:B,2,FALSE)</f>
        <v>生物工学部門</v>
      </c>
      <c r="C63" s="14" t="s">
        <v>418</v>
      </c>
      <c r="D63" s="14" t="s">
        <v>480</v>
      </c>
      <c r="E63" s="14" t="str">
        <f t="shared" si="2"/>
        <v>18-02 生物プロセス工学</v>
      </c>
      <c r="F63" s="14" t="str">
        <f t="shared" si="3"/>
        <v>21-1802 生物工学－生物プロセス工学</v>
      </c>
    </row>
    <row r="64" spans="1:6" x14ac:dyDescent="0.25">
      <c r="A64" s="14" t="s">
        <v>352</v>
      </c>
      <c r="B64" s="14" t="str">
        <f>VLOOKUP(A64,'03_部門CD'!A:B,2,FALSE)</f>
        <v>環境部門</v>
      </c>
      <c r="C64" s="14" t="s">
        <v>422</v>
      </c>
      <c r="D64" s="14" t="s">
        <v>479</v>
      </c>
      <c r="E64" s="14" t="str">
        <f t="shared" si="2"/>
        <v>19-01 環境保全計画</v>
      </c>
      <c r="F64" s="14" t="str">
        <f t="shared" si="3"/>
        <v>21-1901 環境－環境保全計画</v>
      </c>
    </row>
    <row r="65" spans="1:6" x14ac:dyDescent="0.25">
      <c r="A65" s="14" t="s">
        <v>352</v>
      </c>
      <c r="B65" s="14" t="str">
        <f>VLOOKUP(A65,'03_部門CD'!A:B,2,FALSE)</f>
        <v>環境部門</v>
      </c>
      <c r="C65" s="14" t="s">
        <v>418</v>
      </c>
      <c r="D65" s="14" t="s">
        <v>478</v>
      </c>
      <c r="E65" s="14" t="str">
        <f t="shared" si="2"/>
        <v>19-02 環境測定</v>
      </c>
      <c r="F65" s="14" t="str">
        <f t="shared" si="3"/>
        <v>21-1902 環境－環境測定</v>
      </c>
    </row>
    <row r="66" spans="1:6" x14ac:dyDescent="0.25">
      <c r="A66" s="14" t="s">
        <v>352</v>
      </c>
      <c r="B66" s="14" t="str">
        <f>VLOOKUP(A66,'03_部門CD'!A:B,2,FALSE)</f>
        <v>環境部門</v>
      </c>
      <c r="C66" s="14" t="s">
        <v>414</v>
      </c>
      <c r="D66" s="14" t="s">
        <v>477</v>
      </c>
      <c r="E66" s="14" t="str">
        <f>A66&amp;"-"&amp;C66&amp;" "&amp;D66</f>
        <v>19-03 自然環境保全</v>
      </c>
      <c r="F66" s="14" t="str">
        <f t="shared" si="3"/>
        <v>21-1903 環境－自然環境保全</v>
      </c>
    </row>
    <row r="67" spans="1:6" x14ac:dyDescent="0.25">
      <c r="A67" s="14" t="s">
        <v>352</v>
      </c>
      <c r="B67" s="14" t="str">
        <f>VLOOKUP(A67,'03_部門CD'!A:B,2,FALSE)</f>
        <v>環境部門</v>
      </c>
      <c r="C67" s="14" t="s">
        <v>410</v>
      </c>
      <c r="D67" s="14" t="s">
        <v>476</v>
      </c>
      <c r="E67" s="14" t="str">
        <f>A67&amp;"-"&amp;C67&amp;" "&amp;D67</f>
        <v>19-04 環境影響評価</v>
      </c>
      <c r="F67" s="14" t="str">
        <f t="shared" si="3"/>
        <v>21-1904 環境－環境影響評価</v>
      </c>
    </row>
    <row r="68" spans="1:6" x14ac:dyDescent="0.25">
      <c r="A68" s="14" t="s">
        <v>348</v>
      </c>
      <c r="B68" s="14" t="str">
        <f>VLOOKUP(A68,'03_部門CD'!A:B,2,FALSE)</f>
        <v>原子力・放射線部門</v>
      </c>
      <c r="C68" s="14" t="s">
        <v>422</v>
      </c>
      <c r="D68" s="14" t="s">
        <v>475</v>
      </c>
      <c r="E68" s="14" t="str">
        <f>A68&amp;"-"&amp;C68&amp;" "&amp;D68</f>
        <v>20-01 原子炉システム・施設</v>
      </c>
      <c r="F68" s="14" t="str">
        <f t="shared" si="3"/>
        <v>21-2001 原子力・放射線－原子炉システム・施設</v>
      </c>
    </row>
    <row r="69" spans="1:6" x14ac:dyDescent="0.25">
      <c r="A69" s="14" t="s">
        <v>348</v>
      </c>
      <c r="B69" s="14" t="str">
        <f>VLOOKUP(A69,'03_部門CD'!A:B,2,FALSE)</f>
        <v>原子力・放射線部門</v>
      </c>
      <c r="C69" s="14" t="s">
        <v>418</v>
      </c>
      <c r="D69" s="14" t="s">
        <v>474</v>
      </c>
      <c r="E69" s="14" t="str">
        <f>A69&amp;"-"&amp;C69&amp;" "&amp;D69</f>
        <v>20-02 核燃料サイクル及び放射性廃棄物の処理・処分</v>
      </c>
      <c r="F69" s="14" t="str">
        <f t="shared" si="3"/>
        <v>21-2002 原子力・放射線－核燃料サイクル及び放射性廃棄物の処理・処分</v>
      </c>
    </row>
    <row r="70" spans="1:6" x14ac:dyDescent="0.25">
      <c r="A70" s="14" t="s">
        <v>348</v>
      </c>
      <c r="B70" s="14" t="str">
        <f>VLOOKUP(A70,'03_部門CD'!A:B,2,FALSE)</f>
        <v>原子力・放射線部門</v>
      </c>
      <c r="C70" s="14" t="s">
        <v>414</v>
      </c>
      <c r="D70" s="14" t="s">
        <v>473</v>
      </c>
      <c r="E70" s="14" t="str">
        <f>A70&amp;"-"&amp;C70&amp;" "&amp;D70</f>
        <v>20-03 放射線防護及び利用</v>
      </c>
      <c r="F70" s="14" t="str">
        <f t="shared" si="3"/>
        <v>21-2003 原子力・放射線－放射線防護及び利用</v>
      </c>
    </row>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5"/>
  <dimension ref="A1:C10"/>
  <sheetViews>
    <sheetView workbookViewId="0">
      <selection activeCell="C19" sqref="C19"/>
    </sheetView>
  </sheetViews>
  <sheetFormatPr defaultRowHeight="15.75" x14ac:dyDescent="0.25"/>
  <cols>
    <col min="1" max="1" width="9.33203125" bestFit="1" customWidth="1"/>
    <col min="2" max="2" width="33.88671875" bestFit="1" customWidth="1"/>
    <col min="3" max="3" width="36.44140625" bestFit="1" customWidth="1"/>
  </cols>
  <sheetData>
    <row r="1" spans="1:3" x14ac:dyDescent="0.25">
      <c r="A1" s="12" t="s">
        <v>557</v>
      </c>
      <c r="B1" s="12" t="s">
        <v>556</v>
      </c>
      <c r="C1" s="12" t="s">
        <v>423</v>
      </c>
    </row>
    <row r="2" spans="1:3" x14ac:dyDescent="0.25">
      <c r="A2" s="17" t="s">
        <v>422</v>
      </c>
      <c r="B2" s="17" t="s">
        <v>555</v>
      </c>
      <c r="C2" s="14" t="str">
        <f t="shared" ref="C2:C10" si="0">A2&amp;" "&amp;B2</f>
        <v>01 官庁〔国の出先機関・研究所を含む〕</v>
      </c>
    </row>
    <row r="3" spans="1:3" x14ac:dyDescent="0.25">
      <c r="A3" s="17" t="s">
        <v>382</v>
      </c>
      <c r="B3" s="17" t="s">
        <v>32</v>
      </c>
      <c r="C3" s="14" t="str">
        <f t="shared" si="0"/>
        <v>11 地方自治体〔自治体の出先機関・研究所を含む〕</v>
      </c>
    </row>
    <row r="4" spans="1:3" x14ac:dyDescent="0.25">
      <c r="A4" s="17" t="s">
        <v>344</v>
      </c>
      <c r="B4" s="17" t="s">
        <v>554</v>
      </c>
      <c r="C4" s="14" t="str">
        <f t="shared" si="0"/>
        <v>21 教育機関〔大学及び付属研究所、高専等〕</v>
      </c>
    </row>
    <row r="5" spans="1:3" x14ac:dyDescent="0.25">
      <c r="A5" s="17" t="s">
        <v>304</v>
      </c>
      <c r="B5" s="17" t="s">
        <v>553</v>
      </c>
      <c r="C5" s="14" t="str">
        <f t="shared" si="0"/>
        <v>31 独立行政法人等〔機構・事業団を含む〕</v>
      </c>
    </row>
    <row r="6" spans="1:3" x14ac:dyDescent="0.25">
      <c r="A6" s="17" t="s">
        <v>300</v>
      </c>
      <c r="B6" s="17" t="s">
        <v>552</v>
      </c>
      <c r="C6" s="14" t="str">
        <f t="shared" si="0"/>
        <v>32 公益法人等〔財団法人、社団法人等〕</v>
      </c>
    </row>
    <row r="7" spans="1:3" x14ac:dyDescent="0.25">
      <c r="A7" s="17" t="s">
        <v>264</v>
      </c>
      <c r="B7" s="17" t="s">
        <v>551</v>
      </c>
      <c r="C7" s="14" t="str">
        <f t="shared" si="0"/>
        <v>41 一般企業〔コンサルタント業を除く企業〕</v>
      </c>
    </row>
    <row r="8" spans="1:3" x14ac:dyDescent="0.25">
      <c r="A8" s="17" t="s">
        <v>260</v>
      </c>
      <c r="B8" s="17" t="s">
        <v>550</v>
      </c>
      <c r="C8" s="14" t="str">
        <f t="shared" si="0"/>
        <v>42 コンサルタント会社〔調査・測量業を含む〕</v>
      </c>
    </row>
    <row r="9" spans="1:3" x14ac:dyDescent="0.25">
      <c r="A9" s="17" t="s">
        <v>549</v>
      </c>
      <c r="B9" s="17" t="s">
        <v>548</v>
      </c>
      <c r="C9" s="14" t="str">
        <f t="shared" si="0"/>
        <v>51 自営〔個人営業者等〕</v>
      </c>
    </row>
    <row r="10" spans="1:3" x14ac:dyDescent="0.25">
      <c r="A10" s="17" t="s">
        <v>547</v>
      </c>
      <c r="B10" s="17" t="s">
        <v>546</v>
      </c>
      <c r="C10" s="14" t="str">
        <f t="shared" si="0"/>
        <v>61 無職</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6"/>
  <dimension ref="A1:G6"/>
  <sheetViews>
    <sheetView workbookViewId="0">
      <selection activeCell="D9" sqref="D9"/>
    </sheetView>
  </sheetViews>
  <sheetFormatPr defaultRowHeight="15.75" x14ac:dyDescent="0.25"/>
  <cols>
    <col min="1" max="1" width="4.33203125" bestFit="1" customWidth="1"/>
    <col min="2" max="2" width="21.109375" bestFit="1" customWidth="1"/>
    <col min="3" max="3" width="23.88671875" bestFit="1" customWidth="1"/>
    <col min="4" max="4" width="11" bestFit="1" customWidth="1"/>
    <col min="5" max="5" width="9.33203125" bestFit="1" customWidth="1"/>
  </cols>
  <sheetData>
    <row r="1" spans="1:7" x14ac:dyDescent="0.25">
      <c r="A1" s="12" t="s">
        <v>568</v>
      </c>
      <c r="B1" s="12" t="s">
        <v>567</v>
      </c>
      <c r="C1" s="12" t="s">
        <v>423</v>
      </c>
      <c r="D1" s="12" t="s">
        <v>566</v>
      </c>
      <c r="E1" s="12" t="s">
        <v>565</v>
      </c>
      <c r="F1" s="12" t="s">
        <v>11161</v>
      </c>
      <c r="G1" s="12" t="s">
        <v>11162</v>
      </c>
    </row>
    <row r="2" spans="1:7" x14ac:dyDescent="0.25">
      <c r="A2" s="17" t="s">
        <v>406</v>
      </c>
      <c r="B2" s="14" t="s">
        <v>564</v>
      </c>
      <c r="C2" s="14" t="str">
        <f t="shared" ref="C2:C6" si="0">A2&amp;" "&amp;B2</f>
        <v>05 大学院</v>
      </c>
      <c r="D2" s="17" t="s">
        <v>406</v>
      </c>
      <c r="E2" s="17" t="s">
        <v>563</v>
      </c>
      <c r="F2" s="14">
        <v>24</v>
      </c>
      <c r="G2" s="14">
        <v>999</v>
      </c>
    </row>
    <row r="3" spans="1:7" x14ac:dyDescent="0.25">
      <c r="A3" s="17" t="s">
        <v>422</v>
      </c>
      <c r="B3" s="17" t="s">
        <v>562</v>
      </c>
      <c r="C3" s="14" t="str">
        <f t="shared" si="0"/>
        <v>01 大学</v>
      </c>
      <c r="D3" s="17" t="s">
        <v>422</v>
      </c>
      <c r="E3" s="17" t="s">
        <v>561</v>
      </c>
      <c r="F3" s="14">
        <v>22</v>
      </c>
      <c r="G3" s="14">
        <v>27</v>
      </c>
    </row>
    <row r="4" spans="1:7" x14ac:dyDescent="0.25">
      <c r="A4" s="17" t="s">
        <v>418</v>
      </c>
      <c r="B4" s="14" t="s">
        <v>560</v>
      </c>
      <c r="C4" s="14" t="str">
        <f t="shared" si="0"/>
        <v>02 新旧高専</v>
      </c>
      <c r="D4" s="17" t="s">
        <v>418</v>
      </c>
      <c r="E4" s="17" t="s">
        <v>558</v>
      </c>
      <c r="F4" s="14">
        <v>20</v>
      </c>
      <c r="G4" s="14">
        <v>25</v>
      </c>
    </row>
    <row r="5" spans="1:7" x14ac:dyDescent="0.25">
      <c r="A5" s="17" t="s">
        <v>414</v>
      </c>
      <c r="B5" s="14" t="s">
        <v>559</v>
      </c>
      <c r="C5" s="14" t="str">
        <f t="shared" si="0"/>
        <v>03 短大</v>
      </c>
      <c r="D5" s="17" t="s">
        <v>414</v>
      </c>
      <c r="E5" s="17" t="s">
        <v>558</v>
      </c>
      <c r="F5" s="14">
        <v>20</v>
      </c>
      <c r="G5" s="14">
        <v>25</v>
      </c>
    </row>
    <row r="6" spans="1:7" x14ac:dyDescent="0.25">
      <c r="A6" s="17" t="s">
        <v>410</v>
      </c>
      <c r="B6" s="14" t="s">
        <v>11405</v>
      </c>
      <c r="C6" s="14" t="str">
        <f t="shared" si="0"/>
        <v>04 その他〔高校・専門学校等〕</v>
      </c>
      <c r="D6" s="17" t="s">
        <v>410</v>
      </c>
      <c r="E6" s="17" t="s">
        <v>558</v>
      </c>
      <c r="F6" s="14">
        <v>15</v>
      </c>
      <c r="G6" s="14">
        <v>999</v>
      </c>
    </row>
  </sheetData>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dimension ref="A1:D40"/>
  <sheetViews>
    <sheetView topLeftCell="A25" workbookViewId="0">
      <selection activeCell="C32" sqref="C32"/>
    </sheetView>
  </sheetViews>
  <sheetFormatPr defaultColWidth="8.88671875" defaultRowHeight="15.75" x14ac:dyDescent="0.25"/>
  <cols>
    <col min="1" max="2" width="8.21875" style="19" bestFit="1" customWidth="1"/>
    <col min="3" max="4" width="15" style="18" bestFit="1" customWidth="1"/>
    <col min="5" max="16384" width="8.88671875" style="18"/>
  </cols>
  <sheetData>
    <row r="1" spans="1:4" x14ac:dyDescent="0.25">
      <c r="A1" s="23" t="s">
        <v>647</v>
      </c>
      <c r="B1" s="23" t="s">
        <v>646</v>
      </c>
      <c r="C1" s="24" t="s">
        <v>645</v>
      </c>
      <c r="D1" s="24" t="s">
        <v>644</v>
      </c>
    </row>
    <row r="2" spans="1:4" x14ac:dyDescent="0.25">
      <c r="A2" s="17" t="s">
        <v>643</v>
      </c>
      <c r="B2" s="17" t="s">
        <v>642</v>
      </c>
      <c r="C2" s="20">
        <v>1</v>
      </c>
      <c r="D2" s="20">
        <v>1278</v>
      </c>
    </row>
    <row r="3" spans="1:4" x14ac:dyDescent="0.25">
      <c r="A3" s="17" t="s">
        <v>641</v>
      </c>
      <c r="B3" s="17" t="s">
        <v>640</v>
      </c>
      <c r="C3" s="20">
        <v>1279</v>
      </c>
      <c r="D3" s="20">
        <v>2183</v>
      </c>
    </row>
    <row r="4" spans="1:4" x14ac:dyDescent="0.25">
      <c r="A4" s="17" t="s">
        <v>639</v>
      </c>
      <c r="B4" s="17" t="s">
        <v>638</v>
      </c>
      <c r="C4" s="20">
        <v>2184</v>
      </c>
      <c r="D4" s="20">
        <v>3029</v>
      </c>
    </row>
    <row r="5" spans="1:4" x14ac:dyDescent="0.25">
      <c r="A5" s="17" t="s">
        <v>637</v>
      </c>
      <c r="B5" s="17" t="s">
        <v>636</v>
      </c>
      <c r="C5" s="20">
        <v>3030</v>
      </c>
      <c r="D5" s="20">
        <v>3559</v>
      </c>
    </row>
    <row r="6" spans="1:4" x14ac:dyDescent="0.25">
      <c r="A6" s="17" t="s">
        <v>635</v>
      </c>
      <c r="B6" s="17" t="s">
        <v>634</v>
      </c>
      <c r="C6" s="20">
        <v>3560</v>
      </c>
      <c r="D6" s="20">
        <v>4183</v>
      </c>
    </row>
    <row r="7" spans="1:4" x14ac:dyDescent="0.25">
      <c r="A7" s="17" t="s">
        <v>633</v>
      </c>
      <c r="B7" s="17" t="s">
        <v>632</v>
      </c>
      <c r="C7" s="20">
        <v>4184</v>
      </c>
      <c r="D7" s="20">
        <v>5001</v>
      </c>
    </row>
    <row r="8" spans="1:4" x14ac:dyDescent="0.25">
      <c r="A8" s="17" t="s">
        <v>631</v>
      </c>
      <c r="B8" s="17" t="s">
        <v>630</v>
      </c>
      <c r="C8" s="20">
        <v>5002</v>
      </c>
      <c r="D8" s="20">
        <v>5699</v>
      </c>
    </row>
    <row r="9" spans="1:4" x14ac:dyDescent="0.25">
      <c r="A9" s="17" t="s">
        <v>629</v>
      </c>
      <c r="B9" s="17" t="s">
        <v>628</v>
      </c>
      <c r="C9" s="20">
        <v>5700</v>
      </c>
      <c r="D9" s="20">
        <v>6503</v>
      </c>
    </row>
    <row r="10" spans="1:4" x14ac:dyDescent="0.25">
      <c r="A10" s="17" t="s">
        <v>627</v>
      </c>
      <c r="B10" s="17" t="s">
        <v>626</v>
      </c>
      <c r="C10" s="20">
        <v>6504</v>
      </c>
      <c r="D10" s="20">
        <v>7124</v>
      </c>
    </row>
    <row r="11" spans="1:4" x14ac:dyDescent="0.25">
      <c r="A11" s="17" t="s">
        <v>625</v>
      </c>
      <c r="B11" s="17" t="s">
        <v>624</v>
      </c>
      <c r="C11" s="20">
        <v>7125</v>
      </c>
      <c r="D11" s="20">
        <v>7948</v>
      </c>
    </row>
    <row r="12" spans="1:4" x14ac:dyDescent="0.25">
      <c r="A12" s="17" t="s">
        <v>623</v>
      </c>
      <c r="B12" s="17" t="s">
        <v>622</v>
      </c>
      <c r="C12" s="20">
        <v>7949</v>
      </c>
      <c r="D12" s="20">
        <v>8655</v>
      </c>
    </row>
    <row r="13" spans="1:4" x14ac:dyDescent="0.25">
      <c r="A13" s="17" t="s">
        <v>621</v>
      </c>
      <c r="B13" s="17" t="s">
        <v>620</v>
      </c>
      <c r="C13" s="20">
        <v>8656</v>
      </c>
      <c r="D13" s="20">
        <v>9333</v>
      </c>
    </row>
    <row r="14" spans="1:4" x14ac:dyDescent="0.25">
      <c r="A14" s="17" t="s">
        <v>619</v>
      </c>
      <c r="B14" s="17" t="s">
        <v>618</v>
      </c>
      <c r="C14" s="20">
        <v>9334</v>
      </c>
      <c r="D14" s="20">
        <v>10025</v>
      </c>
    </row>
    <row r="15" spans="1:4" x14ac:dyDescent="0.25">
      <c r="A15" s="17" t="s">
        <v>617</v>
      </c>
      <c r="B15" s="17" t="s">
        <v>616</v>
      </c>
      <c r="C15" s="20">
        <v>10026</v>
      </c>
      <c r="D15" s="20">
        <v>11134</v>
      </c>
    </row>
    <row r="16" spans="1:4" x14ac:dyDescent="0.25">
      <c r="A16" s="17" t="s">
        <v>615</v>
      </c>
      <c r="B16" s="17" t="s">
        <v>614</v>
      </c>
      <c r="C16" s="20">
        <v>11135</v>
      </c>
      <c r="D16" s="20">
        <v>12295</v>
      </c>
    </row>
    <row r="17" spans="1:4" x14ac:dyDescent="0.25">
      <c r="A17" s="17" t="s">
        <v>613</v>
      </c>
      <c r="B17" s="17" t="s">
        <v>612</v>
      </c>
      <c r="C17" s="20">
        <v>12296</v>
      </c>
      <c r="D17" s="20">
        <v>13786</v>
      </c>
    </row>
    <row r="18" spans="1:4" x14ac:dyDescent="0.25">
      <c r="A18" s="17" t="s">
        <v>611</v>
      </c>
      <c r="B18" s="17" t="s">
        <v>610</v>
      </c>
      <c r="C18" s="20">
        <v>13787</v>
      </c>
      <c r="D18" s="20">
        <v>16248</v>
      </c>
    </row>
    <row r="19" spans="1:4" x14ac:dyDescent="0.25">
      <c r="A19" s="17" t="s">
        <v>609</v>
      </c>
      <c r="B19" s="17" t="s">
        <v>608</v>
      </c>
      <c r="C19" s="20">
        <v>16249</v>
      </c>
      <c r="D19" s="20">
        <v>18448</v>
      </c>
    </row>
    <row r="20" spans="1:4" x14ac:dyDescent="0.25">
      <c r="A20" s="17" t="s">
        <v>607</v>
      </c>
      <c r="B20" s="17" t="s">
        <v>606</v>
      </c>
      <c r="C20" s="20">
        <v>18449</v>
      </c>
      <c r="D20" s="20">
        <v>22033</v>
      </c>
    </row>
    <row r="21" spans="1:4" x14ac:dyDescent="0.25">
      <c r="A21" s="17" t="s">
        <v>605</v>
      </c>
      <c r="B21" s="17" t="s">
        <v>604</v>
      </c>
      <c r="C21" s="20">
        <v>22034</v>
      </c>
      <c r="D21" s="20">
        <v>50841</v>
      </c>
    </row>
    <row r="22" spans="1:4" x14ac:dyDescent="0.25">
      <c r="A22" s="17" t="s">
        <v>603</v>
      </c>
      <c r="B22" s="17" t="s">
        <v>602</v>
      </c>
      <c r="C22" s="20">
        <v>50842</v>
      </c>
      <c r="D22" s="20">
        <v>73819</v>
      </c>
    </row>
    <row r="23" spans="1:4" x14ac:dyDescent="0.25">
      <c r="A23" s="17" t="s">
        <v>601</v>
      </c>
      <c r="B23" s="17" t="s">
        <v>600</v>
      </c>
      <c r="C23" s="20">
        <v>73820</v>
      </c>
      <c r="D23" s="20">
        <v>83882</v>
      </c>
    </row>
    <row r="24" spans="1:4" x14ac:dyDescent="0.25">
      <c r="A24" s="17" t="s">
        <v>599</v>
      </c>
      <c r="B24" s="17" t="s">
        <v>598</v>
      </c>
      <c r="C24" s="20">
        <v>83883</v>
      </c>
      <c r="D24" s="20">
        <v>93589</v>
      </c>
    </row>
    <row r="25" spans="1:4" x14ac:dyDescent="0.25">
      <c r="A25" s="17" t="s">
        <v>597</v>
      </c>
      <c r="B25" s="17" t="s">
        <v>596</v>
      </c>
      <c r="C25" s="20">
        <v>93590</v>
      </c>
      <c r="D25" s="20">
        <v>108438</v>
      </c>
    </row>
    <row r="26" spans="1:4" x14ac:dyDescent="0.25">
      <c r="A26" s="17" t="s">
        <v>595</v>
      </c>
      <c r="B26" s="17" t="s">
        <v>594</v>
      </c>
      <c r="C26" s="20">
        <v>108439</v>
      </c>
      <c r="D26" s="20">
        <v>116821</v>
      </c>
    </row>
    <row r="27" spans="1:4" x14ac:dyDescent="0.25">
      <c r="A27" s="17" t="s">
        <v>593</v>
      </c>
      <c r="B27" s="17" t="s">
        <v>592</v>
      </c>
      <c r="C27" s="20">
        <v>116822</v>
      </c>
      <c r="D27" s="20">
        <v>126819</v>
      </c>
    </row>
    <row r="28" spans="1:4" x14ac:dyDescent="0.25">
      <c r="A28" s="17" t="s">
        <v>591</v>
      </c>
      <c r="B28" s="17" t="s">
        <v>590</v>
      </c>
      <c r="C28" s="20">
        <v>126820</v>
      </c>
      <c r="D28" s="20">
        <v>134836</v>
      </c>
    </row>
    <row r="29" spans="1:4" x14ac:dyDescent="0.25">
      <c r="A29" s="17" t="s">
        <v>589</v>
      </c>
      <c r="B29" s="17" t="s">
        <v>588</v>
      </c>
      <c r="C29" s="20">
        <v>134837</v>
      </c>
      <c r="D29" s="20">
        <v>138648</v>
      </c>
    </row>
    <row r="30" spans="1:4" x14ac:dyDescent="0.25">
      <c r="A30" s="17" t="s">
        <v>585</v>
      </c>
      <c r="B30" s="17" t="s">
        <v>584</v>
      </c>
      <c r="C30" s="20">
        <v>138649</v>
      </c>
      <c r="D30" s="20">
        <v>149529</v>
      </c>
    </row>
    <row r="31" spans="1:4" x14ac:dyDescent="0.25">
      <c r="A31" s="17" t="s">
        <v>587</v>
      </c>
      <c r="B31" s="17" t="s">
        <v>586</v>
      </c>
      <c r="C31" s="20">
        <v>149530</v>
      </c>
      <c r="D31" s="20">
        <v>155076</v>
      </c>
    </row>
    <row r="32" spans="1:4" x14ac:dyDescent="0.25">
      <c r="A32" s="17" t="s">
        <v>585</v>
      </c>
      <c r="B32" s="17" t="s">
        <v>584</v>
      </c>
      <c r="C32" s="20">
        <v>155077</v>
      </c>
      <c r="D32" s="20">
        <v>155077</v>
      </c>
    </row>
    <row r="33" spans="1:4" x14ac:dyDescent="0.25">
      <c r="A33" s="17" t="s">
        <v>583</v>
      </c>
      <c r="B33" s="17" t="s">
        <v>582</v>
      </c>
      <c r="C33" s="20">
        <v>155078</v>
      </c>
      <c r="D33" s="20">
        <v>164928</v>
      </c>
    </row>
    <row r="34" spans="1:4" x14ac:dyDescent="0.25">
      <c r="A34" s="17" t="s">
        <v>581</v>
      </c>
      <c r="B34" s="17" t="s">
        <v>580</v>
      </c>
      <c r="C34" s="20">
        <v>164929</v>
      </c>
      <c r="D34" s="20">
        <v>173621</v>
      </c>
    </row>
    <row r="35" spans="1:4" x14ac:dyDescent="0.25">
      <c r="A35" s="17" t="s">
        <v>579</v>
      </c>
      <c r="B35" s="17" t="s">
        <v>578</v>
      </c>
      <c r="C35" s="20">
        <v>173622</v>
      </c>
      <c r="D35" s="20">
        <v>182221</v>
      </c>
    </row>
    <row r="36" spans="1:4" x14ac:dyDescent="0.25">
      <c r="A36" s="17" t="s">
        <v>577</v>
      </c>
      <c r="B36" s="17" t="s">
        <v>576</v>
      </c>
      <c r="C36" s="20">
        <v>182222</v>
      </c>
      <c r="D36" s="20">
        <v>190879</v>
      </c>
    </row>
    <row r="37" spans="1:4" x14ac:dyDescent="0.25">
      <c r="A37" s="17" t="s">
        <v>575</v>
      </c>
      <c r="B37" s="17" t="s">
        <v>574</v>
      </c>
      <c r="C37" s="20">
        <v>190880</v>
      </c>
      <c r="D37" s="20">
        <v>197181</v>
      </c>
    </row>
    <row r="38" spans="1:4" x14ac:dyDescent="0.25">
      <c r="A38" s="17" t="s">
        <v>572</v>
      </c>
      <c r="B38" s="17" t="s">
        <v>573</v>
      </c>
      <c r="C38" s="20">
        <v>197182</v>
      </c>
      <c r="D38" s="20">
        <v>201718</v>
      </c>
    </row>
    <row r="39" spans="1:4" x14ac:dyDescent="0.25">
      <c r="A39" s="17" t="s">
        <v>572</v>
      </c>
      <c r="B39" s="17" t="s">
        <v>571</v>
      </c>
      <c r="C39" s="20">
        <v>201719</v>
      </c>
      <c r="D39" s="20">
        <v>204000</v>
      </c>
    </row>
    <row r="40" spans="1:4" x14ac:dyDescent="0.25">
      <c r="A40" s="17" t="s">
        <v>570</v>
      </c>
      <c r="B40" s="17" t="s">
        <v>569</v>
      </c>
      <c r="C40" s="20">
        <v>204001</v>
      </c>
      <c r="D40" s="20">
        <v>210380</v>
      </c>
    </row>
  </sheetData>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2"/>
  <dimension ref="A1:D65"/>
  <sheetViews>
    <sheetView topLeftCell="A58" workbookViewId="0">
      <selection activeCell="E65" sqref="E65"/>
    </sheetView>
  </sheetViews>
  <sheetFormatPr defaultRowHeight="15.75" x14ac:dyDescent="0.25"/>
  <cols>
    <col min="1" max="2" width="8.21875" style="19" bestFit="1" customWidth="1"/>
    <col min="3" max="4" width="15" bestFit="1" customWidth="1"/>
  </cols>
  <sheetData>
    <row r="1" spans="1:4" x14ac:dyDescent="0.25">
      <c r="A1" s="23" t="s">
        <v>647</v>
      </c>
      <c r="B1" s="23" t="s">
        <v>646</v>
      </c>
      <c r="C1" s="12" t="s">
        <v>645</v>
      </c>
      <c r="D1" s="12" t="s">
        <v>644</v>
      </c>
    </row>
    <row r="2" spans="1:4" x14ac:dyDescent="0.25">
      <c r="A2" s="17" t="s">
        <v>737</v>
      </c>
      <c r="B2" s="17" t="s">
        <v>736</v>
      </c>
      <c r="C2" s="14">
        <v>1</v>
      </c>
      <c r="D2" s="14">
        <v>991</v>
      </c>
    </row>
    <row r="3" spans="1:4" x14ac:dyDescent="0.25">
      <c r="A3" s="17" t="s">
        <v>735</v>
      </c>
      <c r="B3" s="17" t="s">
        <v>734</v>
      </c>
      <c r="C3" s="14">
        <v>992</v>
      </c>
      <c r="D3" s="14">
        <v>2521</v>
      </c>
    </row>
    <row r="4" spans="1:4" x14ac:dyDescent="0.25">
      <c r="A4" s="17" t="s">
        <v>733</v>
      </c>
      <c r="B4" s="17" t="s">
        <v>732</v>
      </c>
      <c r="C4" s="14">
        <v>2522</v>
      </c>
      <c r="D4" s="14">
        <v>3427</v>
      </c>
    </row>
    <row r="5" spans="1:4" x14ac:dyDescent="0.25">
      <c r="A5" s="17" t="s">
        <v>731</v>
      </c>
      <c r="B5" s="17" t="s">
        <v>730</v>
      </c>
      <c r="C5" s="14">
        <v>3428</v>
      </c>
      <c r="D5" s="14">
        <v>4151</v>
      </c>
    </row>
    <row r="6" spans="1:4" x14ac:dyDescent="0.25">
      <c r="A6" s="17" t="s">
        <v>729</v>
      </c>
      <c r="B6" s="17" t="s">
        <v>728</v>
      </c>
      <c r="C6" s="14">
        <v>4152</v>
      </c>
      <c r="D6" s="14">
        <v>4843</v>
      </c>
    </row>
    <row r="7" spans="1:4" x14ac:dyDescent="0.25">
      <c r="A7" s="17" t="s">
        <v>727</v>
      </c>
      <c r="B7" s="17" t="s">
        <v>726</v>
      </c>
      <c r="C7" s="14">
        <v>4844</v>
      </c>
      <c r="D7" s="14">
        <v>5770</v>
      </c>
    </row>
    <row r="8" spans="1:4" x14ac:dyDescent="0.25">
      <c r="A8" s="17" t="s">
        <v>725</v>
      </c>
      <c r="B8" s="17" t="s">
        <v>724</v>
      </c>
      <c r="C8" s="14">
        <v>5771</v>
      </c>
      <c r="D8" s="14">
        <v>6781</v>
      </c>
    </row>
    <row r="9" spans="1:4" x14ac:dyDescent="0.25">
      <c r="A9" s="17" t="s">
        <v>723</v>
      </c>
      <c r="B9" s="17" t="s">
        <v>722</v>
      </c>
      <c r="C9" s="14">
        <v>6782</v>
      </c>
      <c r="D9" s="14">
        <v>7708</v>
      </c>
    </row>
    <row r="10" spans="1:4" x14ac:dyDescent="0.25">
      <c r="A10" s="17" t="s">
        <v>721</v>
      </c>
      <c r="B10" s="17" t="s">
        <v>720</v>
      </c>
      <c r="C10" s="14">
        <v>7709</v>
      </c>
      <c r="D10" s="14">
        <v>8658</v>
      </c>
    </row>
    <row r="11" spans="1:4" x14ac:dyDescent="0.25">
      <c r="A11" s="17" t="s">
        <v>719</v>
      </c>
      <c r="B11" s="17" t="s">
        <v>718</v>
      </c>
      <c r="C11" s="14">
        <v>8659</v>
      </c>
      <c r="D11" s="14">
        <v>9576</v>
      </c>
    </row>
    <row r="12" spans="1:4" x14ac:dyDescent="0.25">
      <c r="A12" s="17" t="s">
        <v>717</v>
      </c>
      <c r="B12" s="17" t="s">
        <v>716</v>
      </c>
      <c r="C12" s="14">
        <v>9577</v>
      </c>
      <c r="D12" s="14">
        <v>10186</v>
      </c>
    </row>
    <row r="13" spans="1:4" x14ac:dyDescent="0.25">
      <c r="A13" s="17" t="s">
        <v>715</v>
      </c>
      <c r="B13" s="17" t="s">
        <v>714</v>
      </c>
      <c r="C13" s="14">
        <v>10187</v>
      </c>
      <c r="D13" s="14">
        <v>10780</v>
      </c>
    </row>
    <row r="14" spans="1:4" x14ac:dyDescent="0.25">
      <c r="A14" s="17" t="s">
        <v>713</v>
      </c>
      <c r="B14" s="17" t="s">
        <v>712</v>
      </c>
      <c r="C14" s="14">
        <v>10781</v>
      </c>
      <c r="D14" s="14">
        <v>11475</v>
      </c>
    </row>
    <row r="15" spans="1:4" x14ac:dyDescent="0.25">
      <c r="A15" s="17" t="s">
        <v>711</v>
      </c>
      <c r="B15" s="17" t="s">
        <v>710</v>
      </c>
      <c r="C15" s="14">
        <v>11476</v>
      </c>
      <c r="D15" s="14">
        <v>12124</v>
      </c>
    </row>
    <row r="16" spans="1:4" x14ac:dyDescent="0.25">
      <c r="A16" s="17" t="s">
        <v>709</v>
      </c>
      <c r="B16" s="17" t="s">
        <v>708</v>
      </c>
      <c r="C16" s="14">
        <v>12125</v>
      </c>
      <c r="D16" s="14">
        <v>12851</v>
      </c>
    </row>
    <row r="17" spans="1:4" x14ac:dyDescent="0.25">
      <c r="A17" s="17" t="s">
        <v>707</v>
      </c>
      <c r="B17" s="17" t="s">
        <v>706</v>
      </c>
      <c r="C17" s="14">
        <v>12852</v>
      </c>
      <c r="D17" s="14">
        <v>13637</v>
      </c>
    </row>
    <row r="18" spans="1:4" x14ac:dyDescent="0.25">
      <c r="A18" s="17" t="s">
        <v>705</v>
      </c>
      <c r="B18" s="17" t="s">
        <v>704</v>
      </c>
      <c r="C18" s="14">
        <v>13638</v>
      </c>
      <c r="D18" s="14">
        <v>14404</v>
      </c>
    </row>
    <row r="19" spans="1:4" x14ac:dyDescent="0.25">
      <c r="A19" s="17" t="s">
        <v>703</v>
      </c>
      <c r="B19" s="17" t="s">
        <v>702</v>
      </c>
      <c r="C19" s="14">
        <v>14405</v>
      </c>
      <c r="D19" s="14">
        <v>15160</v>
      </c>
    </row>
    <row r="20" spans="1:4" x14ac:dyDescent="0.25">
      <c r="A20" s="17" t="s">
        <v>701</v>
      </c>
      <c r="B20" s="17" t="s">
        <v>700</v>
      </c>
      <c r="C20" s="14">
        <v>15161</v>
      </c>
      <c r="D20" s="14">
        <v>15848</v>
      </c>
    </row>
    <row r="21" spans="1:4" x14ac:dyDescent="0.25">
      <c r="A21" s="17" t="s">
        <v>699</v>
      </c>
      <c r="B21" s="17" t="s">
        <v>698</v>
      </c>
      <c r="C21" s="14">
        <v>15849</v>
      </c>
      <c r="D21" s="14">
        <v>16563</v>
      </c>
    </row>
    <row r="22" spans="1:4" x14ac:dyDescent="0.25">
      <c r="A22" s="17" t="s">
        <v>697</v>
      </c>
      <c r="B22" s="17" t="s">
        <v>696</v>
      </c>
      <c r="C22" s="14">
        <v>16564</v>
      </c>
      <c r="D22" s="14">
        <v>17274</v>
      </c>
    </row>
    <row r="23" spans="1:4" x14ac:dyDescent="0.25">
      <c r="A23" s="17" t="s">
        <v>695</v>
      </c>
      <c r="B23" s="17" t="s">
        <v>694</v>
      </c>
      <c r="C23" s="14">
        <v>17275</v>
      </c>
      <c r="D23" s="14">
        <v>18020</v>
      </c>
    </row>
    <row r="24" spans="1:4" x14ac:dyDescent="0.25">
      <c r="A24" s="17" t="s">
        <v>693</v>
      </c>
      <c r="B24" s="17" t="s">
        <v>692</v>
      </c>
      <c r="C24" s="14">
        <v>18021</v>
      </c>
      <c r="D24" s="14">
        <v>18669</v>
      </c>
    </row>
    <row r="25" spans="1:4" x14ac:dyDescent="0.25">
      <c r="A25" s="17" t="s">
        <v>691</v>
      </c>
      <c r="B25" s="17" t="s">
        <v>690</v>
      </c>
      <c r="C25" s="14">
        <v>18670</v>
      </c>
      <c r="D25" s="14">
        <v>19366</v>
      </c>
    </row>
    <row r="26" spans="1:4" x14ac:dyDescent="0.25">
      <c r="A26" s="17" t="s">
        <v>689</v>
      </c>
      <c r="B26" s="17" t="s">
        <v>688</v>
      </c>
      <c r="C26" s="14">
        <v>19367</v>
      </c>
      <c r="D26" s="14">
        <v>20232</v>
      </c>
    </row>
    <row r="27" spans="1:4" x14ac:dyDescent="0.25">
      <c r="A27" s="17" t="s">
        <v>687</v>
      </c>
      <c r="B27" s="17" t="s">
        <v>686</v>
      </c>
      <c r="C27" s="14">
        <v>20233</v>
      </c>
      <c r="D27" s="14">
        <v>21132</v>
      </c>
    </row>
    <row r="28" spans="1:4" x14ac:dyDescent="0.25">
      <c r="A28" s="17" t="s">
        <v>643</v>
      </c>
      <c r="B28" s="17" t="s">
        <v>685</v>
      </c>
      <c r="C28" s="14">
        <v>21133</v>
      </c>
      <c r="D28" s="14">
        <v>22136</v>
      </c>
    </row>
    <row r="29" spans="1:4" x14ac:dyDescent="0.25">
      <c r="A29" s="17" t="s">
        <v>641</v>
      </c>
      <c r="B29" s="17" t="s">
        <v>684</v>
      </c>
      <c r="C29" s="14">
        <v>22137</v>
      </c>
      <c r="D29" s="14">
        <v>23003</v>
      </c>
    </row>
    <row r="30" spans="1:4" x14ac:dyDescent="0.25">
      <c r="A30" s="17" t="s">
        <v>639</v>
      </c>
      <c r="B30" s="17" t="s">
        <v>683</v>
      </c>
      <c r="C30" s="14">
        <v>23004</v>
      </c>
      <c r="D30" s="14">
        <v>24083</v>
      </c>
    </row>
    <row r="31" spans="1:4" x14ac:dyDescent="0.25">
      <c r="A31" s="17" t="s">
        <v>637</v>
      </c>
      <c r="B31" s="17" t="s">
        <v>682</v>
      </c>
      <c r="C31" s="14">
        <v>24084</v>
      </c>
      <c r="D31" s="14">
        <v>25236</v>
      </c>
    </row>
    <row r="32" spans="1:4" x14ac:dyDescent="0.25">
      <c r="A32" s="17" t="s">
        <v>635</v>
      </c>
      <c r="B32" s="17" t="s">
        <v>681</v>
      </c>
      <c r="C32" s="14">
        <v>25237</v>
      </c>
      <c r="D32" s="14">
        <v>26435</v>
      </c>
    </row>
    <row r="33" spans="1:4" x14ac:dyDescent="0.25">
      <c r="A33" s="17" t="s">
        <v>633</v>
      </c>
      <c r="B33" s="17" t="s">
        <v>680</v>
      </c>
      <c r="C33" s="14">
        <v>26436</v>
      </c>
      <c r="D33" s="14">
        <v>27780</v>
      </c>
    </row>
    <row r="34" spans="1:4" x14ac:dyDescent="0.25">
      <c r="A34" s="17" t="s">
        <v>631</v>
      </c>
      <c r="B34" s="17" t="s">
        <v>679</v>
      </c>
      <c r="C34" s="14">
        <v>27781</v>
      </c>
      <c r="D34" s="14">
        <v>29194</v>
      </c>
    </row>
    <row r="35" spans="1:4" x14ac:dyDescent="0.25">
      <c r="A35" s="17" t="s">
        <v>629</v>
      </c>
      <c r="B35" s="17" t="s">
        <v>678</v>
      </c>
      <c r="C35" s="14">
        <v>29195</v>
      </c>
      <c r="D35" s="14">
        <v>30663</v>
      </c>
    </row>
    <row r="36" spans="1:4" x14ac:dyDescent="0.25">
      <c r="A36" s="17" t="s">
        <v>627</v>
      </c>
      <c r="B36" s="17" t="s">
        <v>677</v>
      </c>
      <c r="C36" s="14">
        <v>30664</v>
      </c>
      <c r="D36" s="14">
        <v>32306</v>
      </c>
    </row>
    <row r="37" spans="1:4" x14ac:dyDescent="0.25">
      <c r="A37" s="17" t="s">
        <v>625</v>
      </c>
      <c r="B37" s="17" t="s">
        <v>676</v>
      </c>
      <c r="C37" s="14">
        <v>32307</v>
      </c>
      <c r="D37" s="14">
        <v>33915</v>
      </c>
    </row>
    <row r="38" spans="1:4" x14ac:dyDescent="0.25">
      <c r="A38" s="17" t="s">
        <v>623</v>
      </c>
      <c r="B38" s="17" t="s">
        <v>675</v>
      </c>
      <c r="C38" s="14">
        <v>33916</v>
      </c>
      <c r="D38" s="14">
        <v>35921</v>
      </c>
    </row>
    <row r="39" spans="1:4" x14ac:dyDescent="0.25">
      <c r="A39" s="17" t="s">
        <v>621</v>
      </c>
      <c r="B39" s="17" t="s">
        <v>674</v>
      </c>
      <c r="C39" s="14">
        <v>35922</v>
      </c>
      <c r="D39" s="14">
        <v>37995</v>
      </c>
    </row>
    <row r="40" spans="1:4" x14ac:dyDescent="0.25">
      <c r="A40" s="17" t="s">
        <v>619</v>
      </c>
      <c r="B40" s="17" t="s">
        <v>673</v>
      </c>
      <c r="C40" s="14">
        <v>37996</v>
      </c>
      <c r="D40" s="14">
        <v>40113</v>
      </c>
    </row>
    <row r="41" spans="1:4" x14ac:dyDescent="0.25">
      <c r="A41" s="17" t="s">
        <v>617</v>
      </c>
      <c r="B41" s="17" t="s">
        <v>672</v>
      </c>
      <c r="C41" s="14">
        <v>40114</v>
      </c>
      <c r="D41" s="14">
        <v>42267</v>
      </c>
    </row>
    <row r="42" spans="1:4" x14ac:dyDescent="0.25">
      <c r="A42" s="17" t="s">
        <v>615</v>
      </c>
      <c r="B42" s="17" t="s">
        <v>671</v>
      </c>
      <c r="C42" s="14">
        <v>42268</v>
      </c>
      <c r="D42" s="14">
        <v>44844</v>
      </c>
    </row>
    <row r="43" spans="1:4" x14ac:dyDescent="0.25">
      <c r="A43" s="17" t="s">
        <v>613</v>
      </c>
      <c r="B43" s="17" t="s">
        <v>670</v>
      </c>
      <c r="C43" s="14">
        <v>44845</v>
      </c>
      <c r="D43" s="14">
        <v>47786</v>
      </c>
    </row>
    <row r="44" spans="1:4" x14ac:dyDescent="0.25">
      <c r="A44" s="17" t="s">
        <v>611</v>
      </c>
      <c r="B44" s="17" t="s">
        <v>669</v>
      </c>
      <c r="C44" s="14">
        <v>47787</v>
      </c>
      <c r="D44" s="14">
        <v>51159</v>
      </c>
    </row>
    <row r="45" spans="1:4" x14ac:dyDescent="0.25">
      <c r="A45" s="17" t="s">
        <v>609</v>
      </c>
      <c r="B45" s="17" t="s">
        <v>668</v>
      </c>
      <c r="C45" s="14">
        <v>51160</v>
      </c>
      <c r="D45" s="14">
        <v>57730</v>
      </c>
    </row>
    <row r="46" spans="1:4" x14ac:dyDescent="0.25">
      <c r="A46" s="17" t="s">
        <v>609</v>
      </c>
      <c r="B46" s="17" t="s">
        <v>667</v>
      </c>
      <c r="C46" s="14">
        <v>57731</v>
      </c>
      <c r="D46" s="14">
        <v>57740</v>
      </c>
    </row>
    <row r="47" spans="1:4" x14ac:dyDescent="0.25">
      <c r="A47" s="17" t="s">
        <v>607</v>
      </c>
      <c r="B47" s="17" t="s">
        <v>666</v>
      </c>
      <c r="C47" s="14">
        <v>57741</v>
      </c>
      <c r="D47" s="14">
        <v>66818</v>
      </c>
    </row>
    <row r="48" spans="1:4" x14ac:dyDescent="0.25">
      <c r="A48" s="17" t="s">
        <v>605</v>
      </c>
      <c r="B48" s="17" t="s">
        <v>665</v>
      </c>
      <c r="C48" s="14">
        <v>66819</v>
      </c>
      <c r="D48" s="14">
        <v>68496</v>
      </c>
    </row>
    <row r="49" spans="1:4" x14ac:dyDescent="0.25">
      <c r="A49" s="17" t="s">
        <v>603</v>
      </c>
      <c r="B49" s="17" t="s">
        <v>664</v>
      </c>
      <c r="C49" s="14">
        <v>68497</v>
      </c>
      <c r="D49" s="14">
        <v>71933</v>
      </c>
    </row>
    <row r="50" spans="1:4" x14ac:dyDescent="0.25">
      <c r="A50" s="17" t="s">
        <v>601</v>
      </c>
      <c r="B50" s="17" t="s">
        <v>663</v>
      </c>
      <c r="C50" s="14">
        <v>71934</v>
      </c>
      <c r="D50" s="14">
        <v>75597</v>
      </c>
    </row>
    <row r="51" spans="1:4" x14ac:dyDescent="0.25">
      <c r="A51" s="17" t="s">
        <v>599</v>
      </c>
      <c r="B51" s="17" t="s">
        <v>662</v>
      </c>
      <c r="C51" s="14">
        <v>75598</v>
      </c>
      <c r="D51" s="14">
        <v>78802</v>
      </c>
    </row>
    <row r="52" spans="1:4" x14ac:dyDescent="0.25">
      <c r="A52" s="17" t="s">
        <v>597</v>
      </c>
      <c r="B52" s="17" t="s">
        <v>661</v>
      </c>
      <c r="C52" s="14">
        <v>78803</v>
      </c>
      <c r="D52" s="14">
        <v>82592</v>
      </c>
    </row>
    <row r="53" spans="1:4" x14ac:dyDescent="0.25">
      <c r="A53" s="17" t="s">
        <v>595</v>
      </c>
      <c r="B53" s="17" t="s">
        <v>660</v>
      </c>
      <c r="C53" s="14">
        <v>82593</v>
      </c>
      <c r="D53" s="14">
        <v>86735</v>
      </c>
    </row>
    <row r="54" spans="1:4" x14ac:dyDescent="0.25">
      <c r="A54" s="17" t="s">
        <v>593</v>
      </c>
      <c r="B54" s="17" t="s">
        <v>659</v>
      </c>
      <c r="C54" s="14">
        <v>86736</v>
      </c>
      <c r="D54" s="14">
        <v>91004</v>
      </c>
    </row>
    <row r="55" spans="1:4" x14ac:dyDescent="0.25">
      <c r="A55" s="17" t="s">
        <v>591</v>
      </c>
      <c r="B55" s="17" t="s">
        <v>658</v>
      </c>
      <c r="C55" s="14">
        <v>91005</v>
      </c>
      <c r="D55" s="14">
        <v>95121</v>
      </c>
    </row>
    <row r="56" spans="1:4" x14ac:dyDescent="0.25">
      <c r="A56" s="17" t="s">
        <v>589</v>
      </c>
      <c r="B56" s="17" t="s">
        <v>657</v>
      </c>
      <c r="C56" s="14">
        <v>95122</v>
      </c>
      <c r="D56" s="14">
        <v>98949</v>
      </c>
    </row>
    <row r="57" spans="1:4" x14ac:dyDescent="0.25">
      <c r="A57" s="17" t="s">
        <v>585</v>
      </c>
      <c r="B57" s="17" t="s">
        <v>656</v>
      </c>
      <c r="C57" s="14">
        <v>98950</v>
      </c>
      <c r="D57" s="14">
        <v>102358</v>
      </c>
    </row>
    <row r="58" spans="1:4" x14ac:dyDescent="0.25">
      <c r="A58" s="17" t="s">
        <v>587</v>
      </c>
      <c r="B58" s="17" t="s">
        <v>655</v>
      </c>
      <c r="C58" s="14">
        <v>102359</v>
      </c>
      <c r="D58" s="14">
        <v>106159</v>
      </c>
    </row>
    <row r="59" spans="1:4" x14ac:dyDescent="0.25">
      <c r="A59" s="17" t="s">
        <v>583</v>
      </c>
      <c r="B59" s="17" t="s">
        <v>654</v>
      </c>
      <c r="C59" s="14">
        <v>106160</v>
      </c>
      <c r="D59" s="14">
        <v>109657</v>
      </c>
    </row>
    <row r="60" spans="1:4" x14ac:dyDescent="0.25">
      <c r="A60" s="17" t="s">
        <v>581</v>
      </c>
      <c r="B60" s="17" t="s">
        <v>653</v>
      </c>
      <c r="C60" s="14">
        <v>109658</v>
      </c>
      <c r="D60" s="14">
        <v>113306</v>
      </c>
    </row>
    <row r="61" spans="1:4" x14ac:dyDescent="0.25">
      <c r="A61" s="17" t="s">
        <v>579</v>
      </c>
      <c r="B61" s="17" t="s">
        <v>652</v>
      </c>
      <c r="C61" s="14">
        <v>113307</v>
      </c>
      <c r="D61" s="14">
        <v>116954</v>
      </c>
    </row>
    <row r="62" spans="1:4" x14ac:dyDescent="0.25">
      <c r="A62" s="17" t="s">
        <v>577</v>
      </c>
      <c r="B62" s="17" t="s">
        <v>651</v>
      </c>
      <c r="C62" s="14">
        <v>116955</v>
      </c>
      <c r="D62" s="14">
        <v>120455</v>
      </c>
    </row>
    <row r="63" spans="1:4" x14ac:dyDescent="0.25">
      <c r="A63" s="17" t="s">
        <v>575</v>
      </c>
      <c r="B63" s="17" t="s">
        <v>650</v>
      </c>
      <c r="C63" s="14">
        <v>120456</v>
      </c>
      <c r="D63" s="14">
        <v>122810</v>
      </c>
    </row>
    <row r="64" spans="1:4" x14ac:dyDescent="0.25">
      <c r="A64" s="17" t="s">
        <v>572</v>
      </c>
      <c r="B64" s="17" t="s">
        <v>649</v>
      </c>
      <c r="C64" s="14">
        <v>122811</v>
      </c>
      <c r="D64" s="14">
        <v>125629</v>
      </c>
    </row>
    <row r="65" spans="1:4" x14ac:dyDescent="0.25">
      <c r="A65" s="17" t="s">
        <v>570</v>
      </c>
      <c r="B65" s="17" t="s">
        <v>648</v>
      </c>
      <c r="C65" s="14">
        <v>125630</v>
      </c>
      <c r="D65" s="21">
        <f>D64+2656</f>
        <v>128285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1">
    <pageSetUpPr fitToPage="1"/>
  </sheetPr>
  <dimension ref="B1:BA104"/>
  <sheetViews>
    <sheetView showGridLines="0" workbookViewId="0"/>
  </sheetViews>
  <sheetFormatPr defaultColWidth="1.44140625" defaultRowHeight="8.1" customHeight="1" x14ac:dyDescent="0.25"/>
  <cols>
    <col min="1" max="16384" width="1.44140625" style="41"/>
  </cols>
  <sheetData>
    <row r="1" spans="3:53" ht="6" customHeight="1" x14ac:dyDescent="0.25">
      <c r="C1" s="187" t="s">
        <v>202</v>
      </c>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40"/>
    </row>
    <row r="2" spans="3:53" ht="8.1" customHeight="1" x14ac:dyDescent="0.25">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40"/>
    </row>
    <row r="3" spans="3:53" ht="8.1" customHeight="1" x14ac:dyDescent="0.25">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40"/>
    </row>
    <row r="4" spans="3:53" ht="8.1" customHeight="1" x14ac:dyDescent="0.25">
      <c r="C4" s="188" t="s">
        <v>201</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42"/>
    </row>
    <row r="5" spans="3:53" ht="8.1" customHeight="1" x14ac:dyDescent="0.25">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42"/>
      <c r="AJ5" s="223">
        <f ca="1">TODAY()</f>
        <v>44286</v>
      </c>
      <c r="AK5" s="223"/>
      <c r="AL5" s="223"/>
      <c r="AM5" s="223"/>
      <c r="AN5" s="223"/>
      <c r="AO5" s="223"/>
      <c r="AP5" s="223"/>
      <c r="AQ5" s="223"/>
      <c r="AR5" s="223"/>
      <c r="AS5" s="223"/>
      <c r="AT5" s="223"/>
      <c r="AU5" s="223"/>
      <c r="AV5" s="223"/>
      <c r="AW5" s="223"/>
      <c r="AX5" s="223"/>
      <c r="AY5" s="223"/>
      <c r="AZ5" s="223"/>
    </row>
    <row r="6" spans="3:53" ht="8.1" customHeight="1" x14ac:dyDescent="0.25">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42"/>
      <c r="AJ6" s="224"/>
      <c r="AK6" s="224"/>
      <c r="AL6" s="224"/>
      <c r="AM6" s="224"/>
      <c r="AN6" s="224"/>
      <c r="AO6" s="224"/>
      <c r="AP6" s="224"/>
      <c r="AQ6" s="224"/>
      <c r="AR6" s="224"/>
      <c r="AS6" s="224"/>
      <c r="AT6" s="224"/>
      <c r="AU6" s="224"/>
      <c r="AV6" s="224"/>
      <c r="AW6" s="224"/>
      <c r="AX6" s="224"/>
      <c r="AY6" s="224"/>
      <c r="AZ6" s="224"/>
    </row>
    <row r="7" spans="3:53" ht="8.1" customHeight="1" x14ac:dyDescent="0.25">
      <c r="C7" s="232" t="s">
        <v>200</v>
      </c>
      <c r="D7" s="232"/>
      <c r="E7" s="232"/>
      <c r="F7" s="232"/>
      <c r="G7" s="232"/>
      <c r="H7" s="232"/>
      <c r="I7" s="196"/>
      <c r="J7" s="197"/>
      <c r="K7" s="197"/>
      <c r="L7" s="197"/>
      <c r="M7" s="197"/>
      <c r="N7" s="197"/>
      <c r="O7" s="197"/>
      <c r="P7" s="197"/>
      <c r="Q7" s="197"/>
      <c r="R7" s="197"/>
      <c r="S7" s="197"/>
      <c r="T7" s="197"/>
      <c r="U7" s="197"/>
      <c r="V7" s="197"/>
      <c r="W7" s="197"/>
      <c r="X7" s="197"/>
      <c r="Y7" s="197"/>
      <c r="Z7" s="197"/>
      <c r="AA7" s="197"/>
      <c r="AB7" s="197"/>
      <c r="AC7" s="198"/>
      <c r="AD7" s="225" t="s">
        <v>199</v>
      </c>
      <c r="AE7" s="225"/>
      <c r="AF7" s="225"/>
      <c r="AG7" s="225"/>
      <c r="AH7" s="225"/>
      <c r="AI7" s="225"/>
      <c r="AJ7" s="234"/>
      <c r="AK7" s="234"/>
      <c r="AL7" s="234"/>
      <c r="AM7" s="234"/>
      <c r="AN7" s="234"/>
      <c r="AO7" s="234"/>
      <c r="AP7" s="234"/>
      <c r="AQ7" s="234"/>
      <c r="AR7" s="234"/>
      <c r="AS7" s="234"/>
      <c r="AT7" s="234"/>
      <c r="AU7" s="234"/>
      <c r="AV7" s="234"/>
      <c r="AW7" s="234"/>
      <c r="AX7" s="234"/>
      <c r="AY7" s="234"/>
      <c r="AZ7" s="234"/>
    </row>
    <row r="8" spans="3:53" ht="8.1" customHeight="1" x14ac:dyDescent="0.25">
      <c r="C8" s="233"/>
      <c r="D8" s="233"/>
      <c r="E8" s="233"/>
      <c r="F8" s="233"/>
      <c r="G8" s="233"/>
      <c r="H8" s="233"/>
      <c r="I8" s="240"/>
      <c r="J8" s="241"/>
      <c r="K8" s="241"/>
      <c r="L8" s="241"/>
      <c r="M8" s="241"/>
      <c r="N8" s="241"/>
      <c r="O8" s="241"/>
      <c r="P8" s="241"/>
      <c r="Q8" s="241"/>
      <c r="R8" s="241"/>
      <c r="S8" s="241"/>
      <c r="T8" s="241"/>
      <c r="U8" s="241"/>
      <c r="V8" s="241"/>
      <c r="W8" s="241"/>
      <c r="X8" s="241"/>
      <c r="Y8" s="241"/>
      <c r="Z8" s="241"/>
      <c r="AA8" s="241"/>
      <c r="AB8" s="241"/>
      <c r="AC8" s="242"/>
      <c r="AD8" s="225"/>
      <c r="AE8" s="225"/>
      <c r="AF8" s="225"/>
      <c r="AG8" s="225"/>
      <c r="AH8" s="225"/>
      <c r="AI8" s="225"/>
      <c r="AJ8" s="234"/>
      <c r="AK8" s="234"/>
      <c r="AL8" s="234"/>
      <c r="AM8" s="234"/>
      <c r="AN8" s="234"/>
      <c r="AO8" s="234"/>
      <c r="AP8" s="234"/>
      <c r="AQ8" s="234"/>
      <c r="AR8" s="234"/>
      <c r="AS8" s="234"/>
      <c r="AT8" s="234"/>
      <c r="AU8" s="234"/>
      <c r="AV8" s="234"/>
      <c r="AW8" s="234"/>
      <c r="AX8" s="234"/>
      <c r="AY8" s="234"/>
      <c r="AZ8" s="234"/>
    </row>
    <row r="9" spans="3:53" ht="8.1" customHeight="1" x14ac:dyDescent="0.25">
      <c r="C9" s="233" t="s">
        <v>198</v>
      </c>
      <c r="D9" s="233"/>
      <c r="E9" s="233"/>
      <c r="F9" s="233"/>
      <c r="G9" s="233"/>
      <c r="H9" s="233"/>
      <c r="I9" s="260"/>
      <c r="J9" s="261"/>
      <c r="K9" s="261"/>
      <c r="L9" s="261"/>
      <c r="M9" s="261"/>
      <c r="N9" s="261"/>
      <c r="O9" s="261"/>
      <c r="P9" s="261"/>
      <c r="Q9" s="261"/>
      <c r="R9" s="261"/>
      <c r="S9" s="261"/>
      <c r="T9" s="261"/>
      <c r="U9" s="261"/>
      <c r="V9" s="261"/>
      <c r="W9" s="254" t="s">
        <v>11584</v>
      </c>
      <c r="X9" s="254"/>
      <c r="Y9" s="254"/>
      <c r="Z9" s="254"/>
      <c r="AA9" s="254"/>
      <c r="AB9" s="254"/>
      <c r="AC9" s="255"/>
      <c r="AD9" s="225"/>
      <c r="AE9" s="225"/>
      <c r="AF9" s="225"/>
      <c r="AG9" s="225"/>
      <c r="AH9" s="225"/>
      <c r="AI9" s="225"/>
      <c r="AJ9" s="234"/>
      <c r="AK9" s="234"/>
      <c r="AL9" s="234"/>
      <c r="AM9" s="234"/>
      <c r="AN9" s="234"/>
      <c r="AO9" s="234"/>
      <c r="AP9" s="234"/>
      <c r="AQ9" s="234"/>
      <c r="AR9" s="234"/>
      <c r="AS9" s="234"/>
      <c r="AT9" s="234"/>
      <c r="AU9" s="234"/>
      <c r="AV9" s="234"/>
      <c r="AW9" s="234"/>
      <c r="AX9" s="234"/>
      <c r="AY9" s="234"/>
      <c r="AZ9" s="234"/>
    </row>
    <row r="10" spans="3:53" ht="8.1" customHeight="1" x14ac:dyDescent="0.25">
      <c r="C10" s="233"/>
      <c r="D10" s="233"/>
      <c r="E10" s="233"/>
      <c r="F10" s="233"/>
      <c r="G10" s="233"/>
      <c r="H10" s="233"/>
      <c r="I10" s="245"/>
      <c r="J10" s="246"/>
      <c r="K10" s="246"/>
      <c r="L10" s="246"/>
      <c r="M10" s="246"/>
      <c r="N10" s="246"/>
      <c r="O10" s="246"/>
      <c r="P10" s="246"/>
      <c r="Q10" s="246"/>
      <c r="R10" s="246"/>
      <c r="S10" s="246"/>
      <c r="T10" s="246"/>
      <c r="U10" s="246"/>
      <c r="V10" s="246"/>
      <c r="W10" s="256"/>
      <c r="X10" s="256"/>
      <c r="Y10" s="256"/>
      <c r="Z10" s="256"/>
      <c r="AA10" s="256"/>
      <c r="AB10" s="256"/>
      <c r="AC10" s="257"/>
      <c r="AD10" s="202" t="s">
        <v>197</v>
      </c>
      <c r="AE10" s="203"/>
      <c r="AF10" s="203"/>
      <c r="AG10" s="203"/>
      <c r="AH10" s="203"/>
      <c r="AI10" s="204"/>
      <c r="AJ10" s="196"/>
      <c r="AK10" s="197"/>
      <c r="AL10" s="197"/>
      <c r="AM10" s="197"/>
      <c r="AN10" s="197"/>
      <c r="AO10" s="197"/>
      <c r="AP10" s="197"/>
      <c r="AQ10" s="197"/>
      <c r="AR10" s="197"/>
      <c r="AS10" s="197"/>
      <c r="AT10" s="197"/>
      <c r="AU10" s="197"/>
      <c r="AV10" s="197"/>
      <c r="AW10" s="197"/>
      <c r="AX10" s="197"/>
      <c r="AY10" s="197"/>
      <c r="AZ10" s="198"/>
    </row>
    <row r="11" spans="3:53" ht="8.1" customHeight="1" x14ac:dyDescent="0.25">
      <c r="C11" s="238"/>
      <c r="D11" s="238"/>
      <c r="E11" s="238"/>
      <c r="F11" s="238"/>
      <c r="G11" s="238"/>
      <c r="H11" s="238"/>
      <c r="I11" s="245"/>
      <c r="J11" s="246"/>
      <c r="K11" s="246"/>
      <c r="L11" s="246"/>
      <c r="M11" s="246"/>
      <c r="N11" s="246"/>
      <c r="O11" s="246"/>
      <c r="P11" s="246"/>
      <c r="Q11" s="246"/>
      <c r="R11" s="246"/>
      <c r="S11" s="246"/>
      <c r="T11" s="246"/>
      <c r="U11" s="246"/>
      <c r="V11" s="246"/>
      <c r="W11" s="256"/>
      <c r="X11" s="256"/>
      <c r="Y11" s="256"/>
      <c r="Z11" s="256"/>
      <c r="AA11" s="256"/>
      <c r="AB11" s="256"/>
      <c r="AC11" s="257"/>
      <c r="AD11" s="205"/>
      <c r="AE11" s="206"/>
      <c r="AF11" s="206"/>
      <c r="AG11" s="206"/>
      <c r="AH11" s="206"/>
      <c r="AI11" s="207"/>
      <c r="AJ11" s="251"/>
      <c r="AK11" s="252"/>
      <c r="AL11" s="252"/>
      <c r="AM11" s="252"/>
      <c r="AN11" s="252"/>
      <c r="AO11" s="252"/>
      <c r="AP11" s="252"/>
      <c r="AQ11" s="252"/>
      <c r="AR11" s="252"/>
      <c r="AS11" s="252"/>
      <c r="AT11" s="252"/>
      <c r="AU11" s="252"/>
      <c r="AV11" s="252"/>
      <c r="AW11" s="252"/>
      <c r="AX11" s="252"/>
      <c r="AY11" s="252"/>
      <c r="AZ11" s="253"/>
    </row>
    <row r="12" spans="3:53" ht="8.1" customHeight="1" x14ac:dyDescent="0.25">
      <c r="C12" s="239"/>
      <c r="D12" s="239"/>
      <c r="E12" s="239"/>
      <c r="F12" s="239"/>
      <c r="G12" s="239"/>
      <c r="H12" s="239"/>
      <c r="I12" s="248"/>
      <c r="J12" s="249"/>
      <c r="K12" s="249"/>
      <c r="L12" s="249"/>
      <c r="M12" s="249"/>
      <c r="N12" s="249"/>
      <c r="O12" s="249"/>
      <c r="P12" s="249"/>
      <c r="Q12" s="249"/>
      <c r="R12" s="249"/>
      <c r="S12" s="249"/>
      <c r="T12" s="249"/>
      <c r="U12" s="249"/>
      <c r="V12" s="249"/>
      <c r="W12" s="258"/>
      <c r="X12" s="258"/>
      <c r="Y12" s="258"/>
      <c r="Z12" s="258"/>
      <c r="AA12" s="258"/>
      <c r="AB12" s="258"/>
      <c r="AC12" s="259"/>
      <c r="AD12" s="208"/>
      <c r="AE12" s="209"/>
      <c r="AF12" s="209"/>
      <c r="AG12" s="209"/>
      <c r="AH12" s="209"/>
      <c r="AI12" s="210"/>
      <c r="AJ12" s="199"/>
      <c r="AK12" s="200"/>
      <c r="AL12" s="200"/>
      <c r="AM12" s="200"/>
      <c r="AN12" s="200"/>
      <c r="AO12" s="200"/>
      <c r="AP12" s="200"/>
      <c r="AQ12" s="200"/>
      <c r="AR12" s="200"/>
      <c r="AS12" s="200"/>
      <c r="AT12" s="200"/>
      <c r="AU12" s="200"/>
      <c r="AV12" s="200"/>
      <c r="AW12" s="200"/>
      <c r="AX12" s="200"/>
      <c r="AY12" s="200"/>
      <c r="AZ12" s="201"/>
    </row>
    <row r="13" spans="3:53" ht="8.1" customHeight="1" x14ac:dyDescent="0.25">
      <c r="C13" s="202" t="s">
        <v>196</v>
      </c>
      <c r="D13" s="203"/>
      <c r="E13" s="203"/>
      <c r="F13" s="203"/>
      <c r="G13" s="203"/>
      <c r="H13" s="204"/>
      <c r="I13" s="202"/>
      <c r="J13" s="203"/>
      <c r="K13" s="203"/>
      <c r="L13" s="203"/>
      <c r="M13" s="203"/>
      <c r="N13" s="235" t="s">
        <v>195</v>
      </c>
      <c r="O13" s="236"/>
      <c r="P13" s="203"/>
      <c r="Q13" s="203"/>
      <c r="R13" s="203"/>
      <c r="S13" s="235" t="s">
        <v>194</v>
      </c>
      <c r="T13" s="236"/>
      <c r="U13" s="203"/>
      <c r="V13" s="203"/>
      <c r="W13" s="203"/>
      <c r="X13" s="235" t="s">
        <v>193</v>
      </c>
      <c r="Y13" s="235"/>
      <c r="Z13" s="235"/>
      <c r="AA13" s="235"/>
      <c r="AB13" s="235"/>
      <c r="AC13" s="262"/>
      <c r="AD13" s="202" t="s">
        <v>192</v>
      </c>
      <c r="AE13" s="203"/>
      <c r="AF13" s="203"/>
      <c r="AG13" s="203"/>
      <c r="AH13" s="203"/>
      <c r="AI13" s="204"/>
      <c r="AJ13" s="243"/>
      <c r="AK13" s="220"/>
      <c r="AL13" s="220"/>
      <c r="AM13" s="220"/>
      <c r="AN13" s="220"/>
      <c r="AO13" s="220"/>
      <c r="AP13" s="220"/>
      <c r="AQ13" s="220"/>
      <c r="AR13" s="220"/>
      <c r="AS13" s="220"/>
      <c r="AT13" s="220"/>
      <c r="AU13" s="220"/>
      <c r="AV13" s="220"/>
      <c r="AW13" s="220"/>
      <c r="AX13" s="220"/>
      <c r="AY13" s="220"/>
      <c r="AZ13" s="244"/>
    </row>
    <row r="14" spans="3:53" ht="8.1" customHeight="1" x14ac:dyDescent="0.25">
      <c r="C14" s="208"/>
      <c r="D14" s="209"/>
      <c r="E14" s="209"/>
      <c r="F14" s="209"/>
      <c r="G14" s="209"/>
      <c r="H14" s="210"/>
      <c r="I14" s="208"/>
      <c r="J14" s="209"/>
      <c r="K14" s="209"/>
      <c r="L14" s="209"/>
      <c r="M14" s="209"/>
      <c r="N14" s="237"/>
      <c r="O14" s="237"/>
      <c r="P14" s="209"/>
      <c r="Q14" s="209"/>
      <c r="R14" s="209"/>
      <c r="S14" s="237"/>
      <c r="T14" s="237"/>
      <c r="U14" s="209"/>
      <c r="V14" s="209"/>
      <c r="W14" s="209"/>
      <c r="X14" s="263"/>
      <c r="Y14" s="263"/>
      <c r="Z14" s="263"/>
      <c r="AA14" s="263"/>
      <c r="AB14" s="263"/>
      <c r="AC14" s="264"/>
      <c r="AD14" s="205"/>
      <c r="AE14" s="206"/>
      <c r="AF14" s="206"/>
      <c r="AG14" s="206"/>
      <c r="AH14" s="206"/>
      <c r="AI14" s="207"/>
      <c r="AJ14" s="245"/>
      <c r="AK14" s="246"/>
      <c r="AL14" s="246"/>
      <c r="AM14" s="246"/>
      <c r="AN14" s="246"/>
      <c r="AO14" s="246"/>
      <c r="AP14" s="246"/>
      <c r="AQ14" s="246"/>
      <c r="AR14" s="246"/>
      <c r="AS14" s="246"/>
      <c r="AT14" s="246"/>
      <c r="AU14" s="246"/>
      <c r="AV14" s="246"/>
      <c r="AW14" s="246"/>
      <c r="AX14" s="246"/>
      <c r="AY14" s="246"/>
      <c r="AZ14" s="247"/>
    </row>
    <row r="15" spans="3:53" ht="3.95" customHeight="1" x14ac:dyDescent="0.25">
      <c r="C15" s="225" t="s">
        <v>191</v>
      </c>
      <c r="D15" s="225"/>
      <c r="E15" s="225"/>
      <c r="F15" s="225"/>
      <c r="G15" s="225"/>
      <c r="H15" s="225"/>
      <c r="I15" s="273"/>
      <c r="J15" s="274"/>
      <c r="K15" s="274"/>
      <c r="L15" s="274"/>
      <c r="M15" s="274"/>
      <c r="N15" s="274"/>
      <c r="O15" s="274"/>
      <c r="P15" s="274"/>
      <c r="Q15" s="274"/>
      <c r="R15" s="274"/>
      <c r="S15" s="274"/>
      <c r="T15" s="274"/>
      <c r="U15" s="274"/>
      <c r="V15" s="274"/>
      <c r="W15" s="274"/>
      <c r="X15" s="203"/>
      <c r="Y15" s="203"/>
      <c r="Z15" s="203"/>
      <c r="AA15" s="203"/>
      <c r="AB15" s="203"/>
      <c r="AC15" s="203"/>
      <c r="AD15" s="205"/>
      <c r="AE15" s="206"/>
      <c r="AF15" s="206"/>
      <c r="AG15" s="206"/>
      <c r="AH15" s="206"/>
      <c r="AI15" s="207"/>
      <c r="AJ15" s="245"/>
      <c r="AK15" s="246"/>
      <c r="AL15" s="246"/>
      <c r="AM15" s="246"/>
      <c r="AN15" s="246"/>
      <c r="AO15" s="246"/>
      <c r="AP15" s="246"/>
      <c r="AQ15" s="246"/>
      <c r="AR15" s="246"/>
      <c r="AS15" s="246"/>
      <c r="AT15" s="246"/>
      <c r="AU15" s="246"/>
      <c r="AV15" s="246"/>
      <c r="AW15" s="246"/>
      <c r="AX15" s="246"/>
      <c r="AY15" s="246"/>
      <c r="AZ15" s="247"/>
    </row>
    <row r="16" spans="3:53" ht="3.95" customHeight="1" x14ac:dyDescent="0.25">
      <c r="C16" s="225"/>
      <c r="D16" s="225"/>
      <c r="E16" s="225"/>
      <c r="F16" s="225"/>
      <c r="G16" s="225"/>
      <c r="H16" s="225"/>
      <c r="I16" s="275"/>
      <c r="J16" s="276"/>
      <c r="K16" s="276"/>
      <c r="L16" s="276"/>
      <c r="M16" s="276"/>
      <c r="N16" s="276"/>
      <c r="O16" s="276"/>
      <c r="P16" s="276"/>
      <c r="Q16" s="276"/>
      <c r="R16" s="276"/>
      <c r="S16" s="276"/>
      <c r="T16" s="276"/>
      <c r="U16" s="276"/>
      <c r="V16" s="276"/>
      <c r="W16" s="276"/>
      <c r="X16" s="271" t="s">
        <v>190</v>
      </c>
      <c r="Y16" s="272"/>
      <c r="Z16" s="272"/>
      <c r="AA16" s="225"/>
      <c r="AB16" s="225"/>
      <c r="AC16" s="207"/>
      <c r="AD16" s="205"/>
      <c r="AE16" s="206"/>
      <c r="AF16" s="206"/>
      <c r="AG16" s="206"/>
      <c r="AH16" s="206"/>
      <c r="AI16" s="207"/>
      <c r="AJ16" s="245"/>
      <c r="AK16" s="246"/>
      <c r="AL16" s="246"/>
      <c r="AM16" s="246"/>
      <c r="AN16" s="246"/>
      <c r="AO16" s="246"/>
      <c r="AP16" s="246"/>
      <c r="AQ16" s="246"/>
      <c r="AR16" s="246"/>
      <c r="AS16" s="246"/>
      <c r="AT16" s="246"/>
      <c r="AU16" s="246"/>
      <c r="AV16" s="246"/>
      <c r="AW16" s="246"/>
      <c r="AX16" s="246"/>
      <c r="AY16" s="246"/>
      <c r="AZ16" s="247"/>
    </row>
    <row r="17" spans="3:52" ht="3.95" customHeight="1" x14ac:dyDescent="0.25">
      <c r="C17" s="225"/>
      <c r="D17" s="225"/>
      <c r="E17" s="225"/>
      <c r="F17" s="225"/>
      <c r="G17" s="225"/>
      <c r="H17" s="225"/>
      <c r="I17" s="275"/>
      <c r="J17" s="276"/>
      <c r="K17" s="276"/>
      <c r="L17" s="276"/>
      <c r="M17" s="276"/>
      <c r="N17" s="276"/>
      <c r="O17" s="276"/>
      <c r="P17" s="276"/>
      <c r="Q17" s="276"/>
      <c r="R17" s="276"/>
      <c r="S17" s="276"/>
      <c r="T17" s="276"/>
      <c r="U17" s="276"/>
      <c r="V17" s="276"/>
      <c r="W17" s="276"/>
      <c r="X17" s="272"/>
      <c r="Y17" s="272"/>
      <c r="Z17" s="272"/>
      <c r="AA17" s="225"/>
      <c r="AB17" s="225"/>
      <c r="AC17" s="207"/>
      <c r="AD17" s="205"/>
      <c r="AE17" s="206"/>
      <c r="AF17" s="206"/>
      <c r="AG17" s="206"/>
      <c r="AH17" s="206"/>
      <c r="AI17" s="207"/>
      <c r="AJ17" s="245"/>
      <c r="AK17" s="246"/>
      <c r="AL17" s="246"/>
      <c r="AM17" s="246"/>
      <c r="AN17" s="246"/>
      <c r="AO17" s="246"/>
      <c r="AP17" s="246"/>
      <c r="AQ17" s="246"/>
      <c r="AR17" s="246"/>
      <c r="AS17" s="246"/>
      <c r="AT17" s="246"/>
      <c r="AU17" s="246"/>
      <c r="AV17" s="246"/>
      <c r="AW17" s="246"/>
      <c r="AX17" s="246"/>
      <c r="AY17" s="246"/>
      <c r="AZ17" s="247"/>
    </row>
    <row r="18" spans="3:52" ht="3.95" customHeight="1" x14ac:dyDescent="0.25">
      <c r="C18" s="225"/>
      <c r="D18" s="225"/>
      <c r="E18" s="225"/>
      <c r="F18" s="225"/>
      <c r="G18" s="225"/>
      <c r="H18" s="225"/>
      <c r="I18" s="275"/>
      <c r="J18" s="276"/>
      <c r="K18" s="276"/>
      <c r="L18" s="276"/>
      <c r="M18" s="276"/>
      <c r="N18" s="276"/>
      <c r="O18" s="276"/>
      <c r="P18" s="276"/>
      <c r="Q18" s="276"/>
      <c r="R18" s="276"/>
      <c r="S18" s="276"/>
      <c r="T18" s="276"/>
      <c r="U18" s="276"/>
      <c r="V18" s="276"/>
      <c r="W18" s="276"/>
      <c r="X18" s="272"/>
      <c r="Y18" s="272"/>
      <c r="Z18" s="272"/>
      <c r="AA18" s="225"/>
      <c r="AB18" s="225"/>
      <c r="AC18" s="207"/>
      <c r="AD18" s="205"/>
      <c r="AE18" s="206"/>
      <c r="AF18" s="206"/>
      <c r="AG18" s="206"/>
      <c r="AH18" s="206"/>
      <c r="AI18" s="207"/>
      <c r="AJ18" s="245"/>
      <c r="AK18" s="246"/>
      <c r="AL18" s="246"/>
      <c r="AM18" s="246"/>
      <c r="AN18" s="246"/>
      <c r="AO18" s="246"/>
      <c r="AP18" s="246"/>
      <c r="AQ18" s="246"/>
      <c r="AR18" s="246"/>
      <c r="AS18" s="246"/>
      <c r="AT18" s="246"/>
      <c r="AU18" s="246"/>
      <c r="AV18" s="246"/>
      <c r="AW18" s="246"/>
      <c r="AX18" s="246"/>
      <c r="AY18" s="246"/>
      <c r="AZ18" s="247"/>
    </row>
    <row r="19" spans="3:52" ht="3.95" customHeight="1" x14ac:dyDescent="0.25">
      <c r="C19" s="225"/>
      <c r="D19" s="225"/>
      <c r="E19" s="225"/>
      <c r="F19" s="225"/>
      <c r="G19" s="225"/>
      <c r="H19" s="225"/>
      <c r="I19" s="275"/>
      <c r="J19" s="276"/>
      <c r="K19" s="276"/>
      <c r="L19" s="276"/>
      <c r="M19" s="276"/>
      <c r="N19" s="276"/>
      <c r="O19" s="276"/>
      <c r="P19" s="276"/>
      <c r="Q19" s="276"/>
      <c r="R19" s="276"/>
      <c r="S19" s="276"/>
      <c r="T19" s="276"/>
      <c r="U19" s="276"/>
      <c r="V19" s="276"/>
      <c r="W19" s="276"/>
      <c r="X19" s="272"/>
      <c r="Y19" s="272"/>
      <c r="Z19" s="272"/>
      <c r="AA19" s="225"/>
      <c r="AB19" s="225"/>
      <c r="AC19" s="207"/>
      <c r="AD19" s="205"/>
      <c r="AE19" s="206"/>
      <c r="AF19" s="206"/>
      <c r="AG19" s="206"/>
      <c r="AH19" s="206"/>
      <c r="AI19" s="207"/>
      <c r="AJ19" s="245"/>
      <c r="AK19" s="246"/>
      <c r="AL19" s="246"/>
      <c r="AM19" s="246"/>
      <c r="AN19" s="246"/>
      <c r="AO19" s="246"/>
      <c r="AP19" s="246"/>
      <c r="AQ19" s="246"/>
      <c r="AR19" s="246"/>
      <c r="AS19" s="246"/>
      <c r="AT19" s="246"/>
      <c r="AU19" s="246"/>
      <c r="AV19" s="246"/>
      <c r="AW19" s="246"/>
      <c r="AX19" s="246"/>
      <c r="AY19" s="246"/>
      <c r="AZ19" s="247"/>
    </row>
    <row r="20" spans="3:52" ht="3.95" customHeight="1" x14ac:dyDescent="0.25">
      <c r="C20" s="225"/>
      <c r="D20" s="225"/>
      <c r="E20" s="225"/>
      <c r="F20" s="225"/>
      <c r="G20" s="225"/>
      <c r="H20" s="225"/>
      <c r="I20" s="277"/>
      <c r="J20" s="278"/>
      <c r="K20" s="278"/>
      <c r="L20" s="278"/>
      <c r="M20" s="278"/>
      <c r="N20" s="278"/>
      <c r="O20" s="278"/>
      <c r="P20" s="278"/>
      <c r="Q20" s="278"/>
      <c r="R20" s="278"/>
      <c r="S20" s="278"/>
      <c r="T20" s="278"/>
      <c r="U20" s="278"/>
      <c r="V20" s="278"/>
      <c r="W20" s="278"/>
      <c r="X20" s="209"/>
      <c r="Y20" s="209"/>
      <c r="Z20" s="209"/>
      <c r="AA20" s="209"/>
      <c r="AB20" s="209"/>
      <c r="AC20" s="209"/>
      <c r="AD20" s="208"/>
      <c r="AE20" s="209"/>
      <c r="AF20" s="209"/>
      <c r="AG20" s="209"/>
      <c r="AH20" s="209"/>
      <c r="AI20" s="210"/>
      <c r="AJ20" s="248"/>
      <c r="AK20" s="249"/>
      <c r="AL20" s="249"/>
      <c r="AM20" s="249"/>
      <c r="AN20" s="249"/>
      <c r="AO20" s="249"/>
      <c r="AP20" s="249"/>
      <c r="AQ20" s="249"/>
      <c r="AR20" s="249"/>
      <c r="AS20" s="249"/>
      <c r="AT20" s="249"/>
      <c r="AU20" s="249"/>
      <c r="AV20" s="249"/>
      <c r="AW20" s="249"/>
      <c r="AX20" s="249"/>
      <c r="AY20" s="249"/>
      <c r="AZ20" s="250"/>
    </row>
    <row r="21" spans="3:52" ht="8.1" customHeight="1" x14ac:dyDescent="0.25">
      <c r="C21" s="202" t="s">
        <v>188</v>
      </c>
      <c r="D21" s="203"/>
      <c r="E21" s="203"/>
      <c r="F21" s="203"/>
      <c r="G21" s="203"/>
      <c r="H21" s="204"/>
      <c r="I21" s="295" t="s">
        <v>187</v>
      </c>
      <c r="J21" s="296"/>
      <c r="K21" s="197" t="s">
        <v>11585</v>
      </c>
      <c r="L21" s="197"/>
      <c r="M21" s="197"/>
      <c r="N21" s="197"/>
      <c r="O21" s="197"/>
      <c r="P21" s="197"/>
      <c r="Q21" s="197"/>
      <c r="R21" s="197"/>
      <c r="S21" s="197"/>
      <c r="T21" s="197"/>
      <c r="U21" s="197"/>
      <c r="V21" s="197"/>
      <c r="W21" s="197"/>
      <c r="X21" s="197"/>
      <c r="Y21" s="197"/>
      <c r="Z21" s="197"/>
      <c r="AA21" s="197"/>
      <c r="AB21" s="197"/>
      <c r="AC21" s="197"/>
      <c r="AD21" s="202" t="s">
        <v>189</v>
      </c>
      <c r="AE21" s="203"/>
      <c r="AF21" s="203"/>
      <c r="AG21" s="203"/>
      <c r="AH21" s="203"/>
      <c r="AI21" s="204"/>
      <c r="AJ21" s="220"/>
      <c r="AK21" s="220"/>
      <c r="AL21" s="220"/>
      <c r="AM21" s="220"/>
      <c r="AN21" s="220"/>
      <c r="AO21" s="220"/>
      <c r="AP21" s="220"/>
      <c r="AQ21" s="220"/>
      <c r="AR21" s="220"/>
      <c r="AS21" s="220"/>
      <c r="AT21" s="220"/>
      <c r="AU21" s="220"/>
      <c r="AV21" s="220"/>
      <c r="AW21" s="220"/>
      <c r="AX21" s="220"/>
      <c r="AY21" s="220"/>
      <c r="AZ21" s="244"/>
    </row>
    <row r="22" spans="3:52" ht="8.1" customHeight="1" x14ac:dyDescent="0.25">
      <c r="C22" s="205"/>
      <c r="D22" s="206"/>
      <c r="E22" s="206"/>
      <c r="F22" s="206"/>
      <c r="G22" s="206"/>
      <c r="H22" s="207"/>
      <c r="I22" s="297"/>
      <c r="J22" s="298"/>
      <c r="K22" s="252"/>
      <c r="L22" s="252"/>
      <c r="M22" s="252"/>
      <c r="N22" s="252"/>
      <c r="O22" s="252"/>
      <c r="P22" s="252"/>
      <c r="Q22" s="252"/>
      <c r="R22" s="252"/>
      <c r="S22" s="252"/>
      <c r="T22" s="252"/>
      <c r="U22" s="252"/>
      <c r="V22" s="252"/>
      <c r="W22" s="252"/>
      <c r="X22" s="252"/>
      <c r="Y22" s="252"/>
      <c r="Z22" s="252"/>
      <c r="AA22" s="252"/>
      <c r="AB22" s="252"/>
      <c r="AC22" s="252"/>
      <c r="AD22" s="205"/>
      <c r="AE22" s="206"/>
      <c r="AF22" s="206"/>
      <c r="AG22" s="206"/>
      <c r="AH22" s="206"/>
      <c r="AI22" s="207"/>
      <c r="AJ22" s="246"/>
      <c r="AK22" s="246"/>
      <c r="AL22" s="246"/>
      <c r="AM22" s="246"/>
      <c r="AN22" s="246"/>
      <c r="AO22" s="246"/>
      <c r="AP22" s="246"/>
      <c r="AQ22" s="246"/>
      <c r="AR22" s="246"/>
      <c r="AS22" s="246"/>
      <c r="AT22" s="246"/>
      <c r="AU22" s="246"/>
      <c r="AV22" s="246"/>
      <c r="AW22" s="246"/>
      <c r="AX22" s="246"/>
      <c r="AY22" s="246"/>
      <c r="AZ22" s="247"/>
    </row>
    <row r="23" spans="3:52" ht="8.1" customHeight="1" x14ac:dyDescent="0.25">
      <c r="C23" s="205"/>
      <c r="D23" s="206"/>
      <c r="E23" s="206"/>
      <c r="F23" s="206"/>
      <c r="G23" s="206"/>
      <c r="H23" s="207"/>
      <c r="I23" s="245"/>
      <c r="J23" s="246"/>
      <c r="K23" s="246"/>
      <c r="L23" s="246"/>
      <c r="M23" s="246"/>
      <c r="N23" s="246"/>
      <c r="O23" s="246"/>
      <c r="P23" s="246"/>
      <c r="Q23" s="246"/>
      <c r="R23" s="246"/>
      <c r="S23" s="246"/>
      <c r="T23" s="246"/>
      <c r="U23" s="246"/>
      <c r="V23" s="246"/>
      <c r="W23" s="246"/>
      <c r="X23" s="246"/>
      <c r="Y23" s="246"/>
      <c r="Z23" s="246"/>
      <c r="AA23" s="246"/>
      <c r="AB23" s="246"/>
      <c r="AC23" s="246"/>
      <c r="AD23" s="205"/>
      <c r="AE23" s="206"/>
      <c r="AF23" s="206"/>
      <c r="AG23" s="206"/>
      <c r="AH23" s="206"/>
      <c r="AI23" s="207"/>
      <c r="AJ23" s="246"/>
      <c r="AK23" s="246"/>
      <c r="AL23" s="246"/>
      <c r="AM23" s="246"/>
      <c r="AN23" s="246"/>
      <c r="AO23" s="246"/>
      <c r="AP23" s="246"/>
      <c r="AQ23" s="246"/>
      <c r="AR23" s="246"/>
      <c r="AS23" s="246"/>
      <c r="AT23" s="246"/>
      <c r="AU23" s="246"/>
      <c r="AV23" s="246"/>
      <c r="AW23" s="246"/>
      <c r="AX23" s="246"/>
      <c r="AY23" s="246"/>
      <c r="AZ23" s="247"/>
    </row>
    <row r="24" spans="3:52" ht="6" customHeight="1" x14ac:dyDescent="0.25">
      <c r="C24" s="205"/>
      <c r="D24" s="206"/>
      <c r="E24" s="206"/>
      <c r="F24" s="206"/>
      <c r="G24" s="206"/>
      <c r="H24" s="207"/>
      <c r="I24" s="245"/>
      <c r="J24" s="246"/>
      <c r="K24" s="246"/>
      <c r="L24" s="246"/>
      <c r="M24" s="246"/>
      <c r="N24" s="246"/>
      <c r="O24" s="246"/>
      <c r="P24" s="246"/>
      <c r="Q24" s="246"/>
      <c r="R24" s="246"/>
      <c r="S24" s="246"/>
      <c r="T24" s="246"/>
      <c r="U24" s="246"/>
      <c r="V24" s="246"/>
      <c r="W24" s="246"/>
      <c r="X24" s="246"/>
      <c r="Y24" s="246"/>
      <c r="Z24" s="246"/>
      <c r="AA24" s="246"/>
      <c r="AB24" s="246"/>
      <c r="AC24" s="246"/>
      <c r="AD24" s="205"/>
      <c r="AE24" s="206"/>
      <c r="AF24" s="206"/>
      <c r="AG24" s="206"/>
      <c r="AH24" s="206"/>
      <c r="AI24" s="207"/>
      <c r="AJ24" s="246"/>
      <c r="AK24" s="246"/>
      <c r="AL24" s="246"/>
      <c r="AM24" s="246"/>
      <c r="AN24" s="246"/>
      <c r="AO24" s="246"/>
      <c r="AP24" s="246"/>
      <c r="AQ24" s="246"/>
      <c r="AR24" s="246"/>
      <c r="AS24" s="246"/>
      <c r="AT24" s="246"/>
      <c r="AU24" s="246"/>
      <c r="AV24" s="246"/>
      <c r="AW24" s="246"/>
      <c r="AX24" s="246"/>
      <c r="AY24" s="246"/>
      <c r="AZ24" s="247"/>
    </row>
    <row r="25" spans="3:52" ht="8.1" customHeight="1" x14ac:dyDescent="0.25">
      <c r="C25" s="205"/>
      <c r="D25" s="206"/>
      <c r="E25" s="206"/>
      <c r="F25" s="206"/>
      <c r="G25" s="206"/>
      <c r="H25" s="207"/>
      <c r="I25" s="245"/>
      <c r="J25" s="246"/>
      <c r="K25" s="246"/>
      <c r="L25" s="246"/>
      <c r="M25" s="246"/>
      <c r="N25" s="246"/>
      <c r="O25" s="246"/>
      <c r="P25" s="246"/>
      <c r="Q25" s="246"/>
      <c r="R25" s="246"/>
      <c r="S25" s="246"/>
      <c r="T25" s="246"/>
      <c r="U25" s="246"/>
      <c r="V25" s="246"/>
      <c r="W25" s="246"/>
      <c r="X25" s="246"/>
      <c r="Y25" s="246"/>
      <c r="Z25" s="246"/>
      <c r="AA25" s="246"/>
      <c r="AB25" s="246"/>
      <c r="AC25" s="246"/>
      <c r="AD25" s="208"/>
      <c r="AE25" s="209"/>
      <c r="AF25" s="209"/>
      <c r="AG25" s="209"/>
      <c r="AH25" s="209"/>
      <c r="AI25" s="210"/>
      <c r="AJ25" s="249"/>
      <c r="AK25" s="249"/>
      <c r="AL25" s="249"/>
      <c r="AM25" s="249"/>
      <c r="AN25" s="249"/>
      <c r="AO25" s="249"/>
      <c r="AP25" s="249"/>
      <c r="AQ25" s="249"/>
      <c r="AR25" s="249"/>
      <c r="AS25" s="249"/>
      <c r="AT25" s="249"/>
      <c r="AU25" s="249"/>
      <c r="AV25" s="249"/>
      <c r="AW25" s="249"/>
      <c r="AX25" s="249"/>
      <c r="AY25" s="249"/>
      <c r="AZ25" s="250"/>
    </row>
    <row r="26" spans="3:52" ht="8.1" customHeight="1" x14ac:dyDescent="0.25">
      <c r="C26" s="205"/>
      <c r="D26" s="206"/>
      <c r="E26" s="206"/>
      <c r="F26" s="206"/>
      <c r="G26" s="206"/>
      <c r="H26" s="207"/>
      <c r="I26" s="317"/>
      <c r="J26" s="284"/>
      <c r="K26" s="284"/>
      <c r="L26" s="284"/>
      <c r="M26" s="284"/>
      <c r="N26" s="284"/>
      <c r="O26" s="284"/>
      <c r="P26" s="284"/>
      <c r="Q26" s="284"/>
      <c r="R26" s="284"/>
      <c r="S26" s="284"/>
      <c r="T26" s="284"/>
      <c r="U26" s="284"/>
      <c r="V26" s="284"/>
      <c r="W26" s="284"/>
      <c r="X26" s="284"/>
      <c r="Y26" s="284"/>
      <c r="Z26" s="284"/>
      <c r="AA26" s="284"/>
      <c r="AB26" s="284"/>
      <c r="AC26" s="284"/>
      <c r="AD26" s="304" t="s">
        <v>186</v>
      </c>
      <c r="AE26" s="305"/>
      <c r="AF26" s="305"/>
      <c r="AG26" s="305"/>
      <c r="AH26" s="305"/>
      <c r="AI26" s="305"/>
      <c r="AJ26" s="305"/>
      <c r="AK26" s="305"/>
      <c r="AL26" s="305"/>
      <c r="AM26" s="306"/>
      <c r="AN26" s="303" t="s">
        <v>185</v>
      </c>
      <c r="AO26" s="226"/>
      <c r="AP26" s="226"/>
      <c r="AQ26" s="226"/>
      <c r="AR26" s="226"/>
      <c r="AS26" s="226"/>
      <c r="AT26" s="226"/>
      <c r="AU26" s="226"/>
      <c r="AV26" s="226"/>
      <c r="AW26" s="226"/>
      <c r="AX26" s="226"/>
      <c r="AY26" s="203" t="s">
        <v>152</v>
      </c>
      <c r="AZ26" s="204"/>
    </row>
    <row r="27" spans="3:52" ht="6.95" customHeight="1" x14ac:dyDescent="0.25">
      <c r="C27" s="205"/>
      <c r="D27" s="206"/>
      <c r="E27" s="206"/>
      <c r="F27" s="206"/>
      <c r="G27" s="206"/>
      <c r="H27" s="207"/>
      <c r="I27" s="190" t="s">
        <v>184</v>
      </c>
      <c r="J27" s="191"/>
      <c r="K27" s="191"/>
      <c r="L27" s="191"/>
      <c r="M27" s="261"/>
      <c r="N27" s="261"/>
      <c r="O27" s="261"/>
      <c r="P27" s="261"/>
      <c r="Q27" s="261"/>
      <c r="R27" s="261"/>
      <c r="S27" s="261"/>
      <c r="T27" s="261"/>
      <c r="U27" s="261"/>
      <c r="V27" s="261"/>
      <c r="W27" s="261"/>
      <c r="X27" s="261"/>
      <c r="Y27" s="261"/>
      <c r="Z27" s="261"/>
      <c r="AA27" s="261"/>
      <c r="AB27" s="261"/>
      <c r="AC27" s="283"/>
      <c r="AD27" s="307"/>
      <c r="AE27" s="308"/>
      <c r="AF27" s="308"/>
      <c r="AG27" s="308"/>
      <c r="AH27" s="308"/>
      <c r="AI27" s="308"/>
      <c r="AJ27" s="308"/>
      <c r="AK27" s="308"/>
      <c r="AL27" s="308"/>
      <c r="AM27" s="309"/>
      <c r="AN27" s="299"/>
      <c r="AO27" s="300"/>
      <c r="AP27" s="300"/>
      <c r="AQ27" s="300"/>
      <c r="AR27" s="300"/>
      <c r="AS27" s="300"/>
      <c r="AT27" s="300"/>
      <c r="AU27" s="300"/>
      <c r="AV27" s="300"/>
      <c r="AW27" s="300"/>
      <c r="AX27" s="300"/>
      <c r="AY27" s="206"/>
      <c r="AZ27" s="207"/>
    </row>
    <row r="28" spans="3:52" ht="3.95" customHeight="1" x14ac:dyDescent="0.25">
      <c r="C28" s="205"/>
      <c r="D28" s="206"/>
      <c r="E28" s="206"/>
      <c r="F28" s="206"/>
      <c r="G28" s="206"/>
      <c r="H28" s="207"/>
      <c r="I28" s="279"/>
      <c r="J28" s="280"/>
      <c r="K28" s="280"/>
      <c r="L28" s="280"/>
      <c r="M28" s="246"/>
      <c r="N28" s="246"/>
      <c r="O28" s="246"/>
      <c r="P28" s="246"/>
      <c r="Q28" s="246"/>
      <c r="R28" s="246"/>
      <c r="S28" s="246"/>
      <c r="T28" s="246"/>
      <c r="U28" s="246"/>
      <c r="V28" s="246"/>
      <c r="W28" s="246"/>
      <c r="X28" s="246"/>
      <c r="Y28" s="246"/>
      <c r="Z28" s="246"/>
      <c r="AA28" s="246"/>
      <c r="AB28" s="246"/>
      <c r="AC28" s="247"/>
      <c r="AD28" s="307"/>
      <c r="AE28" s="308"/>
      <c r="AF28" s="308"/>
      <c r="AG28" s="308"/>
      <c r="AH28" s="308"/>
      <c r="AI28" s="308"/>
      <c r="AJ28" s="308"/>
      <c r="AK28" s="308"/>
      <c r="AL28" s="308"/>
      <c r="AM28" s="309"/>
      <c r="AN28" s="301"/>
      <c r="AO28" s="302"/>
      <c r="AP28" s="302"/>
      <c r="AQ28" s="302"/>
      <c r="AR28" s="302"/>
      <c r="AS28" s="302"/>
      <c r="AT28" s="302"/>
      <c r="AU28" s="302"/>
      <c r="AV28" s="302"/>
      <c r="AW28" s="302"/>
      <c r="AX28" s="302"/>
      <c r="AY28" s="209"/>
      <c r="AZ28" s="210"/>
    </row>
    <row r="29" spans="3:52" ht="3.95" customHeight="1" x14ac:dyDescent="0.25">
      <c r="C29" s="205"/>
      <c r="D29" s="206"/>
      <c r="E29" s="206"/>
      <c r="F29" s="206"/>
      <c r="G29" s="206"/>
      <c r="H29" s="207"/>
      <c r="I29" s="279"/>
      <c r="J29" s="280"/>
      <c r="K29" s="280"/>
      <c r="L29" s="280"/>
      <c r="M29" s="246"/>
      <c r="N29" s="246"/>
      <c r="O29" s="246"/>
      <c r="P29" s="246"/>
      <c r="Q29" s="246"/>
      <c r="R29" s="246"/>
      <c r="S29" s="246"/>
      <c r="T29" s="246"/>
      <c r="U29" s="246"/>
      <c r="V29" s="246"/>
      <c r="W29" s="246"/>
      <c r="X29" s="246"/>
      <c r="Y29" s="246"/>
      <c r="Z29" s="246"/>
      <c r="AA29" s="246"/>
      <c r="AB29" s="246"/>
      <c r="AC29" s="247"/>
      <c r="AD29" s="307"/>
      <c r="AE29" s="308"/>
      <c r="AF29" s="308"/>
      <c r="AG29" s="308"/>
      <c r="AH29" s="308"/>
      <c r="AI29" s="308"/>
      <c r="AJ29" s="308"/>
      <c r="AK29" s="308"/>
      <c r="AL29" s="308"/>
      <c r="AM29" s="309"/>
      <c r="AN29" s="299" t="s">
        <v>183</v>
      </c>
      <c r="AO29" s="300"/>
      <c r="AP29" s="300"/>
      <c r="AQ29" s="300"/>
      <c r="AR29" s="300"/>
      <c r="AS29" s="300"/>
      <c r="AT29" s="300"/>
      <c r="AU29" s="300"/>
      <c r="AV29" s="300"/>
      <c r="AW29" s="300"/>
      <c r="AX29" s="300"/>
      <c r="AY29" s="206" t="s">
        <v>152</v>
      </c>
      <c r="AZ29" s="207"/>
    </row>
    <row r="30" spans="3:52" ht="6.95" customHeight="1" x14ac:dyDescent="0.25">
      <c r="C30" s="205"/>
      <c r="D30" s="206"/>
      <c r="E30" s="206"/>
      <c r="F30" s="206"/>
      <c r="G30" s="206"/>
      <c r="H30" s="207"/>
      <c r="I30" s="279"/>
      <c r="J30" s="280"/>
      <c r="K30" s="280"/>
      <c r="L30" s="280"/>
      <c r="M30" s="246"/>
      <c r="N30" s="246"/>
      <c r="O30" s="246"/>
      <c r="P30" s="246"/>
      <c r="Q30" s="246"/>
      <c r="R30" s="246"/>
      <c r="S30" s="246"/>
      <c r="T30" s="246"/>
      <c r="U30" s="246"/>
      <c r="V30" s="246"/>
      <c r="W30" s="246"/>
      <c r="X30" s="246"/>
      <c r="Y30" s="246"/>
      <c r="Z30" s="246"/>
      <c r="AA30" s="246"/>
      <c r="AB30" s="246"/>
      <c r="AC30" s="247"/>
      <c r="AD30" s="307"/>
      <c r="AE30" s="308"/>
      <c r="AF30" s="308"/>
      <c r="AG30" s="308"/>
      <c r="AH30" s="308"/>
      <c r="AI30" s="308"/>
      <c r="AJ30" s="308"/>
      <c r="AK30" s="308"/>
      <c r="AL30" s="308"/>
      <c r="AM30" s="309"/>
      <c r="AN30" s="299"/>
      <c r="AO30" s="300"/>
      <c r="AP30" s="300"/>
      <c r="AQ30" s="300"/>
      <c r="AR30" s="300"/>
      <c r="AS30" s="300"/>
      <c r="AT30" s="300"/>
      <c r="AU30" s="300"/>
      <c r="AV30" s="300"/>
      <c r="AW30" s="300"/>
      <c r="AX30" s="300"/>
      <c r="AY30" s="206"/>
      <c r="AZ30" s="207"/>
    </row>
    <row r="31" spans="3:52" ht="8.1" customHeight="1" x14ac:dyDescent="0.25">
      <c r="C31" s="205"/>
      <c r="D31" s="206"/>
      <c r="E31" s="206"/>
      <c r="F31" s="206"/>
      <c r="G31" s="206"/>
      <c r="H31" s="207"/>
      <c r="I31" s="281"/>
      <c r="J31" s="282"/>
      <c r="K31" s="282"/>
      <c r="L31" s="282"/>
      <c r="M31" s="284"/>
      <c r="N31" s="284"/>
      <c r="O31" s="284"/>
      <c r="P31" s="284"/>
      <c r="Q31" s="284"/>
      <c r="R31" s="284"/>
      <c r="S31" s="284"/>
      <c r="T31" s="284"/>
      <c r="U31" s="284"/>
      <c r="V31" s="284"/>
      <c r="W31" s="284"/>
      <c r="X31" s="284"/>
      <c r="Y31" s="284"/>
      <c r="Z31" s="284"/>
      <c r="AA31" s="284"/>
      <c r="AB31" s="284"/>
      <c r="AC31" s="285"/>
      <c r="AD31" s="310"/>
      <c r="AE31" s="311"/>
      <c r="AF31" s="311"/>
      <c r="AG31" s="311"/>
      <c r="AH31" s="311"/>
      <c r="AI31" s="311"/>
      <c r="AJ31" s="311"/>
      <c r="AK31" s="311"/>
      <c r="AL31" s="311"/>
      <c r="AM31" s="312"/>
      <c r="AN31" s="301"/>
      <c r="AO31" s="302"/>
      <c r="AP31" s="302"/>
      <c r="AQ31" s="302"/>
      <c r="AR31" s="302"/>
      <c r="AS31" s="302"/>
      <c r="AT31" s="302"/>
      <c r="AU31" s="302"/>
      <c r="AV31" s="302"/>
      <c r="AW31" s="302"/>
      <c r="AX31" s="302"/>
      <c r="AY31" s="209"/>
      <c r="AZ31" s="210"/>
    </row>
    <row r="32" spans="3:52" ht="8.1" customHeight="1" x14ac:dyDescent="0.25">
      <c r="C32" s="265" t="s">
        <v>180</v>
      </c>
      <c r="D32" s="266"/>
      <c r="E32" s="266"/>
      <c r="F32" s="225"/>
      <c r="G32" s="225"/>
      <c r="H32" s="207"/>
      <c r="I32" s="190" t="s">
        <v>35</v>
      </c>
      <c r="J32" s="191"/>
      <c r="K32" s="191"/>
      <c r="L32" s="270" t="s">
        <v>11586</v>
      </c>
      <c r="M32" s="270"/>
      <c r="N32" s="270"/>
      <c r="O32" s="270"/>
      <c r="P32" s="270"/>
      <c r="Q32" s="270"/>
      <c r="R32" s="270"/>
      <c r="S32" s="270"/>
      <c r="T32" s="270"/>
      <c r="U32" s="270"/>
      <c r="V32" s="270"/>
      <c r="W32" s="270"/>
      <c r="X32" s="270"/>
      <c r="Y32" s="270"/>
      <c r="Z32" s="270"/>
      <c r="AA32" s="270"/>
      <c r="AB32" s="270"/>
      <c r="AC32" s="270"/>
      <c r="AD32" s="202" t="s">
        <v>182</v>
      </c>
      <c r="AE32" s="203"/>
      <c r="AF32" s="203"/>
      <c r="AG32" s="203"/>
      <c r="AH32" s="203"/>
      <c r="AI32" s="204"/>
      <c r="AJ32" s="194" t="s">
        <v>181</v>
      </c>
      <c r="AK32" s="195"/>
      <c r="AL32" s="195"/>
      <c r="AM32" s="195"/>
      <c r="AN32" s="318"/>
      <c r="AO32" s="318"/>
      <c r="AP32" s="318"/>
      <c r="AQ32" s="318"/>
      <c r="AR32" s="318"/>
      <c r="AS32" s="318"/>
      <c r="AT32" s="318"/>
      <c r="AU32" s="318"/>
      <c r="AV32" s="318"/>
      <c r="AW32" s="318"/>
      <c r="AX32" s="318"/>
      <c r="AY32" s="318"/>
      <c r="AZ32" s="319"/>
    </row>
    <row r="33" spans="3:53" ht="8.1" customHeight="1" x14ac:dyDescent="0.25">
      <c r="C33" s="267"/>
      <c r="D33" s="266"/>
      <c r="E33" s="266"/>
      <c r="F33" s="225"/>
      <c r="G33" s="225"/>
      <c r="H33" s="207"/>
      <c r="I33" s="397" t="s">
        <v>36</v>
      </c>
      <c r="J33" s="398"/>
      <c r="K33" s="398"/>
      <c r="L33" s="252"/>
      <c r="M33" s="252"/>
      <c r="N33" s="252"/>
      <c r="O33" s="252"/>
      <c r="P33" s="252"/>
      <c r="Q33" s="252"/>
      <c r="R33" s="252"/>
      <c r="S33" s="252"/>
      <c r="T33" s="252"/>
      <c r="U33" s="252"/>
      <c r="V33" s="252"/>
      <c r="W33" s="252"/>
      <c r="X33" s="252"/>
      <c r="Y33" s="252"/>
      <c r="Z33" s="252"/>
      <c r="AA33" s="252"/>
      <c r="AB33" s="252"/>
      <c r="AC33" s="252"/>
      <c r="AD33" s="205"/>
      <c r="AE33" s="206"/>
      <c r="AF33" s="206"/>
      <c r="AG33" s="206"/>
      <c r="AH33" s="206"/>
      <c r="AI33" s="207"/>
      <c r="AJ33" s="245"/>
      <c r="AK33" s="221"/>
      <c r="AL33" s="221"/>
      <c r="AM33" s="221"/>
      <c r="AN33" s="221"/>
      <c r="AO33" s="221"/>
      <c r="AP33" s="221"/>
      <c r="AQ33" s="221"/>
      <c r="AR33" s="221"/>
      <c r="AS33" s="221"/>
      <c r="AT33" s="221"/>
      <c r="AU33" s="221"/>
      <c r="AV33" s="221"/>
      <c r="AW33" s="221"/>
      <c r="AX33" s="221"/>
      <c r="AY33" s="221"/>
      <c r="AZ33" s="313"/>
    </row>
    <row r="34" spans="3:53" ht="8.1" customHeight="1" x14ac:dyDescent="0.25">
      <c r="C34" s="43"/>
      <c r="H34" s="44"/>
      <c r="I34" s="251" t="s">
        <v>11587</v>
      </c>
      <c r="J34" s="399"/>
      <c r="K34" s="399"/>
      <c r="L34" s="399"/>
      <c r="M34" s="399"/>
      <c r="N34" s="399"/>
      <c r="O34" s="399"/>
      <c r="P34" s="399"/>
      <c r="Q34" s="399"/>
      <c r="R34" s="399"/>
      <c r="S34" s="399"/>
      <c r="T34" s="399"/>
      <c r="U34" s="399"/>
      <c r="V34" s="399"/>
      <c r="W34" s="399"/>
      <c r="X34" s="399"/>
      <c r="Y34" s="399"/>
      <c r="Z34" s="399"/>
      <c r="AA34" s="399"/>
      <c r="AB34" s="399"/>
      <c r="AC34" s="400"/>
      <c r="AD34" s="205"/>
      <c r="AE34" s="206"/>
      <c r="AF34" s="206"/>
      <c r="AG34" s="206"/>
      <c r="AH34" s="206"/>
      <c r="AI34" s="207"/>
      <c r="AJ34" s="314"/>
      <c r="AK34" s="221"/>
      <c r="AL34" s="221"/>
      <c r="AM34" s="221"/>
      <c r="AN34" s="221"/>
      <c r="AO34" s="221"/>
      <c r="AP34" s="221"/>
      <c r="AQ34" s="221"/>
      <c r="AR34" s="221"/>
      <c r="AS34" s="221"/>
      <c r="AT34" s="221"/>
      <c r="AU34" s="221"/>
      <c r="AV34" s="221"/>
      <c r="AW34" s="221"/>
      <c r="AX34" s="221"/>
      <c r="AY34" s="221"/>
      <c r="AZ34" s="313"/>
    </row>
    <row r="35" spans="3:53" ht="6" customHeight="1" x14ac:dyDescent="0.25">
      <c r="C35" s="45"/>
      <c r="D35" s="46"/>
      <c r="E35" s="46"/>
      <c r="F35" s="46"/>
      <c r="G35" s="46"/>
      <c r="H35" s="47"/>
      <c r="I35" s="401"/>
      <c r="J35" s="402"/>
      <c r="K35" s="402"/>
      <c r="L35" s="402"/>
      <c r="M35" s="402"/>
      <c r="N35" s="402"/>
      <c r="O35" s="402"/>
      <c r="P35" s="402"/>
      <c r="Q35" s="402"/>
      <c r="R35" s="402"/>
      <c r="S35" s="402"/>
      <c r="T35" s="402"/>
      <c r="U35" s="402"/>
      <c r="V35" s="402"/>
      <c r="W35" s="402"/>
      <c r="X35" s="402"/>
      <c r="Y35" s="402"/>
      <c r="Z35" s="402"/>
      <c r="AA35" s="402"/>
      <c r="AB35" s="402"/>
      <c r="AC35" s="403"/>
      <c r="AD35" s="205"/>
      <c r="AE35" s="206"/>
      <c r="AF35" s="206"/>
      <c r="AG35" s="206"/>
      <c r="AH35" s="206"/>
      <c r="AI35" s="207"/>
      <c r="AJ35" s="314"/>
      <c r="AK35" s="221"/>
      <c r="AL35" s="221"/>
      <c r="AM35" s="221"/>
      <c r="AN35" s="221"/>
      <c r="AO35" s="221"/>
      <c r="AP35" s="221"/>
      <c r="AQ35" s="221"/>
      <c r="AR35" s="221"/>
      <c r="AS35" s="221"/>
      <c r="AT35" s="221"/>
      <c r="AU35" s="221"/>
      <c r="AV35" s="221"/>
      <c r="AW35" s="221"/>
      <c r="AX35" s="221"/>
      <c r="AY35" s="221"/>
      <c r="AZ35" s="313"/>
    </row>
    <row r="36" spans="3:53" ht="8.1" customHeight="1" x14ac:dyDescent="0.25">
      <c r="C36" s="202" t="s">
        <v>179</v>
      </c>
      <c r="D36" s="203"/>
      <c r="E36" s="203"/>
      <c r="F36" s="203"/>
      <c r="G36" s="203"/>
      <c r="H36" s="204"/>
      <c r="I36" s="194" t="s">
        <v>40</v>
      </c>
      <c r="J36" s="195"/>
      <c r="K36" s="195"/>
      <c r="L36" s="268"/>
      <c r="M36" s="268"/>
      <c r="N36" s="268"/>
      <c r="O36" s="268"/>
      <c r="P36" s="268"/>
      <c r="Q36" s="268"/>
      <c r="R36" s="268"/>
      <c r="S36" s="268"/>
      <c r="T36" s="268"/>
      <c r="U36" s="268"/>
      <c r="V36" s="268"/>
      <c r="W36" s="268"/>
      <c r="X36" s="268"/>
      <c r="Y36" s="268"/>
      <c r="Z36" s="268"/>
      <c r="AA36" s="268"/>
      <c r="AB36" s="268"/>
      <c r="AC36" s="268"/>
      <c r="AD36" s="205"/>
      <c r="AE36" s="206"/>
      <c r="AF36" s="206"/>
      <c r="AG36" s="206"/>
      <c r="AH36" s="206"/>
      <c r="AI36" s="207"/>
      <c r="AJ36" s="314"/>
      <c r="AK36" s="221"/>
      <c r="AL36" s="221"/>
      <c r="AM36" s="221"/>
      <c r="AN36" s="221"/>
      <c r="AO36" s="221"/>
      <c r="AP36" s="221"/>
      <c r="AQ36" s="221"/>
      <c r="AR36" s="221"/>
      <c r="AS36" s="221"/>
      <c r="AT36" s="221"/>
      <c r="AU36" s="221"/>
      <c r="AV36" s="221"/>
      <c r="AW36" s="221"/>
      <c r="AX36" s="221"/>
      <c r="AY36" s="221"/>
      <c r="AZ36" s="313"/>
    </row>
    <row r="37" spans="3:53" ht="8.1" customHeight="1" x14ac:dyDescent="0.25">
      <c r="C37" s="205"/>
      <c r="D37" s="206"/>
      <c r="E37" s="206"/>
      <c r="F37" s="206"/>
      <c r="G37" s="206"/>
      <c r="H37" s="207"/>
      <c r="I37" s="279"/>
      <c r="J37" s="280"/>
      <c r="K37" s="280"/>
      <c r="L37" s="221"/>
      <c r="M37" s="221"/>
      <c r="N37" s="221"/>
      <c r="O37" s="221"/>
      <c r="P37" s="221"/>
      <c r="Q37" s="221"/>
      <c r="R37" s="221"/>
      <c r="S37" s="221"/>
      <c r="T37" s="221"/>
      <c r="U37" s="221"/>
      <c r="V37" s="221"/>
      <c r="W37" s="221"/>
      <c r="X37" s="221"/>
      <c r="Y37" s="221"/>
      <c r="Z37" s="221"/>
      <c r="AA37" s="221"/>
      <c r="AB37" s="221"/>
      <c r="AC37" s="221"/>
      <c r="AD37" s="205"/>
      <c r="AE37" s="206"/>
      <c r="AF37" s="206"/>
      <c r="AG37" s="206"/>
      <c r="AH37" s="206"/>
      <c r="AI37" s="207"/>
      <c r="AJ37" s="190" t="s">
        <v>178</v>
      </c>
      <c r="AK37" s="191"/>
      <c r="AL37" s="191"/>
      <c r="AM37" s="191"/>
      <c r="AN37" s="192"/>
      <c r="AO37" s="192"/>
      <c r="AP37" s="192"/>
      <c r="AQ37" s="192"/>
      <c r="AR37" s="192"/>
      <c r="AS37" s="192"/>
      <c r="AT37" s="192"/>
      <c r="AU37" s="192"/>
      <c r="AV37" s="192"/>
      <c r="AW37" s="192"/>
      <c r="AX37" s="192"/>
      <c r="AY37" s="192"/>
      <c r="AZ37" s="193"/>
    </row>
    <row r="38" spans="3:53" ht="6" customHeight="1" x14ac:dyDescent="0.25">
      <c r="C38" s="205"/>
      <c r="D38" s="206"/>
      <c r="E38" s="206"/>
      <c r="F38" s="206"/>
      <c r="G38" s="206"/>
      <c r="H38" s="207"/>
      <c r="I38" s="279"/>
      <c r="J38" s="280"/>
      <c r="K38" s="280"/>
      <c r="L38" s="221"/>
      <c r="M38" s="221"/>
      <c r="N38" s="221"/>
      <c r="O38" s="221"/>
      <c r="P38" s="221"/>
      <c r="Q38" s="221"/>
      <c r="R38" s="221"/>
      <c r="S38" s="221"/>
      <c r="T38" s="221"/>
      <c r="U38" s="221"/>
      <c r="V38" s="221"/>
      <c r="W38" s="221"/>
      <c r="X38" s="221"/>
      <c r="Y38" s="221"/>
      <c r="Z38" s="221"/>
      <c r="AA38" s="221"/>
      <c r="AB38" s="221"/>
      <c r="AC38" s="221"/>
      <c r="AD38" s="205"/>
      <c r="AE38" s="206"/>
      <c r="AF38" s="206"/>
      <c r="AG38" s="206"/>
      <c r="AH38" s="206"/>
      <c r="AI38" s="207"/>
      <c r="AJ38" s="245"/>
      <c r="AK38" s="221"/>
      <c r="AL38" s="221"/>
      <c r="AM38" s="221"/>
      <c r="AN38" s="221"/>
      <c r="AO38" s="221"/>
      <c r="AP38" s="221"/>
      <c r="AQ38" s="221"/>
      <c r="AR38" s="221"/>
      <c r="AS38" s="221"/>
      <c r="AT38" s="221"/>
      <c r="AU38" s="221"/>
      <c r="AV38" s="221"/>
      <c r="AW38" s="221"/>
      <c r="AX38" s="221"/>
      <c r="AY38" s="221"/>
      <c r="AZ38" s="313"/>
    </row>
    <row r="39" spans="3:53" ht="8.1" customHeight="1" x14ac:dyDescent="0.25">
      <c r="C39" s="205"/>
      <c r="D39" s="206"/>
      <c r="E39" s="206"/>
      <c r="F39" s="206"/>
      <c r="G39" s="206"/>
      <c r="H39" s="207"/>
      <c r="I39" s="281"/>
      <c r="J39" s="282"/>
      <c r="K39" s="282"/>
      <c r="L39" s="269"/>
      <c r="M39" s="269"/>
      <c r="N39" s="269"/>
      <c r="O39" s="269"/>
      <c r="P39" s="269"/>
      <c r="Q39" s="269"/>
      <c r="R39" s="269"/>
      <c r="S39" s="269"/>
      <c r="T39" s="269"/>
      <c r="U39" s="269"/>
      <c r="V39" s="269"/>
      <c r="W39" s="269"/>
      <c r="X39" s="269"/>
      <c r="Y39" s="269"/>
      <c r="Z39" s="269"/>
      <c r="AA39" s="269"/>
      <c r="AB39" s="269"/>
      <c r="AC39" s="269"/>
      <c r="AD39" s="265" t="s">
        <v>177</v>
      </c>
      <c r="AE39" s="266"/>
      <c r="AF39" s="266"/>
      <c r="AG39" s="225">
        <v>0</v>
      </c>
      <c r="AH39" s="225">
        <v>4</v>
      </c>
      <c r="AI39" s="207"/>
      <c r="AJ39" s="314"/>
      <c r="AK39" s="221"/>
      <c r="AL39" s="221"/>
      <c r="AM39" s="221"/>
      <c r="AN39" s="221"/>
      <c r="AO39" s="221"/>
      <c r="AP39" s="221"/>
      <c r="AQ39" s="221"/>
      <c r="AR39" s="221"/>
      <c r="AS39" s="221"/>
      <c r="AT39" s="221"/>
      <c r="AU39" s="221"/>
      <c r="AV39" s="221"/>
      <c r="AW39" s="221"/>
      <c r="AX39" s="221"/>
      <c r="AY39" s="221"/>
      <c r="AZ39" s="313"/>
    </row>
    <row r="40" spans="3:53" ht="8.1" customHeight="1" x14ac:dyDescent="0.25">
      <c r="C40" s="205"/>
      <c r="D40" s="206"/>
      <c r="E40" s="206"/>
      <c r="F40" s="206"/>
      <c r="G40" s="206"/>
      <c r="H40" s="207"/>
      <c r="I40" s="288" t="s">
        <v>176</v>
      </c>
      <c r="J40" s="289"/>
      <c r="K40" s="289"/>
      <c r="L40" s="289"/>
      <c r="M40" s="270"/>
      <c r="N40" s="270"/>
      <c r="O40" s="270"/>
      <c r="P40" s="270"/>
      <c r="Q40" s="270"/>
      <c r="R40" s="270"/>
      <c r="S40" s="270"/>
      <c r="T40" s="270"/>
      <c r="U40" s="270"/>
      <c r="V40" s="270"/>
      <c r="W40" s="270"/>
      <c r="X40" s="270"/>
      <c r="Y40" s="270"/>
      <c r="Z40" s="270"/>
      <c r="AA40" s="270"/>
      <c r="AB40" s="270"/>
      <c r="AC40" s="292"/>
      <c r="AD40" s="267"/>
      <c r="AE40" s="266"/>
      <c r="AF40" s="266"/>
      <c r="AG40" s="225"/>
      <c r="AH40" s="225"/>
      <c r="AI40" s="207"/>
      <c r="AJ40" s="314"/>
      <c r="AK40" s="221"/>
      <c r="AL40" s="221"/>
      <c r="AM40" s="221"/>
      <c r="AN40" s="221"/>
      <c r="AO40" s="221"/>
      <c r="AP40" s="221"/>
      <c r="AQ40" s="221"/>
      <c r="AR40" s="221"/>
      <c r="AS40" s="221"/>
      <c r="AT40" s="221"/>
      <c r="AU40" s="221"/>
      <c r="AV40" s="221"/>
      <c r="AW40" s="221"/>
      <c r="AX40" s="221"/>
      <c r="AY40" s="221"/>
      <c r="AZ40" s="313"/>
    </row>
    <row r="41" spans="3:53" ht="8.1" customHeight="1" x14ac:dyDescent="0.25">
      <c r="C41" s="265" t="s">
        <v>175</v>
      </c>
      <c r="D41" s="266"/>
      <c r="E41" s="266"/>
      <c r="F41" s="225"/>
      <c r="G41" s="225"/>
      <c r="H41" s="207"/>
      <c r="I41" s="290"/>
      <c r="J41" s="291"/>
      <c r="K41" s="291"/>
      <c r="L41" s="291"/>
      <c r="M41" s="241"/>
      <c r="N41" s="241"/>
      <c r="O41" s="241"/>
      <c r="P41" s="241"/>
      <c r="Q41" s="241"/>
      <c r="R41" s="241"/>
      <c r="S41" s="241"/>
      <c r="T41" s="241"/>
      <c r="U41" s="241"/>
      <c r="V41" s="241"/>
      <c r="W41" s="241"/>
      <c r="X41" s="241"/>
      <c r="Y41" s="241"/>
      <c r="Z41" s="241"/>
      <c r="AA41" s="241"/>
      <c r="AB41" s="241"/>
      <c r="AC41" s="242"/>
      <c r="AD41" s="199"/>
      <c r="AE41" s="200"/>
      <c r="AF41" s="200"/>
      <c r="AG41" s="200"/>
      <c r="AH41" s="200"/>
      <c r="AI41" s="201"/>
      <c r="AJ41" s="315"/>
      <c r="AK41" s="222"/>
      <c r="AL41" s="222"/>
      <c r="AM41" s="222"/>
      <c r="AN41" s="222"/>
      <c r="AO41" s="222"/>
      <c r="AP41" s="222"/>
      <c r="AQ41" s="222"/>
      <c r="AR41" s="222"/>
      <c r="AS41" s="222"/>
      <c r="AT41" s="222"/>
      <c r="AU41" s="222"/>
      <c r="AV41" s="222"/>
      <c r="AW41" s="222"/>
      <c r="AX41" s="222"/>
      <c r="AY41" s="222"/>
      <c r="AZ41" s="316"/>
    </row>
    <row r="42" spans="3:53" ht="8.1" customHeight="1" x14ac:dyDescent="0.25">
      <c r="C42" s="267"/>
      <c r="D42" s="266"/>
      <c r="E42" s="266"/>
      <c r="F42" s="225"/>
      <c r="G42" s="225"/>
      <c r="H42" s="207"/>
      <c r="I42" s="190" t="s">
        <v>35</v>
      </c>
      <c r="J42" s="191"/>
      <c r="K42" s="191"/>
      <c r="L42" s="270" t="s">
        <v>11586</v>
      </c>
      <c r="M42" s="270"/>
      <c r="N42" s="270"/>
      <c r="O42" s="270"/>
      <c r="P42" s="270"/>
      <c r="Q42" s="270"/>
      <c r="R42" s="270"/>
      <c r="S42" s="270"/>
      <c r="T42" s="270"/>
      <c r="U42" s="270"/>
      <c r="V42" s="270"/>
      <c r="W42" s="270"/>
      <c r="X42" s="270"/>
      <c r="Y42" s="270"/>
      <c r="Z42" s="270"/>
      <c r="AA42" s="270"/>
      <c r="AB42" s="270"/>
      <c r="AC42" s="270"/>
      <c r="AD42" s="196" t="s">
        <v>174</v>
      </c>
      <c r="AE42" s="197"/>
      <c r="AF42" s="197"/>
      <c r="AG42" s="197"/>
      <c r="AH42" s="197"/>
      <c r="AI42" s="198"/>
      <c r="AJ42" s="202"/>
      <c r="AK42" s="203"/>
      <c r="AL42" s="203"/>
      <c r="AM42" s="203"/>
      <c r="AN42" s="203"/>
      <c r="AO42" s="235" t="s">
        <v>17</v>
      </c>
      <c r="AP42" s="236"/>
      <c r="AQ42" s="203"/>
      <c r="AR42" s="203"/>
      <c r="AS42" s="203"/>
      <c r="AT42" s="48"/>
      <c r="AU42" s="235" t="s">
        <v>18</v>
      </c>
      <c r="AV42" s="236"/>
      <c r="AW42" s="197"/>
      <c r="AX42" s="197"/>
      <c r="AY42" s="197"/>
      <c r="AZ42" s="198"/>
    </row>
    <row r="43" spans="3:53" ht="8.1" customHeight="1" x14ac:dyDescent="0.25">
      <c r="C43" s="199"/>
      <c r="D43" s="200"/>
      <c r="E43" s="200"/>
      <c r="F43" s="200"/>
      <c r="G43" s="200"/>
      <c r="H43" s="201"/>
      <c r="I43" s="286"/>
      <c r="J43" s="287"/>
      <c r="K43" s="287"/>
      <c r="L43" s="200"/>
      <c r="M43" s="200"/>
      <c r="N43" s="200"/>
      <c r="O43" s="200"/>
      <c r="P43" s="200"/>
      <c r="Q43" s="200"/>
      <c r="R43" s="200"/>
      <c r="S43" s="200"/>
      <c r="T43" s="200"/>
      <c r="U43" s="200"/>
      <c r="V43" s="200"/>
      <c r="W43" s="200"/>
      <c r="X43" s="200"/>
      <c r="Y43" s="200"/>
      <c r="Z43" s="200"/>
      <c r="AA43" s="200"/>
      <c r="AB43" s="200"/>
      <c r="AC43" s="200"/>
      <c r="AD43" s="199"/>
      <c r="AE43" s="200"/>
      <c r="AF43" s="200"/>
      <c r="AG43" s="200"/>
      <c r="AH43" s="200"/>
      <c r="AI43" s="201"/>
      <c r="AJ43" s="208"/>
      <c r="AK43" s="209"/>
      <c r="AL43" s="209"/>
      <c r="AM43" s="209"/>
      <c r="AN43" s="209"/>
      <c r="AO43" s="237"/>
      <c r="AP43" s="237"/>
      <c r="AQ43" s="209"/>
      <c r="AR43" s="209"/>
      <c r="AS43" s="209"/>
      <c r="AT43" s="49"/>
      <c r="AU43" s="237"/>
      <c r="AV43" s="237"/>
      <c r="AW43" s="200"/>
      <c r="AX43" s="200"/>
      <c r="AY43" s="200"/>
      <c r="AZ43" s="201"/>
    </row>
    <row r="44" spans="3:53" ht="8.1" customHeight="1" x14ac:dyDescent="0.2">
      <c r="C44" s="235" t="s">
        <v>173</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50"/>
    </row>
    <row r="45" spans="3:53" ht="8.1" customHeight="1" x14ac:dyDescent="0.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50"/>
    </row>
    <row r="46" spans="3:53" ht="8.1" customHeight="1" x14ac:dyDescent="0.25">
      <c r="C46" s="202" t="s">
        <v>152</v>
      </c>
      <c r="D46" s="204"/>
      <c r="E46" s="303" t="s">
        <v>172</v>
      </c>
      <c r="F46" s="393"/>
      <c r="G46" s="393"/>
      <c r="H46" s="393"/>
      <c r="I46" s="393"/>
      <c r="J46" s="393"/>
      <c r="K46" s="393"/>
      <c r="L46" s="393"/>
      <c r="M46" s="393"/>
      <c r="N46" s="393"/>
      <c r="O46" s="393"/>
      <c r="P46" s="393"/>
      <c r="Q46" s="393"/>
      <c r="R46" s="393"/>
      <c r="S46" s="393"/>
      <c r="T46" s="393"/>
      <c r="U46" s="393"/>
      <c r="V46" s="393"/>
      <c r="W46" s="227"/>
      <c r="X46" s="405" t="s">
        <v>161</v>
      </c>
      <c r="Y46" s="406"/>
      <c r="Z46" s="406"/>
      <c r="AA46" s="203"/>
      <c r="AB46" s="203"/>
      <c r="AC46" s="203"/>
      <c r="AD46" s="203"/>
      <c r="AE46" s="203"/>
      <c r="AF46" s="203"/>
      <c r="AG46" s="203"/>
      <c r="AH46" s="235" t="s">
        <v>160</v>
      </c>
      <c r="AI46" s="236"/>
      <c r="AJ46" s="293"/>
      <c r="AK46" s="202"/>
      <c r="AL46" s="203"/>
      <c r="AM46" s="203"/>
      <c r="AN46" s="203"/>
      <c r="AO46" s="235" t="s">
        <v>17</v>
      </c>
      <c r="AP46" s="236"/>
      <c r="AQ46" s="203"/>
      <c r="AR46" s="203"/>
      <c r="AS46" s="203"/>
      <c r="AT46" s="389" t="s">
        <v>18</v>
      </c>
      <c r="AU46" s="389"/>
      <c r="AV46" s="197"/>
      <c r="AW46" s="197"/>
      <c r="AX46" s="197"/>
      <c r="AY46" s="197"/>
      <c r="AZ46" s="198"/>
    </row>
    <row r="47" spans="3:53" ht="8.1" customHeight="1" x14ac:dyDescent="0.25">
      <c r="C47" s="208"/>
      <c r="D47" s="210"/>
      <c r="E47" s="394"/>
      <c r="F47" s="230"/>
      <c r="G47" s="230"/>
      <c r="H47" s="230"/>
      <c r="I47" s="230"/>
      <c r="J47" s="230"/>
      <c r="K47" s="230"/>
      <c r="L47" s="230"/>
      <c r="M47" s="230"/>
      <c r="N47" s="230"/>
      <c r="O47" s="230"/>
      <c r="P47" s="230"/>
      <c r="Q47" s="230"/>
      <c r="R47" s="230"/>
      <c r="S47" s="230"/>
      <c r="T47" s="230"/>
      <c r="U47" s="230"/>
      <c r="V47" s="230"/>
      <c r="W47" s="231"/>
      <c r="X47" s="407"/>
      <c r="Y47" s="408"/>
      <c r="Z47" s="408"/>
      <c r="AA47" s="209"/>
      <c r="AB47" s="209"/>
      <c r="AC47" s="209"/>
      <c r="AD47" s="209"/>
      <c r="AE47" s="209"/>
      <c r="AF47" s="209"/>
      <c r="AG47" s="209"/>
      <c r="AH47" s="237"/>
      <c r="AI47" s="237"/>
      <c r="AJ47" s="294"/>
      <c r="AK47" s="208"/>
      <c r="AL47" s="209"/>
      <c r="AM47" s="209"/>
      <c r="AN47" s="209"/>
      <c r="AO47" s="237"/>
      <c r="AP47" s="237"/>
      <c r="AQ47" s="209"/>
      <c r="AR47" s="209"/>
      <c r="AS47" s="209"/>
      <c r="AT47" s="390"/>
      <c r="AU47" s="390"/>
      <c r="AV47" s="200"/>
      <c r="AW47" s="200"/>
      <c r="AX47" s="200"/>
      <c r="AY47" s="200"/>
      <c r="AZ47" s="201"/>
    </row>
    <row r="48" spans="3:53" ht="8.1" customHeight="1" x14ac:dyDescent="0.25">
      <c r="C48" s="202" t="s">
        <v>152</v>
      </c>
      <c r="D48" s="204"/>
      <c r="E48" s="303" t="s">
        <v>171</v>
      </c>
      <c r="F48" s="226"/>
      <c r="G48" s="226"/>
      <c r="H48" s="226"/>
      <c r="I48" s="226"/>
      <c r="J48" s="226"/>
      <c r="K48" s="226"/>
      <c r="L48" s="226"/>
      <c r="M48" s="226"/>
      <c r="N48" s="226"/>
      <c r="O48" s="226"/>
      <c r="P48" s="226"/>
      <c r="Q48" s="226"/>
      <c r="R48" s="226"/>
      <c r="S48" s="226"/>
      <c r="T48" s="226"/>
      <c r="U48" s="226"/>
      <c r="V48" s="226"/>
      <c r="W48" s="395"/>
      <c r="X48" s="409" t="s">
        <v>161</v>
      </c>
      <c r="Y48" s="406"/>
      <c r="Z48" s="406"/>
      <c r="AA48" s="203"/>
      <c r="AB48" s="203"/>
      <c r="AC48" s="203"/>
      <c r="AD48" s="203"/>
      <c r="AE48" s="203"/>
      <c r="AF48" s="203"/>
      <c r="AG48" s="203"/>
      <c r="AH48" s="236" t="s">
        <v>160</v>
      </c>
      <c r="AI48" s="236"/>
      <c r="AJ48" s="293"/>
      <c r="AK48" s="202"/>
      <c r="AL48" s="203"/>
      <c r="AM48" s="203"/>
      <c r="AN48" s="203"/>
      <c r="AO48" s="236" t="s">
        <v>17</v>
      </c>
      <c r="AP48" s="236"/>
      <c r="AQ48" s="203"/>
      <c r="AR48" s="203"/>
      <c r="AS48" s="203"/>
      <c r="AT48" s="391" t="s">
        <v>18</v>
      </c>
      <c r="AU48" s="391"/>
      <c r="AV48" s="203"/>
      <c r="AW48" s="203"/>
      <c r="AX48" s="203"/>
      <c r="AY48" s="235" t="s">
        <v>159</v>
      </c>
      <c r="AZ48" s="293"/>
    </row>
    <row r="49" spans="3:53" ht="8.1" customHeight="1" x14ac:dyDescent="0.25">
      <c r="C49" s="208"/>
      <c r="D49" s="210"/>
      <c r="E49" s="301"/>
      <c r="F49" s="302"/>
      <c r="G49" s="302"/>
      <c r="H49" s="302"/>
      <c r="I49" s="302"/>
      <c r="J49" s="302"/>
      <c r="K49" s="302"/>
      <c r="L49" s="302"/>
      <c r="M49" s="302"/>
      <c r="N49" s="302"/>
      <c r="O49" s="302"/>
      <c r="P49" s="302"/>
      <c r="Q49" s="302"/>
      <c r="R49" s="302"/>
      <c r="S49" s="302"/>
      <c r="T49" s="302"/>
      <c r="U49" s="302"/>
      <c r="V49" s="302"/>
      <c r="W49" s="396"/>
      <c r="X49" s="407"/>
      <c r="Y49" s="408"/>
      <c r="Z49" s="408"/>
      <c r="AA49" s="209"/>
      <c r="AB49" s="209"/>
      <c r="AC49" s="209"/>
      <c r="AD49" s="209"/>
      <c r="AE49" s="209"/>
      <c r="AF49" s="209"/>
      <c r="AG49" s="209"/>
      <c r="AH49" s="237"/>
      <c r="AI49" s="237"/>
      <c r="AJ49" s="294"/>
      <c r="AK49" s="208"/>
      <c r="AL49" s="209"/>
      <c r="AM49" s="209"/>
      <c r="AN49" s="209"/>
      <c r="AO49" s="237"/>
      <c r="AP49" s="237"/>
      <c r="AQ49" s="209"/>
      <c r="AR49" s="209"/>
      <c r="AS49" s="209"/>
      <c r="AT49" s="392"/>
      <c r="AU49" s="392"/>
      <c r="AV49" s="209"/>
      <c r="AW49" s="209"/>
      <c r="AX49" s="209"/>
      <c r="AY49" s="237"/>
      <c r="AZ49" s="294"/>
    </row>
    <row r="50" spans="3:53" ht="8.1" customHeight="1" x14ac:dyDescent="0.25">
      <c r="C50" s="202" t="s">
        <v>152</v>
      </c>
      <c r="D50" s="204"/>
      <c r="E50" s="196" t="s">
        <v>170</v>
      </c>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8"/>
    </row>
    <row r="51" spans="3:53" ht="8.1" customHeight="1" x14ac:dyDescent="0.25">
      <c r="C51" s="205"/>
      <c r="D51" s="207"/>
      <c r="E51" s="199"/>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1"/>
    </row>
    <row r="52" spans="3:53" ht="8.1" customHeight="1" x14ac:dyDescent="0.25">
      <c r="C52" s="205"/>
      <c r="D52" s="207"/>
      <c r="E52" s="324" t="s">
        <v>228</v>
      </c>
      <c r="F52" s="212"/>
      <c r="G52" s="212"/>
      <c r="H52" s="212"/>
      <c r="I52" s="212"/>
      <c r="J52" s="217"/>
      <c r="K52" s="220"/>
      <c r="L52" s="220"/>
      <c r="M52" s="220"/>
      <c r="N52" s="220"/>
      <c r="O52" s="220"/>
      <c r="P52" s="220"/>
      <c r="Q52" s="220"/>
      <c r="R52" s="220"/>
      <c r="S52" s="220"/>
      <c r="T52" s="220"/>
      <c r="U52" s="324" t="s">
        <v>169</v>
      </c>
      <c r="V52" s="212"/>
      <c r="W52" s="212"/>
      <c r="X52" s="212"/>
      <c r="Y52" s="203"/>
      <c r="Z52" s="380"/>
      <c r="AA52" s="381"/>
      <c r="AB52" s="381"/>
      <c r="AC52" s="381"/>
      <c r="AD52" s="381"/>
      <c r="AE52" s="381"/>
      <c r="AF52" s="381"/>
      <c r="AG52" s="381"/>
      <c r="AH52" s="381"/>
      <c r="AI52" s="381"/>
      <c r="AJ52" s="381"/>
      <c r="AK52" s="381"/>
      <c r="AL52" s="381"/>
      <c r="AM52" s="381"/>
      <c r="AN52" s="381"/>
      <c r="AO52" s="382"/>
      <c r="AP52" s="203"/>
      <c r="AQ52" s="203"/>
      <c r="AR52" s="203"/>
      <c r="AS52" s="203"/>
      <c r="AT52" s="348" t="s">
        <v>17</v>
      </c>
      <c r="AU52" s="348"/>
      <c r="AV52" s="203"/>
      <c r="AW52" s="203"/>
      <c r="AX52" s="203"/>
      <c r="AY52" s="226" t="s">
        <v>18</v>
      </c>
      <c r="AZ52" s="227"/>
    </row>
    <row r="53" spans="3:53" ht="8.1" customHeight="1" x14ac:dyDescent="0.25">
      <c r="C53" s="205"/>
      <c r="D53" s="207"/>
      <c r="E53" s="325"/>
      <c r="F53" s="326"/>
      <c r="G53" s="326"/>
      <c r="H53" s="326"/>
      <c r="I53" s="326"/>
      <c r="J53" s="218"/>
      <c r="K53" s="221"/>
      <c r="L53" s="221"/>
      <c r="M53" s="221"/>
      <c r="N53" s="221"/>
      <c r="O53" s="221"/>
      <c r="P53" s="221"/>
      <c r="Q53" s="221"/>
      <c r="R53" s="221"/>
      <c r="S53" s="221"/>
      <c r="T53" s="221"/>
      <c r="U53" s="325"/>
      <c r="V53" s="326"/>
      <c r="W53" s="326"/>
      <c r="X53" s="326"/>
      <c r="Y53" s="206"/>
      <c r="Z53" s="383"/>
      <c r="AA53" s="384"/>
      <c r="AB53" s="384"/>
      <c r="AC53" s="384"/>
      <c r="AD53" s="384"/>
      <c r="AE53" s="384"/>
      <c r="AF53" s="384"/>
      <c r="AG53" s="384"/>
      <c r="AH53" s="384"/>
      <c r="AI53" s="384"/>
      <c r="AJ53" s="384"/>
      <c r="AK53" s="384"/>
      <c r="AL53" s="384"/>
      <c r="AM53" s="384"/>
      <c r="AN53" s="384"/>
      <c r="AO53" s="385"/>
      <c r="AP53" s="206"/>
      <c r="AQ53" s="206"/>
      <c r="AR53" s="206"/>
      <c r="AS53" s="206"/>
      <c r="AT53" s="379"/>
      <c r="AU53" s="379"/>
      <c r="AV53" s="206"/>
      <c r="AW53" s="206"/>
      <c r="AX53" s="206"/>
      <c r="AY53" s="228"/>
      <c r="AZ53" s="229"/>
    </row>
    <row r="54" spans="3:53" ht="8.1" customHeight="1" x14ac:dyDescent="0.25">
      <c r="C54" s="205"/>
      <c r="D54" s="207"/>
      <c r="E54" s="265" t="s">
        <v>168</v>
      </c>
      <c r="F54" s="272"/>
      <c r="G54" s="225"/>
      <c r="H54" s="225"/>
      <c r="I54" s="225"/>
      <c r="J54" s="218"/>
      <c r="K54" s="221"/>
      <c r="L54" s="221"/>
      <c r="M54" s="221"/>
      <c r="N54" s="221"/>
      <c r="O54" s="221"/>
      <c r="P54" s="221"/>
      <c r="Q54" s="221"/>
      <c r="R54" s="221"/>
      <c r="S54" s="221"/>
      <c r="T54" s="221"/>
      <c r="U54" s="265" t="s">
        <v>167</v>
      </c>
      <c r="V54" s="272"/>
      <c r="W54" s="225"/>
      <c r="X54" s="225"/>
      <c r="Y54" s="206"/>
      <c r="Z54" s="383"/>
      <c r="AA54" s="384"/>
      <c r="AB54" s="384"/>
      <c r="AC54" s="384"/>
      <c r="AD54" s="384"/>
      <c r="AE54" s="384"/>
      <c r="AF54" s="384"/>
      <c r="AG54" s="384"/>
      <c r="AH54" s="384"/>
      <c r="AI54" s="384"/>
      <c r="AJ54" s="384"/>
      <c r="AK54" s="384"/>
      <c r="AL54" s="384"/>
      <c r="AM54" s="384"/>
      <c r="AN54" s="384"/>
      <c r="AO54" s="385"/>
      <c r="AP54" s="206"/>
      <c r="AQ54" s="206"/>
      <c r="AR54" s="206"/>
      <c r="AS54" s="206"/>
      <c r="AT54" s="379"/>
      <c r="AU54" s="379"/>
      <c r="AV54" s="206"/>
      <c r="AW54" s="206"/>
      <c r="AX54" s="206"/>
      <c r="AY54" s="228"/>
      <c r="AZ54" s="229"/>
    </row>
    <row r="55" spans="3:53" ht="8.1" customHeight="1" x14ac:dyDescent="0.25">
      <c r="C55" s="205"/>
      <c r="D55" s="207"/>
      <c r="E55" s="404"/>
      <c r="F55" s="272"/>
      <c r="G55" s="225"/>
      <c r="H55" s="225"/>
      <c r="I55" s="225"/>
      <c r="J55" s="218"/>
      <c r="K55" s="221"/>
      <c r="L55" s="221"/>
      <c r="M55" s="221"/>
      <c r="N55" s="221"/>
      <c r="O55" s="221"/>
      <c r="P55" s="221"/>
      <c r="Q55" s="221"/>
      <c r="R55" s="221"/>
      <c r="S55" s="221"/>
      <c r="T55" s="221"/>
      <c r="U55" s="404"/>
      <c r="V55" s="272"/>
      <c r="W55" s="225"/>
      <c r="X55" s="225"/>
      <c r="Y55" s="206"/>
      <c r="Z55" s="383"/>
      <c r="AA55" s="384"/>
      <c r="AB55" s="384"/>
      <c r="AC55" s="384"/>
      <c r="AD55" s="384"/>
      <c r="AE55" s="384"/>
      <c r="AF55" s="384"/>
      <c r="AG55" s="384"/>
      <c r="AH55" s="384"/>
      <c r="AI55" s="384"/>
      <c r="AJ55" s="384"/>
      <c r="AK55" s="384"/>
      <c r="AL55" s="384"/>
      <c r="AM55" s="384"/>
      <c r="AN55" s="384"/>
      <c r="AO55" s="385"/>
      <c r="AP55" s="206"/>
      <c r="AQ55" s="206"/>
      <c r="AR55" s="206"/>
      <c r="AS55" s="206"/>
      <c r="AT55" s="379"/>
      <c r="AU55" s="379"/>
      <c r="AV55" s="206"/>
      <c r="AW55" s="206"/>
      <c r="AX55" s="206"/>
      <c r="AY55" s="228"/>
      <c r="AZ55" s="229"/>
    </row>
    <row r="56" spans="3:53" ht="8.1" customHeight="1" x14ac:dyDescent="0.25">
      <c r="C56" s="208"/>
      <c r="D56" s="210"/>
      <c r="E56" s="199"/>
      <c r="F56" s="200"/>
      <c r="G56" s="200"/>
      <c r="H56" s="200"/>
      <c r="I56" s="200"/>
      <c r="J56" s="219"/>
      <c r="K56" s="222"/>
      <c r="L56" s="222"/>
      <c r="M56" s="222"/>
      <c r="N56" s="222"/>
      <c r="O56" s="222"/>
      <c r="P56" s="222"/>
      <c r="Q56" s="222"/>
      <c r="R56" s="222"/>
      <c r="S56" s="222"/>
      <c r="T56" s="222"/>
      <c r="U56" s="199"/>
      <c r="V56" s="200"/>
      <c r="W56" s="200"/>
      <c r="X56" s="200"/>
      <c r="Y56" s="209"/>
      <c r="Z56" s="386"/>
      <c r="AA56" s="387"/>
      <c r="AB56" s="387"/>
      <c r="AC56" s="387"/>
      <c r="AD56" s="387"/>
      <c r="AE56" s="387"/>
      <c r="AF56" s="387"/>
      <c r="AG56" s="387"/>
      <c r="AH56" s="387"/>
      <c r="AI56" s="387"/>
      <c r="AJ56" s="387"/>
      <c r="AK56" s="387"/>
      <c r="AL56" s="387"/>
      <c r="AM56" s="387"/>
      <c r="AN56" s="387"/>
      <c r="AO56" s="388"/>
      <c r="AP56" s="209"/>
      <c r="AQ56" s="209"/>
      <c r="AR56" s="209"/>
      <c r="AS56" s="209"/>
      <c r="AT56" s="351"/>
      <c r="AU56" s="351"/>
      <c r="AV56" s="209"/>
      <c r="AW56" s="209"/>
      <c r="AX56" s="209"/>
      <c r="AY56" s="230"/>
      <c r="AZ56" s="231"/>
    </row>
    <row r="57" spans="3:53" ht="8.1" customHeight="1" x14ac:dyDescent="0.2">
      <c r="C57" s="235" t="s">
        <v>166</v>
      </c>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50"/>
    </row>
    <row r="58" spans="3:53" ht="8.1" customHeight="1" x14ac:dyDescent="0.2">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50"/>
    </row>
    <row r="59" spans="3:53" ht="8.1" customHeight="1" x14ac:dyDescent="0.25">
      <c r="C59" s="368" t="s">
        <v>165</v>
      </c>
      <c r="D59" s="368"/>
      <c r="E59" s="368"/>
      <c r="F59" s="368"/>
      <c r="G59" s="368"/>
      <c r="H59" s="368"/>
      <c r="I59" s="368"/>
      <c r="J59" s="368"/>
      <c r="K59" s="368"/>
      <c r="L59" s="368"/>
      <c r="M59" s="368"/>
      <c r="N59" s="368"/>
      <c r="O59" s="368"/>
      <c r="P59" s="368"/>
      <c r="Q59" s="368"/>
      <c r="R59" s="368"/>
      <c r="S59" s="368"/>
      <c r="T59" s="368"/>
      <c r="U59" s="368"/>
      <c r="V59" s="368"/>
      <c r="W59" s="368"/>
      <c r="X59" s="368"/>
      <c r="Y59" s="368" t="s">
        <v>164</v>
      </c>
      <c r="Z59" s="368"/>
      <c r="AA59" s="368"/>
      <c r="AB59" s="368"/>
      <c r="AC59" s="368"/>
      <c r="AD59" s="368"/>
      <c r="AE59" s="368"/>
      <c r="AF59" s="368"/>
      <c r="AG59" s="368"/>
      <c r="AH59" s="368"/>
      <c r="AI59" s="368"/>
      <c r="AJ59" s="368"/>
      <c r="AK59" s="368"/>
      <c r="AL59" s="368"/>
      <c r="AM59" s="368"/>
      <c r="AN59" s="368"/>
      <c r="AO59" s="211" t="s">
        <v>163</v>
      </c>
      <c r="AP59" s="212"/>
      <c r="AQ59" s="212"/>
      <c r="AR59" s="212"/>
      <c r="AS59" s="212"/>
      <c r="AT59" s="212"/>
      <c r="AU59" s="212"/>
      <c r="AV59" s="212"/>
      <c r="AW59" s="212"/>
      <c r="AX59" s="212"/>
      <c r="AY59" s="212"/>
      <c r="AZ59" s="213"/>
    </row>
    <row r="60" spans="3:53" ht="8.1" customHeight="1" x14ac:dyDescent="0.25">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214"/>
      <c r="AP60" s="215"/>
      <c r="AQ60" s="215"/>
      <c r="AR60" s="215"/>
      <c r="AS60" s="215"/>
      <c r="AT60" s="215"/>
      <c r="AU60" s="215"/>
      <c r="AV60" s="215"/>
      <c r="AW60" s="215"/>
      <c r="AX60" s="215"/>
      <c r="AY60" s="215"/>
      <c r="AZ60" s="216"/>
    </row>
    <row r="61" spans="3:53" ht="8.1" customHeight="1" x14ac:dyDescent="0.25">
      <c r="C61" s="225" t="s">
        <v>152</v>
      </c>
      <c r="D61" s="225"/>
      <c r="E61" s="347" t="s">
        <v>162</v>
      </c>
      <c r="F61" s="348"/>
      <c r="G61" s="348"/>
      <c r="H61" s="348"/>
      <c r="I61" s="348"/>
      <c r="J61" s="348"/>
      <c r="K61" s="348"/>
      <c r="L61" s="353" t="s">
        <v>161</v>
      </c>
      <c r="M61" s="354"/>
      <c r="N61" s="354"/>
      <c r="O61" s="203"/>
      <c r="P61" s="203"/>
      <c r="Q61" s="203"/>
      <c r="R61" s="203"/>
      <c r="S61" s="203"/>
      <c r="T61" s="203"/>
      <c r="U61" s="203"/>
      <c r="V61" s="343" t="s">
        <v>160</v>
      </c>
      <c r="W61" s="343"/>
      <c r="X61" s="369"/>
      <c r="Y61" s="331"/>
      <c r="Z61" s="327"/>
      <c r="AA61" s="327"/>
      <c r="AB61" s="327"/>
      <c r="AC61" s="342" t="s">
        <v>17</v>
      </c>
      <c r="AD61" s="343"/>
      <c r="AE61" s="327"/>
      <c r="AF61" s="327"/>
      <c r="AG61" s="327"/>
      <c r="AH61" s="342" t="s">
        <v>18</v>
      </c>
      <c r="AI61" s="343"/>
      <c r="AJ61" s="344"/>
      <c r="AK61" s="344"/>
      <c r="AL61" s="344"/>
      <c r="AM61" s="344"/>
      <c r="AN61" s="345"/>
      <c r="AO61" s="202"/>
      <c r="AP61" s="203"/>
      <c r="AQ61" s="203"/>
      <c r="AR61" s="203"/>
      <c r="AS61" s="203"/>
      <c r="AT61" s="203"/>
      <c r="AU61" s="203"/>
      <c r="AV61" s="203"/>
      <c r="AW61" s="203"/>
      <c r="AX61" s="203"/>
      <c r="AY61" s="203"/>
      <c r="AZ61" s="204"/>
    </row>
    <row r="62" spans="3:53" ht="8.1" customHeight="1" x14ac:dyDescent="0.25">
      <c r="C62" s="225"/>
      <c r="D62" s="225"/>
      <c r="E62" s="350"/>
      <c r="F62" s="351"/>
      <c r="G62" s="351"/>
      <c r="H62" s="351"/>
      <c r="I62" s="351"/>
      <c r="J62" s="351"/>
      <c r="K62" s="351"/>
      <c r="L62" s="353"/>
      <c r="M62" s="354"/>
      <c r="N62" s="354"/>
      <c r="O62" s="209"/>
      <c r="P62" s="209"/>
      <c r="Q62" s="209"/>
      <c r="R62" s="209"/>
      <c r="S62" s="209"/>
      <c r="T62" s="209"/>
      <c r="U62" s="209"/>
      <c r="V62" s="343"/>
      <c r="W62" s="343"/>
      <c r="X62" s="369"/>
      <c r="Y62" s="331"/>
      <c r="Z62" s="327"/>
      <c r="AA62" s="327"/>
      <c r="AB62" s="327"/>
      <c r="AC62" s="343"/>
      <c r="AD62" s="343"/>
      <c r="AE62" s="327"/>
      <c r="AF62" s="327"/>
      <c r="AG62" s="327"/>
      <c r="AH62" s="343"/>
      <c r="AI62" s="343"/>
      <c r="AJ62" s="344"/>
      <c r="AK62" s="344"/>
      <c r="AL62" s="344"/>
      <c r="AM62" s="344"/>
      <c r="AN62" s="345"/>
      <c r="AO62" s="205"/>
      <c r="AP62" s="206"/>
      <c r="AQ62" s="206"/>
      <c r="AR62" s="206"/>
      <c r="AS62" s="206"/>
      <c r="AT62" s="206"/>
      <c r="AU62" s="206"/>
      <c r="AV62" s="206"/>
      <c r="AW62" s="206"/>
      <c r="AX62" s="206"/>
      <c r="AY62" s="206"/>
      <c r="AZ62" s="207"/>
    </row>
    <row r="63" spans="3:53" ht="8.1" customHeight="1" x14ac:dyDescent="0.25">
      <c r="C63" s="225" t="s">
        <v>152</v>
      </c>
      <c r="D63" s="225"/>
      <c r="E63" s="347" t="s">
        <v>229</v>
      </c>
      <c r="F63" s="348"/>
      <c r="G63" s="348"/>
      <c r="H63" s="348"/>
      <c r="I63" s="348"/>
      <c r="J63" s="348"/>
      <c r="K63" s="349"/>
      <c r="L63" s="353" t="s">
        <v>161</v>
      </c>
      <c r="M63" s="354"/>
      <c r="N63" s="354"/>
      <c r="O63" s="203"/>
      <c r="P63" s="203"/>
      <c r="Q63" s="203"/>
      <c r="R63" s="203"/>
      <c r="S63" s="203"/>
      <c r="T63" s="203"/>
      <c r="U63" s="203"/>
      <c r="V63" s="343" t="s">
        <v>160</v>
      </c>
      <c r="W63" s="343"/>
      <c r="X63" s="369"/>
      <c r="Y63" s="331"/>
      <c r="Z63" s="327"/>
      <c r="AA63" s="327"/>
      <c r="AB63" s="327"/>
      <c r="AC63" s="343" t="s">
        <v>17</v>
      </c>
      <c r="AD63" s="343"/>
      <c r="AE63" s="327"/>
      <c r="AF63" s="327"/>
      <c r="AG63" s="327"/>
      <c r="AH63" s="343" t="s">
        <v>18</v>
      </c>
      <c r="AI63" s="343"/>
      <c r="AJ63" s="327"/>
      <c r="AK63" s="327"/>
      <c r="AL63" s="327"/>
      <c r="AM63" s="342" t="s">
        <v>159</v>
      </c>
      <c r="AN63" s="369"/>
      <c r="AO63" s="205"/>
      <c r="AP63" s="206"/>
      <c r="AQ63" s="206"/>
      <c r="AR63" s="206"/>
      <c r="AS63" s="206"/>
      <c r="AT63" s="206"/>
      <c r="AU63" s="206"/>
      <c r="AV63" s="206"/>
      <c r="AW63" s="206"/>
      <c r="AX63" s="206"/>
      <c r="AY63" s="206"/>
      <c r="AZ63" s="207"/>
    </row>
    <row r="64" spans="3:53" ht="8.1" customHeight="1" x14ac:dyDescent="0.25">
      <c r="C64" s="225"/>
      <c r="D64" s="225"/>
      <c r="E64" s="350"/>
      <c r="F64" s="351"/>
      <c r="G64" s="351"/>
      <c r="H64" s="351"/>
      <c r="I64" s="351"/>
      <c r="J64" s="351"/>
      <c r="K64" s="352"/>
      <c r="L64" s="353"/>
      <c r="M64" s="354"/>
      <c r="N64" s="354"/>
      <c r="O64" s="209"/>
      <c r="P64" s="209"/>
      <c r="Q64" s="209"/>
      <c r="R64" s="209"/>
      <c r="S64" s="209"/>
      <c r="T64" s="209"/>
      <c r="U64" s="209"/>
      <c r="V64" s="343"/>
      <c r="W64" s="343"/>
      <c r="X64" s="369"/>
      <c r="Y64" s="331"/>
      <c r="Z64" s="327"/>
      <c r="AA64" s="327"/>
      <c r="AB64" s="327"/>
      <c r="AC64" s="343"/>
      <c r="AD64" s="343"/>
      <c r="AE64" s="327"/>
      <c r="AF64" s="327"/>
      <c r="AG64" s="327"/>
      <c r="AH64" s="343"/>
      <c r="AI64" s="343"/>
      <c r="AJ64" s="327"/>
      <c r="AK64" s="327"/>
      <c r="AL64" s="327"/>
      <c r="AM64" s="343"/>
      <c r="AN64" s="369"/>
      <c r="AO64" s="208"/>
      <c r="AP64" s="209"/>
      <c r="AQ64" s="209"/>
      <c r="AR64" s="209"/>
      <c r="AS64" s="209"/>
      <c r="AT64" s="209"/>
      <c r="AU64" s="209"/>
      <c r="AV64" s="209"/>
      <c r="AW64" s="209"/>
      <c r="AX64" s="209"/>
      <c r="AY64" s="209"/>
      <c r="AZ64" s="210"/>
    </row>
    <row r="66" spans="2:52" ht="8.1" customHeight="1" thickBot="1" x14ac:dyDescent="0.3">
      <c r="AA66" s="332" t="s">
        <v>158</v>
      </c>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4"/>
    </row>
    <row r="67" spans="2:52" ht="8.1" customHeight="1" thickTop="1" x14ac:dyDescent="0.25">
      <c r="C67" s="370" t="s">
        <v>157</v>
      </c>
      <c r="D67" s="371"/>
      <c r="E67" s="362" t="s">
        <v>156</v>
      </c>
      <c r="F67" s="363"/>
      <c r="G67" s="363"/>
      <c r="H67" s="363"/>
      <c r="I67" s="363"/>
      <c r="J67" s="363"/>
      <c r="K67" s="367"/>
      <c r="L67" s="362"/>
      <c r="M67" s="363"/>
      <c r="N67" s="363"/>
      <c r="O67" s="363"/>
      <c r="P67" s="363"/>
      <c r="Q67" s="363"/>
      <c r="R67" s="363"/>
      <c r="S67" s="363"/>
      <c r="T67" s="363"/>
      <c r="U67" s="363"/>
      <c r="V67" s="363"/>
      <c r="W67" s="363"/>
      <c r="X67" s="364"/>
      <c r="AA67" s="335"/>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7"/>
    </row>
    <row r="68" spans="2:52" ht="8.1" customHeight="1" x14ac:dyDescent="0.25">
      <c r="C68" s="372"/>
      <c r="D68" s="225"/>
      <c r="E68" s="205"/>
      <c r="F68" s="206"/>
      <c r="G68" s="206"/>
      <c r="H68" s="206"/>
      <c r="I68" s="206"/>
      <c r="J68" s="206"/>
      <c r="K68" s="207"/>
      <c r="L68" s="205"/>
      <c r="M68" s="206"/>
      <c r="N68" s="206"/>
      <c r="O68" s="206"/>
      <c r="P68" s="206"/>
      <c r="Q68" s="206"/>
      <c r="R68" s="206"/>
      <c r="S68" s="206"/>
      <c r="T68" s="206"/>
      <c r="U68" s="206"/>
      <c r="V68" s="206"/>
      <c r="W68" s="206"/>
      <c r="X68" s="365"/>
      <c r="AA68" s="335"/>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7"/>
    </row>
    <row r="69" spans="2:52" ht="8.1" customHeight="1" x14ac:dyDescent="0.25">
      <c r="C69" s="372"/>
      <c r="D69" s="225"/>
      <c r="E69" s="208"/>
      <c r="F69" s="209"/>
      <c r="G69" s="209"/>
      <c r="H69" s="209"/>
      <c r="I69" s="209"/>
      <c r="J69" s="209"/>
      <c r="K69" s="210"/>
      <c r="L69" s="208"/>
      <c r="M69" s="209"/>
      <c r="N69" s="209"/>
      <c r="O69" s="209"/>
      <c r="P69" s="209"/>
      <c r="Q69" s="209"/>
      <c r="R69" s="209"/>
      <c r="S69" s="209"/>
      <c r="T69" s="209"/>
      <c r="U69" s="209"/>
      <c r="V69" s="209"/>
      <c r="W69" s="209"/>
      <c r="X69" s="366"/>
      <c r="AA69" s="335"/>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7"/>
    </row>
    <row r="70" spans="2:52" ht="8.1" customHeight="1" x14ac:dyDescent="0.25">
      <c r="C70" s="372"/>
      <c r="D70" s="225"/>
      <c r="E70" s="375" t="s">
        <v>155</v>
      </c>
      <c r="F70" s="376"/>
      <c r="G70" s="376"/>
      <c r="H70" s="376"/>
      <c r="I70" s="376"/>
      <c r="J70" s="376"/>
      <c r="K70" s="376"/>
      <c r="L70" s="376"/>
      <c r="M70" s="376"/>
      <c r="N70" s="376"/>
      <c r="O70" s="376"/>
      <c r="P70" s="376"/>
      <c r="Q70" s="376"/>
      <c r="R70" s="376"/>
      <c r="S70" s="376"/>
      <c r="T70" s="376"/>
      <c r="U70" s="327" t="s">
        <v>152</v>
      </c>
      <c r="V70" s="327"/>
      <c r="W70" s="327"/>
      <c r="X70" s="328"/>
      <c r="AA70" s="335"/>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7"/>
    </row>
    <row r="71" spans="2:52" ht="8.1" customHeight="1" x14ac:dyDescent="0.25">
      <c r="C71" s="372"/>
      <c r="D71" s="225"/>
      <c r="E71" s="375"/>
      <c r="F71" s="376"/>
      <c r="G71" s="376"/>
      <c r="H71" s="376"/>
      <c r="I71" s="376"/>
      <c r="J71" s="376"/>
      <c r="K71" s="376"/>
      <c r="L71" s="376"/>
      <c r="M71" s="376"/>
      <c r="N71" s="376"/>
      <c r="O71" s="376"/>
      <c r="P71" s="376"/>
      <c r="Q71" s="376"/>
      <c r="R71" s="376"/>
      <c r="S71" s="376"/>
      <c r="T71" s="376"/>
      <c r="U71" s="327"/>
      <c r="V71" s="327"/>
      <c r="W71" s="327"/>
      <c r="X71" s="328"/>
      <c r="AA71" s="335"/>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7"/>
    </row>
    <row r="72" spans="2:52" ht="8.1" customHeight="1" x14ac:dyDescent="0.25">
      <c r="C72" s="372"/>
      <c r="D72" s="225"/>
      <c r="E72" s="375" t="s">
        <v>154</v>
      </c>
      <c r="F72" s="376"/>
      <c r="G72" s="376"/>
      <c r="H72" s="376"/>
      <c r="I72" s="376"/>
      <c r="J72" s="376"/>
      <c r="K72" s="376"/>
      <c r="L72" s="376"/>
      <c r="M72" s="376"/>
      <c r="N72" s="376"/>
      <c r="O72" s="376"/>
      <c r="P72" s="376"/>
      <c r="Q72" s="376"/>
      <c r="R72" s="376"/>
      <c r="S72" s="376"/>
      <c r="T72" s="376"/>
      <c r="U72" s="327" t="s">
        <v>152</v>
      </c>
      <c r="V72" s="327"/>
      <c r="W72" s="327"/>
      <c r="X72" s="328"/>
      <c r="AA72" s="335"/>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7"/>
    </row>
    <row r="73" spans="2:52" ht="8.1" customHeight="1" x14ac:dyDescent="0.25">
      <c r="C73" s="372"/>
      <c r="D73" s="225"/>
      <c r="E73" s="375"/>
      <c r="F73" s="376"/>
      <c r="G73" s="376"/>
      <c r="H73" s="376"/>
      <c r="I73" s="376"/>
      <c r="J73" s="376"/>
      <c r="K73" s="376"/>
      <c r="L73" s="376"/>
      <c r="M73" s="376"/>
      <c r="N73" s="376"/>
      <c r="O73" s="376"/>
      <c r="P73" s="376"/>
      <c r="Q73" s="376"/>
      <c r="R73" s="376"/>
      <c r="S73" s="376"/>
      <c r="T73" s="376"/>
      <c r="U73" s="327"/>
      <c r="V73" s="327"/>
      <c r="W73" s="327"/>
      <c r="X73" s="328"/>
      <c r="AA73" s="335"/>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7"/>
    </row>
    <row r="74" spans="2:52" ht="8.1" customHeight="1" x14ac:dyDescent="0.25">
      <c r="C74" s="372"/>
      <c r="D74" s="225"/>
      <c r="E74" s="375" t="s">
        <v>153</v>
      </c>
      <c r="F74" s="376"/>
      <c r="G74" s="376"/>
      <c r="H74" s="376"/>
      <c r="I74" s="376"/>
      <c r="J74" s="376"/>
      <c r="K74" s="376"/>
      <c r="L74" s="376"/>
      <c r="M74" s="376"/>
      <c r="N74" s="376"/>
      <c r="O74" s="376"/>
      <c r="P74" s="376"/>
      <c r="Q74" s="376"/>
      <c r="R74" s="376"/>
      <c r="S74" s="376"/>
      <c r="T74" s="376"/>
      <c r="U74" s="327" t="s">
        <v>11263</v>
      </c>
      <c r="V74" s="327"/>
      <c r="W74" s="327"/>
      <c r="X74" s="328"/>
      <c r="AA74" s="335"/>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7"/>
    </row>
    <row r="75" spans="2:52" ht="8.1" customHeight="1" thickBot="1" x14ac:dyDescent="0.3">
      <c r="C75" s="373"/>
      <c r="D75" s="374"/>
      <c r="E75" s="377"/>
      <c r="F75" s="378"/>
      <c r="G75" s="378"/>
      <c r="H75" s="378"/>
      <c r="I75" s="378"/>
      <c r="J75" s="378"/>
      <c r="K75" s="378"/>
      <c r="L75" s="378"/>
      <c r="M75" s="378"/>
      <c r="N75" s="378"/>
      <c r="O75" s="378"/>
      <c r="P75" s="378"/>
      <c r="Q75" s="378"/>
      <c r="R75" s="378"/>
      <c r="S75" s="378"/>
      <c r="T75" s="378"/>
      <c r="U75" s="329"/>
      <c r="V75" s="329"/>
      <c r="W75" s="329"/>
      <c r="X75" s="330"/>
      <c r="AA75" s="335"/>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7"/>
    </row>
    <row r="76" spans="2:52" ht="8.1" customHeight="1" thickTop="1" x14ac:dyDescent="0.25">
      <c r="B76" s="320" t="s">
        <v>151</v>
      </c>
      <c r="C76" s="321"/>
      <c r="D76" s="321"/>
      <c r="E76" s="322" t="s">
        <v>230</v>
      </c>
      <c r="F76" s="323"/>
      <c r="G76" s="323"/>
      <c r="H76" s="323"/>
      <c r="I76" s="323"/>
      <c r="J76" s="323"/>
      <c r="K76" s="323"/>
      <c r="L76" s="323"/>
      <c r="M76" s="323"/>
      <c r="N76" s="323"/>
      <c r="O76" s="323"/>
      <c r="P76" s="323"/>
      <c r="Q76" s="323"/>
      <c r="R76" s="323"/>
      <c r="S76" s="323"/>
      <c r="T76" s="323"/>
      <c r="U76" s="323"/>
      <c r="V76" s="323"/>
      <c r="W76" s="323"/>
      <c r="X76" s="323"/>
      <c r="AA76" s="335"/>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7"/>
    </row>
    <row r="77" spans="2:52" ht="8.1" customHeight="1" x14ac:dyDescent="0.25">
      <c r="B77" s="321"/>
      <c r="C77" s="321"/>
      <c r="D77" s="321"/>
      <c r="E77" s="323"/>
      <c r="F77" s="323"/>
      <c r="G77" s="323"/>
      <c r="H77" s="323"/>
      <c r="I77" s="323"/>
      <c r="J77" s="323"/>
      <c r="K77" s="323"/>
      <c r="L77" s="323"/>
      <c r="M77" s="323"/>
      <c r="N77" s="323"/>
      <c r="O77" s="323"/>
      <c r="P77" s="323"/>
      <c r="Q77" s="323"/>
      <c r="R77" s="323"/>
      <c r="S77" s="323"/>
      <c r="T77" s="323"/>
      <c r="U77" s="323"/>
      <c r="V77" s="323"/>
      <c r="W77" s="323"/>
      <c r="X77" s="323"/>
      <c r="AA77" s="335"/>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7"/>
    </row>
    <row r="78" spans="2:52" ht="8.1" customHeight="1" x14ac:dyDescent="0.25">
      <c r="B78" s="321"/>
      <c r="C78" s="321"/>
      <c r="D78" s="321"/>
      <c r="E78" s="323"/>
      <c r="F78" s="323"/>
      <c r="G78" s="323"/>
      <c r="H78" s="323"/>
      <c r="I78" s="323"/>
      <c r="J78" s="323"/>
      <c r="K78" s="323"/>
      <c r="L78" s="323"/>
      <c r="M78" s="323"/>
      <c r="N78" s="323"/>
      <c r="O78" s="323"/>
      <c r="P78" s="323"/>
      <c r="Q78" s="323"/>
      <c r="R78" s="323"/>
      <c r="S78" s="323"/>
      <c r="T78" s="323"/>
      <c r="U78" s="323"/>
      <c r="V78" s="323"/>
      <c r="W78" s="323"/>
      <c r="X78" s="323"/>
      <c r="AA78" s="335"/>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7"/>
    </row>
    <row r="79" spans="2:52" ht="8.1" customHeight="1" x14ac:dyDescent="0.25">
      <c r="B79" s="321"/>
      <c r="C79" s="321"/>
      <c r="D79" s="321"/>
      <c r="E79" s="323"/>
      <c r="F79" s="323"/>
      <c r="G79" s="323"/>
      <c r="H79" s="323"/>
      <c r="I79" s="323"/>
      <c r="J79" s="323"/>
      <c r="K79" s="323"/>
      <c r="L79" s="323"/>
      <c r="M79" s="323"/>
      <c r="N79" s="323"/>
      <c r="O79" s="323"/>
      <c r="P79" s="323"/>
      <c r="Q79" s="323"/>
      <c r="R79" s="323"/>
      <c r="S79" s="323"/>
      <c r="T79" s="323"/>
      <c r="U79" s="323"/>
      <c r="V79" s="323"/>
      <c r="W79" s="323"/>
      <c r="X79" s="323"/>
      <c r="AA79" s="335"/>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7"/>
    </row>
    <row r="80" spans="2:52" ht="8.1" customHeight="1" x14ac:dyDescent="0.25">
      <c r="B80" s="321"/>
      <c r="C80" s="321"/>
      <c r="D80" s="321"/>
      <c r="E80" s="323"/>
      <c r="F80" s="323"/>
      <c r="G80" s="323"/>
      <c r="H80" s="323"/>
      <c r="I80" s="323"/>
      <c r="J80" s="323"/>
      <c r="K80" s="323"/>
      <c r="L80" s="323"/>
      <c r="M80" s="323"/>
      <c r="N80" s="323"/>
      <c r="O80" s="323"/>
      <c r="P80" s="323"/>
      <c r="Q80" s="323"/>
      <c r="R80" s="323"/>
      <c r="S80" s="323"/>
      <c r="T80" s="323"/>
      <c r="U80" s="323"/>
      <c r="V80" s="323"/>
      <c r="W80" s="323"/>
      <c r="X80" s="323"/>
      <c r="AA80" s="335"/>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7"/>
    </row>
    <row r="81" spans="2:52" ht="8.1" customHeight="1" x14ac:dyDescent="0.25">
      <c r="B81" s="321"/>
      <c r="C81" s="321"/>
      <c r="D81" s="321"/>
      <c r="E81" s="323"/>
      <c r="F81" s="323"/>
      <c r="G81" s="323"/>
      <c r="H81" s="323"/>
      <c r="I81" s="323"/>
      <c r="J81" s="323"/>
      <c r="K81" s="323"/>
      <c r="L81" s="323"/>
      <c r="M81" s="323"/>
      <c r="N81" s="323"/>
      <c r="O81" s="323"/>
      <c r="P81" s="323"/>
      <c r="Q81" s="323"/>
      <c r="R81" s="323"/>
      <c r="S81" s="323"/>
      <c r="T81" s="323"/>
      <c r="U81" s="323"/>
      <c r="V81" s="323"/>
      <c r="W81" s="323"/>
      <c r="X81" s="323"/>
      <c r="AA81" s="335"/>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7"/>
    </row>
    <row r="82" spans="2:52" ht="8.1" customHeight="1" x14ac:dyDescent="0.25">
      <c r="B82" s="321"/>
      <c r="C82" s="321"/>
      <c r="D82" s="321"/>
      <c r="E82" s="323"/>
      <c r="F82" s="323"/>
      <c r="G82" s="323"/>
      <c r="H82" s="323"/>
      <c r="I82" s="323"/>
      <c r="J82" s="323"/>
      <c r="K82" s="323"/>
      <c r="L82" s="323"/>
      <c r="M82" s="323"/>
      <c r="N82" s="323"/>
      <c r="O82" s="323"/>
      <c r="P82" s="323"/>
      <c r="Q82" s="323"/>
      <c r="R82" s="323"/>
      <c r="S82" s="323"/>
      <c r="T82" s="323"/>
      <c r="U82" s="323"/>
      <c r="V82" s="323"/>
      <c r="W82" s="323"/>
      <c r="X82" s="323"/>
      <c r="AA82" s="33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339"/>
    </row>
    <row r="83" spans="2:52" ht="8.1" customHeight="1" x14ac:dyDescent="0.25">
      <c r="B83" s="321"/>
      <c r="C83" s="321"/>
      <c r="D83" s="321"/>
      <c r="E83" s="323"/>
      <c r="F83" s="323"/>
      <c r="G83" s="323"/>
      <c r="H83" s="323"/>
      <c r="I83" s="323"/>
      <c r="J83" s="323"/>
      <c r="K83" s="323"/>
      <c r="L83" s="323"/>
      <c r="M83" s="323"/>
      <c r="N83" s="323"/>
      <c r="O83" s="323"/>
      <c r="P83" s="323"/>
      <c r="Q83" s="323"/>
      <c r="R83" s="323"/>
      <c r="S83" s="323"/>
      <c r="T83" s="323"/>
      <c r="U83" s="323"/>
      <c r="V83" s="323"/>
      <c r="W83" s="323"/>
      <c r="X83" s="323"/>
      <c r="AA83" s="33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339"/>
    </row>
    <row r="84" spans="2:52" ht="8.1" customHeight="1" x14ac:dyDescent="0.2">
      <c r="I84" s="355" t="s">
        <v>11592</v>
      </c>
      <c r="J84" s="355"/>
      <c r="K84" s="355"/>
      <c r="L84" s="355"/>
      <c r="M84" s="355"/>
      <c r="N84" s="355"/>
      <c r="O84" s="355"/>
      <c r="P84" s="355"/>
      <c r="Q84" s="355"/>
      <c r="R84" s="355"/>
      <c r="S84" s="355"/>
      <c r="T84" s="51"/>
      <c r="AA84" s="33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339"/>
    </row>
    <row r="85" spans="2:52" ht="8.1" customHeight="1" x14ac:dyDescent="0.2">
      <c r="I85" s="355"/>
      <c r="J85" s="355"/>
      <c r="K85" s="355"/>
      <c r="L85" s="355"/>
      <c r="M85" s="355"/>
      <c r="N85" s="355"/>
      <c r="O85" s="355"/>
      <c r="P85" s="355"/>
      <c r="Q85" s="355"/>
      <c r="R85" s="355"/>
      <c r="S85" s="355"/>
      <c r="T85" s="51"/>
      <c r="AA85" s="33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339"/>
    </row>
    <row r="86" spans="2:52" ht="9.9499999999999993" customHeight="1" x14ac:dyDescent="0.25">
      <c r="I86" s="356" t="s">
        <v>150</v>
      </c>
      <c r="J86" s="357"/>
      <c r="K86" s="357"/>
      <c r="L86" s="357"/>
      <c r="M86" s="357"/>
      <c r="N86" s="357"/>
      <c r="O86" s="357"/>
      <c r="P86" s="357"/>
      <c r="Q86" s="357"/>
      <c r="R86" s="357"/>
      <c r="S86" s="358"/>
      <c r="T86" s="52"/>
      <c r="AA86" s="33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339"/>
    </row>
    <row r="87" spans="2:52" ht="8.1" customHeight="1" x14ac:dyDescent="0.25">
      <c r="I87" s="359"/>
      <c r="J87" s="360"/>
      <c r="K87" s="360"/>
      <c r="L87" s="360"/>
      <c r="M87" s="360"/>
      <c r="N87" s="360"/>
      <c r="O87" s="360"/>
      <c r="P87" s="360"/>
      <c r="Q87" s="360"/>
      <c r="R87" s="360"/>
      <c r="S87" s="361"/>
      <c r="T87" s="52"/>
      <c r="AA87" s="33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339"/>
    </row>
    <row r="88" spans="2:52" ht="8.1" customHeight="1" x14ac:dyDescent="0.25">
      <c r="I88" s="359"/>
      <c r="J88" s="360"/>
      <c r="K88" s="360"/>
      <c r="L88" s="360"/>
      <c r="M88" s="360"/>
      <c r="N88" s="360"/>
      <c r="O88" s="360"/>
      <c r="P88" s="360"/>
      <c r="Q88" s="360"/>
      <c r="R88" s="360"/>
      <c r="S88" s="361"/>
      <c r="T88" s="52"/>
      <c r="AA88" s="33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339"/>
    </row>
    <row r="89" spans="2:52" ht="8.1" customHeight="1" x14ac:dyDescent="0.25">
      <c r="I89" s="53"/>
      <c r="J89" s="322" t="s">
        <v>149</v>
      </c>
      <c r="K89" s="322"/>
      <c r="L89" s="322"/>
      <c r="M89" s="322"/>
      <c r="N89" s="322"/>
      <c r="O89" s="322"/>
      <c r="P89" s="322"/>
      <c r="Q89" s="322"/>
      <c r="R89" s="322"/>
      <c r="S89" s="54"/>
      <c r="AA89" s="33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339"/>
    </row>
    <row r="90" spans="2:52" ht="8.1" customHeight="1" x14ac:dyDescent="0.25">
      <c r="I90" s="53"/>
      <c r="J90" s="322"/>
      <c r="K90" s="322"/>
      <c r="L90" s="322"/>
      <c r="M90" s="322"/>
      <c r="N90" s="322"/>
      <c r="O90" s="322"/>
      <c r="P90" s="322"/>
      <c r="Q90" s="322"/>
      <c r="R90" s="322"/>
      <c r="S90" s="54"/>
      <c r="AA90" s="33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339"/>
    </row>
    <row r="91" spans="2:52" ht="8.1" customHeight="1" x14ac:dyDescent="0.25">
      <c r="I91" s="53"/>
      <c r="J91" s="322"/>
      <c r="K91" s="322"/>
      <c r="L91" s="322"/>
      <c r="M91" s="322"/>
      <c r="N91" s="322"/>
      <c r="O91" s="322"/>
      <c r="P91" s="322"/>
      <c r="Q91" s="322"/>
      <c r="R91" s="322"/>
      <c r="S91" s="54"/>
      <c r="AA91" s="33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339"/>
    </row>
    <row r="92" spans="2:52" ht="8.1" customHeight="1" x14ac:dyDescent="0.25">
      <c r="I92" s="53"/>
      <c r="J92" s="322"/>
      <c r="K92" s="322"/>
      <c r="L92" s="322"/>
      <c r="M92" s="322"/>
      <c r="N92" s="322"/>
      <c r="O92" s="322"/>
      <c r="P92" s="322"/>
      <c r="Q92" s="322"/>
      <c r="R92" s="322"/>
      <c r="S92" s="54"/>
      <c r="AA92" s="33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339"/>
    </row>
    <row r="93" spans="2:52" ht="8.1" customHeight="1" x14ac:dyDescent="0.25">
      <c r="I93" s="53"/>
      <c r="J93" s="322"/>
      <c r="K93" s="322"/>
      <c r="L93" s="322"/>
      <c r="M93" s="322"/>
      <c r="N93" s="322"/>
      <c r="O93" s="322"/>
      <c r="P93" s="322"/>
      <c r="Q93" s="322"/>
      <c r="R93" s="322"/>
      <c r="S93" s="54"/>
      <c r="AA93" s="33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339"/>
    </row>
    <row r="94" spans="2:52" ht="8.1" customHeight="1" x14ac:dyDescent="0.25">
      <c r="I94" s="53"/>
      <c r="J94" s="322"/>
      <c r="K94" s="322"/>
      <c r="L94" s="322"/>
      <c r="M94" s="322"/>
      <c r="N94" s="322"/>
      <c r="O94" s="322"/>
      <c r="P94" s="322"/>
      <c r="Q94" s="322"/>
      <c r="R94" s="322"/>
      <c r="S94" s="54"/>
      <c r="AA94" s="33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339"/>
    </row>
    <row r="95" spans="2:52" ht="8.1" customHeight="1" x14ac:dyDescent="0.25">
      <c r="I95" s="53"/>
      <c r="J95" s="322"/>
      <c r="K95" s="322"/>
      <c r="L95" s="322"/>
      <c r="M95" s="322"/>
      <c r="N95" s="322"/>
      <c r="O95" s="322"/>
      <c r="P95" s="322"/>
      <c r="Q95" s="322"/>
      <c r="R95" s="322"/>
      <c r="S95" s="54"/>
      <c r="AA95" s="33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339"/>
    </row>
    <row r="96" spans="2:52" ht="8.1" customHeight="1" x14ac:dyDescent="0.25">
      <c r="I96" s="53"/>
      <c r="J96" s="322"/>
      <c r="K96" s="322"/>
      <c r="L96" s="322"/>
      <c r="M96" s="322"/>
      <c r="N96" s="322"/>
      <c r="O96" s="322"/>
      <c r="P96" s="322"/>
      <c r="Q96" s="322"/>
      <c r="R96" s="322"/>
      <c r="S96" s="54"/>
      <c r="AA96" s="33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339"/>
    </row>
    <row r="97" spans="2:52" ht="8.1" customHeight="1" x14ac:dyDescent="0.25">
      <c r="I97" s="53"/>
      <c r="J97" s="322"/>
      <c r="K97" s="322"/>
      <c r="L97" s="322"/>
      <c r="M97" s="322"/>
      <c r="N97" s="322"/>
      <c r="O97" s="322"/>
      <c r="P97" s="322"/>
      <c r="Q97" s="322"/>
      <c r="R97" s="322"/>
      <c r="S97" s="54"/>
      <c r="AA97" s="33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339"/>
    </row>
    <row r="98" spans="2:52" ht="8.1" customHeight="1" x14ac:dyDescent="0.25">
      <c r="I98" s="53"/>
      <c r="J98" s="322"/>
      <c r="K98" s="322"/>
      <c r="L98" s="322"/>
      <c r="M98" s="322"/>
      <c r="N98" s="322"/>
      <c r="O98" s="322"/>
      <c r="P98" s="322"/>
      <c r="Q98" s="322"/>
      <c r="R98" s="322"/>
      <c r="S98" s="54"/>
      <c r="AA98" s="33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339"/>
    </row>
    <row r="99" spans="2:52" ht="8.1" customHeight="1" x14ac:dyDescent="0.25">
      <c r="I99" s="53"/>
      <c r="J99" s="322"/>
      <c r="K99" s="322"/>
      <c r="L99" s="322"/>
      <c r="M99" s="322"/>
      <c r="N99" s="322"/>
      <c r="O99" s="322"/>
      <c r="P99" s="322"/>
      <c r="Q99" s="322"/>
      <c r="R99" s="322"/>
      <c r="S99" s="54"/>
      <c r="AA99" s="33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339"/>
    </row>
    <row r="100" spans="2:52" ht="8.1" customHeight="1" x14ac:dyDescent="0.25">
      <c r="I100" s="53"/>
      <c r="J100" s="322"/>
      <c r="K100" s="322"/>
      <c r="L100" s="322"/>
      <c r="M100" s="322"/>
      <c r="N100" s="322"/>
      <c r="O100" s="322"/>
      <c r="P100" s="322"/>
      <c r="Q100" s="322"/>
      <c r="R100" s="322"/>
      <c r="S100" s="54"/>
      <c r="AA100" s="33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339"/>
    </row>
    <row r="101" spans="2:52" ht="8.1" customHeight="1" x14ac:dyDescent="0.25">
      <c r="I101" s="55"/>
      <c r="J101" s="56"/>
      <c r="K101" s="56"/>
      <c r="L101" s="56"/>
      <c r="M101" s="56"/>
      <c r="N101" s="56"/>
      <c r="O101" s="56"/>
      <c r="P101" s="56"/>
      <c r="Q101" s="56"/>
      <c r="R101" s="56"/>
      <c r="S101" s="57"/>
      <c r="AA101" s="33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339"/>
    </row>
    <row r="102" spans="2:52" ht="8.1" customHeight="1" x14ac:dyDescent="0.25">
      <c r="I102" s="58"/>
      <c r="J102" s="58"/>
      <c r="K102" s="58"/>
      <c r="L102" s="58"/>
      <c r="M102" s="58"/>
      <c r="N102" s="58"/>
      <c r="O102" s="58"/>
      <c r="P102" s="58"/>
      <c r="Q102" s="58"/>
      <c r="R102" s="58"/>
      <c r="S102" s="58"/>
      <c r="AA102" s="33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339"/>
    </row>
    <row r="103" spans="2:52" ht="9.9499999999999993" customHeight="1" x14ac:dyDescent="0.2">
      <c r="B103" s="346" t="s">
        <v>11308</v>
      </c>
      <c r="C103" s="346"/>
      <c r="D103" s="346"/>
      <c r="E103" s="346"/>
      <c r="F103" s="346"/>
      <c r="G103" s="346"/>
      <c r="H103" s="346"/>
      <c r="I103" s="346"/>
      <c r="J103" s="346"/>
      <c r="K103" s="59"/>
      <c r="L103" s="59"/>
      <c r="M103" s="59"/>
      <c r="N103" s="59"/>
      <c r="O103" s="59"/>
      <c r="P103" s="59"/>
      <c r="Q103" s="59"/>
      <c r="R103" s="59"/>
      <c r="S103" s="59"/>
      <c r="T103" s="59"/>
      <c r="U103" s="59"/>
      <c r="V103" s="59"/>
      <c r="W103" s="59"/>
      <c r="X103" s="59"/>
      <c r="Y103" s="59"/>
      <c r="Z103" s="59"/>
      <c r="AA103" s="33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339"/>
    </row>
    <row r="104" spans="2:52" ht="9.9499999999999993" customHeight="1" x14ac:dyDescent="0.2">
      <c r="B104" s="346"/>
      <c r="C104" s="346"/>
      <c r="D104" s="346"/>
      <c r="E104" s="346"/>
      <c r="F104" s="346"/>
      <c r="G104" s="346"/>
      <c r="H104" s="346"/>
      <c r="I104" s="346"/>
      <c r="J104" s="346"/>
      <c r="K104" s="59"/>
      <c r="L104" s="59"/>
      <c r="M104" s="59"/>
      <c r="N104" s="59"/>
      <c r="O104" s="59"/>
      <c r="P104" s="59"/>
      <c r="Q104" s="59"/>
      <c r="R104" s="59"/>
      <c r="S104" s="59"/>
      <c r="T104" s="59"/>
      <c r="U104" s="59"/>
      <c r="V104" s="59"/>
      <c r="W104" s="59"/>
      <c r="X104" s="59"/>
      <c r="Y104" s="59"/>
      <c r="Z104" s="59"/>
      <c r="AA104" s="340"/>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341"/>
    </row>
  </sheetData>
  <mergeCells count="167">
    <mergeCell ref="AT52:AU56"/>
    <mergeCell ref="AP52:AS56"/>
    <mergeCell ref="Z52:AO56"/>
    <mergeCell ref="AT46:AU47"/>
    <mergeCell ref="AT48:AU49"/>
    <mergeCell ref="E46:W47"/>
    <mergeCell ref="E48:W49"/>
    <mergeCell ref="I32:K32"/>
    <mergeCell ref="I33:K33"/>
    <mergeCell ref="I34:AC35"/>
    <mergeCell ref="C44:AZ45"/>
    <mergeCell ref="U52:X53"/>
    <mergeCell ref="H54:H55"/>
    <mergeCell ref="I54:I55"/>
    <mergeCell ref="G54:G55"/>
    <mergeCell ref="U54:V55"/>
    <mergeCell ref="E54:F55"/>
    <mergeCell ref="C46:D47"/>
    <mergeCell ref="AA48:AG49"/>
    <mergeCell ref="AH48:AJ49"/>
    <mergeCell ref="AA46:AG47"/>
    <mergeCell ref="AH46:AJ47"/>
    <mergeCell ref="X46:Z47"/>
    <mergeCell ref="X48:Z49"/>
    <mergeCell ref="B103:J104"/>
    <mergeCell ref="C57:AZ58"/>
    <mergeCell ref="O63:U64"/>
    <mergeCell ref="E63:K64"/>
    <mergeCell ref="E61:K62"/>
    <mergeCell ref="L61:N62"/>
    <mergeCell ref="O61:U62"/>
    <mergeCell ref="I84:S85"/>
    <mergeCell ref="I86:S88"/>
    <mergeCell ref="J89:R100"/>
    <mergeCell ref="L67:X69"/>
    <mergeCell ref="E67:K69"/>
    <mergeCell ref="Y59:AN60"/>
    <mergeCell ref="AM63:AN64"/>
    <mergeCell ref="V61:X62"/>
    <mergeCell ref="L63:N64"/>
    <mergeCell ref="C67:D75"/>
    <mergeCell ref="E70:T71"/>
    <mergeCell ref="E72:T73"/>
    <mergeCell ref="E74:T75"/>
    <mergeCell ref="U70:X71"/>
    <mergeCell ref="U72:X73"/>
    <mergeCell ref="C59:X60"/>
    <mergeCell ref="V63:X64"/>
    <mergeCell ref="Y61:AB62"/>
    <mergeCell ref="AA66:AZ81"/>
    <mergeCell ref="AA82:AZ104"/>
    <mergeCell ref="AH61:AI62"/>
    <mergeCell ref="AJ61:AN62"/>
    <mergeCell ref="Y63:AB64"/>
    <mergeCell ref="AC63:AD64"/>
    <mergeCell ref="AE63:AG64"/>
    <mergeCell ref="AH63:AI64"/>
    <mergeCell ref="AJ63:AL64"/>
    <mergeCell ref="AC61:AD62"/>
    <mergeCell ref="AE61:AG62"/>
    <mergeCell ref="B76:D83"/>
    <mergeCell ref="E76:X83"/>
    <mergeCell ref="C50:D56"/>
    <mergeCell ref="C61:D62"/>
    <mergeCell ref="C63:D64"/>
    <mergeCell ref="E52:I53"/>
    <mergeCell ref="E56:I56"/>
    <mergeCell ref="U56:X56"/>
    <mergeCell ref="U74:X75"/>
    <mergeCell ref="I21:J22"/>
    <mergeCell ref="K21:S22"/>
    <mergeCell ref="AG39:AG40"/>
    <mergeCell ref="AD32:AI38"/>
    <mergeCell ref="AD39:AF40"/>
    <mergeCell ref="AD41:AI41"/>
    <mergeCell ref="AY29:AZ31"/>
    <mergeCell ref="AN29:AX31"/>
    <mergeCell ref="AY26:AZ28"/>
    <mergeCell ref="AN26:AX28"/>
    <mergeCell ref="AD26:AM31"/>
    <mergeCell ref="AD21:AI25"/>
    <mergeCell ref="AJ21:AZ25"/>
    <mergeCell ref="AJ38:AZ41"/>
    <mergeCell ref="AJ33:AZ36"/>
    <mergeCell ref="T21:AC22"/>
    <mergeCell ref="I23:AC26"/>
    <mergeCell ref="L32:AC33"/>
    <mergeCell ref="AN32:AZ32"/>
    <mergeCell ref="F41:F42"/>
    <mergeCell ref="C48:D49"/>
    <mergeCell ref="AQ46:AS47"/>
    <mergeCell ref="AV46:AZ47"/>
    <mergeCell ref="I40:L41"/>
    <mergeCell ref="M40:AC41"/>
    <mergeCell ref="AK46:AN47"/>
    <mergeCell ref="AY48:AZ49"/>
    <mergeCell ref="AJ42:AN43"/>
    <mergeCell ref="AO42:AP43"/>
    <mergeCell ref="AQ42:AS43"/>
    <mergeCell ref="AU42:AV43"/>
    <mergeCell ref="AW42:AZ43"/>
    <mergeCell ref="AH39:AH40"/>
    <mergeCell ref="AD42:AI43"/>
    <mergeCell ref="AV48:AX49"/>
    <mergeCell ref="AQ48:AS49"/>
    <mergeCell ref="AO48:AP49"/>
    <mergeCell ref="AK48:AN49"/>
    <mergeCell ref="AO46:AP47"/>
    <mergeCell ref="AI39:AI40"/>
    <mergeCell ref="C15:H20"/>
    <mergeCell ref="C36:H40"/>
    <mergeCell ref="C43:H43"/>
    <mergeCell ref="C32:E33"/>
    <mergeCell ref="F32:F33"/>
    <mergeCell ref="G32:G33"/>
    <mergeCell ref="H32:H33"/>
    <mergeCell ref="AB16:AB19"/>
    <mergeCell ref="AA16:AA19"/>
    <mergeCell ref="L36:AC39"/>
    <mergeCell ref="L42:AC43"/>
    <mergeCell ref="X16:Z19"/>
    <mergeCell ref="AC16:AC19"/>
    <mergeCell ref="X20:AC20"/>
    <mergeCell ref="X15:AC15"/>
    <mergeCell ref="I15:W20"/>
    <mergeCell ref="I27:L31"/>
    <mergeCell ref="M27:AC31"/>
    <mergeCell ref="C21:H31"/>
    <mergeCell ref="I36:K39"/>
    <mergeCell ref="I42:K43"/>
    <mergeCell ref="G41:G42"/>
    <mergeCell ref="H41:H42"/>
    <mergeCell ref="C41:E42"/>
    <mergeCell ref="N13:O14"/>
    <mergeCell ref="P13:R14"/>
    <mergeCell ref="I7:AC8"/>
    <mergeCell ref="AD13:AI20"/>
    <mergeCell ref="AJ13:AZ20"/>
    <mergeCell ref="AD10:AI12"/>
    <mergeCell ref="AJ10:AZ12"/>
    <mergeCell ref="W9:AC12"/>
    <mergeCell ref="I9:V12"/>
    <mergeCell ref="X13:AC14"/>
    <mergeCell ref="C1:AZ3"/>
    <mergeCell ref="C4:AC6"/>
    <mergeCell ref="AJ37:AM37"/>
    <mergeCell ref="AN37:AZ37"/>
    <mergeCell ref="AJ32:AM32"/>
    <mergeCell ref="E50:AZ51"/>
    <mergeCell ref="AO61:AZ64"/>
    <mergeCell ref="AO59:AZ60"/>
    <mergeCell ref="J52:J56"/>
    <mergeCell ref="K52:T56"/>
    <mergeCell ref="Y52:Y56"/>
    <mergeCell ref="AJ5:AZ6"/>
    <mergeCell ref="W54:W55"/>
    <mergeCell ref="X54:X55"/>
    <mergeCell ref="AY52:AZ56"/>
    <mergeCell ref="AV52:AX56"/>
    <mergeCell ref="C7:H8"/>
    <mergeCell ref="AD7:AI9"/>
    <mergeCell ref="AJ7:AZ9"/>
    <mergeCell ref="S13:T14"/>
    <mergeCell ref="U13:W14"/>
    <mergeCell ref="C9:H12"/>
    <mergeCell ref="C13:H14"/>
    <mergeCell ref="I13:M14"/>
  </mergeCells>
  <phoneticPr fontId="2"/>
  <printOptions horizontalCentered="1" verticalCentered="1"/>
  <pageMargins left="0.39370078740157483" right="0.39370078740157483" top="0.27559055118110237" bottom="0.27559055118110237"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3"/>
  <dimension ref="A1:G857"/>
  <sheetViews>
    <sheetView workbookViewId="0"/>
  </sheetViews>
  <sheetFormatPr defaultColWidth="8.88671875" defaultRowHeight="15.75" x14ac:dyDescent="0.25"/>
  <cols>
    <col min="1" max="1" width="12.21875" style="25" bestFit="1" customWidth="1"/>
    <col min="2" max="2" width="15.88671875" style="25" bestFit="1" customWidth="1"/>
    <col min="3" max="3" width="28.44140625" style="25" bestFit="1" customWidth="1"/>
    <col min="4" max="4" width="80.21875" style="25" bestFit="1" customWidth="1"/>
    <col min="5" max="5" width="12.21875" style="25" bestFit="1" customWidth="1"/>
    <col min="6" max="7" width="13.6640625" style="25" bestFit="1" customWidth="1"/>
    <col min="8" max="16384" width="8.88671875" style="25"/>
  </cols>
  <sheetData>
    <row r="1" spans="1:7" x14ac:dyDescent="0.25">
      <c r="A1" s="23" t="s">
        <v>11152</v>
      </c>
      <c r="B1" s="23" t="s">
        <v>11151</v>
      </c>
      <c r="C1" s="23" t="s">
        <v>11150</v>
      </c>
      <c r="D1" s="23" t="s">
        <v>11149</v>
      </c>
      <c r="E1" s="23" t="s">
        <v>11148</v>
      </c>
      <c r="F1" s="23" t="s">
        <v>11147</v>
      </c>
      <c r="G1" s="23" t="s">
        <v>11146</v>
      </c>
    </row>
    <row r="2" spans="1:7" x14ac:dyDescent="0.25">
      <c r="A2" s="17" t="s">
        <v>904</v>
      </c>
      <c r="B2" s="17" t="s">
        <v>422</v>
      </c>
      <c r="C2" s="17" t="s">
        <v>11141</v>
      </c>
      <c r="D2" s="17" t="s">
        <v>10309</v>
      </c>
      <c r="E2" s="17" t="s">
        <v>390</v>
      </c>
      <c r="F2" s="17" t="s">
        <v>666</v>
      </c>
      <c r="G2" s="17" t="s">
        <v>657</v>
      </c>
    </row>
    <row r="3" spans="1:7" x14ac:dyDescent="0.25">
      <c r="A3" s="17" t="s">
        <v>904</v>
      </c>
      <c r="B3" s="17" t="s">
        <v>418</v>
      </c>
      <c r="C3" s="17" t="s">
        <v>11141</v>
      </c>
      <c r="D3" s="17" t="s">
        <v>11145</v>
      </c>
      <c r="E3" s="17" t="s">
        <v>394</v>
      </c>
      <c r="F3" s="17" t="s">
        <v>10737</v>
      </c>
      <c r="G3" s="17" t="s">
        <v>10188</v>
      </c>
    </row>
    <row r="4" spans="1:7" x14ac:dyDescent="0.25">
      <c r="A4" s="17" t="s">
        <v>904</v>
      </c>
      <c r="B4" s="17" t="s">
        <v>414</v>
      </c>
      <c r="C4" s="17" t="s">
        <v>11141</v>
      </c>
      <c r="D4" s="17" t="s">
        <v>11144</v>
      </c>
      <c r="E4" s="17" t="s">
        <v>390</v>
      </c>
      <c r="F4" s="17" t="s">
        <v>10737</v>
      </c>
      <c r="G4" s="17" t="s">
        <v>655</v>
      </c>
    </row>
    <row r="5" spans="1:7" x14ac:dyDescent="0.25">
      <c r="A5" s="17" t="s">
        <v>904</v>
      </c>
      <c r="B5" s="17" t="s">
        <v>410</v>
      </c>
      <c r="C5" s="17" t="s">
        <v>11141</v>
      </c>
      <c r="D5" s="17" t="s">
        <v>11143</v>
      </c>
      <c r="E5" s="17" t="s">
        <v>394</v>
      </c>
      <c r="F5" s="17" t="s">
        <v>10350</v>
      </c>
      <c r="G5" s="17" t="s">
        <v>10188</v>
      </c>
    </row>
    <row r="6" spans="1:7" x14ac:dyDescent="0.25">
      <c r="A6" s="17" t="s">
        <v>904</v>
      </c>
      <c r="B6" s="17" t="s">
        <v>406</v>
      </c>
      <c r="C6" s="17" t="s">
        <v>11141</v>
      </c>
      <c r="D6" s="17" t="s">
        <v>11142</v>
      </c>
      <c r="E6" s="17" t="s">
        <v>390</v>
      </c>
      <c r="F6" s="17" t="s">
        <v>10350</v>
      </c>
      <c r="G6" s="17" t="s">
        <v>657</v>
      </c>
    </row>
    <row r="7" spans="1:7" x14ac:dyDescent="0.25">
      <c r="A7" s="17" t="s">
        <v>904</v>
      </c>
      <c r="B7" s="17" t="s">
        <v>402</v>
      </c>
      <c r="C7" s="17" t="s">
        <v>11141</v>
      </c>
      <c r="D7" s="17" t="s">
        <v>11140</v>
      </c>
      <c r="E7" s="17" t="s">
        <v>390</v>
      </c>
      <c r="F7" s="17" t="s">
        <v>10350</v>
      </c>
      <c r="G7" s="17" t="s">
        <v>655</v>
      </c>
    </row>
    <row r="8" spans="1:7" x14ac:dyDescent="0.25">
      <c r="A8" s="17" t="s">
        <v>903</v>
      </c>
      <c r="B8" s="17" t="s">
        <v>422</v>
      </c>
      <c r="C8" s="17" t="s">
        <v>11130</v>
      </c>
      <c r="D8" s="17" t="s">
        <v>11139</v>
      </c>
      <c r="E8" s="17" t="s">
        <v>406</v>
      </c>
      <c r="F8" s="17" t="s">
        <v>666</v>
      </c>
      <c r="G8" s="17" t="s">
        <v>651</v>
      </c>
    </row>
    <row r="9" spans="1:7" x14ac:dyDescent="0.25">
      <c r="A9" s="17" t="s">
        <v>903</v>
      </c>
      <c r="B9" s="17" t="s">
        <v>418</v>
      </c>
      <c r="C9" s="17" t="s">
        <v>11130</v>
      </c>
      <c r="D9" s="17" t="s">
        <v>11138</v>
      </c>
      <c r="E9" s="17" t="s">
        <v>406</v>
      </c>
      <c r="F9" s="17" t="s">
        <v>666</v>
      </c>
      <c r="G9" s="17" t="s">
        <v>651</v>
      </c>
    </row>
    <row r="10" spans="1:7" x14ac:dyDescent="0.25">
      <c r="A10" s="17" t="s">
        <v>903</v>
      </c>
      <c r="B10" s="17" t="s">
        <v>414</v>
      </c>
      <c r="C10" s="17" t="s">
        <v>11130</v>
      </c>
      <c r="D10" s="17" t="s">
        <v>11137</v>
      </c>
      <c r="E10" s="17" t="s">
        <v>398</v>
      </c>
      <c r="F10" s="17" t="s">
        <v>666</v>
      </c>
      <c r="G10" s="17" t="s">
        <v>651</v>
      </c>
    </row>
    <row r="11" spans="1:7" x14ac:dyDescent="0.25">
      <c r="A11" s="17" t="s">
        <v>903</v>
      </c>
      <c r="B11" s="17" t="s">
        <v>410</v>
      </c>
      <c r="C11" s="17" t="s">
        <v>11130</v>
      </c>
      <c r="D11" s="17" t="s">
        <v>11136</v>
      </c>
      <c r="E11" s="17" t="s">
        <v>398</v>
      </c>
      <c r="F11" s="17" t="s">
        <v>666</v>
      </c>
      <c r="G11" s="17" t="s">
        <v>651</v>
      </c>
    </row>
    <row r="12" spans="1:7" x14ac:dyDescent="0.25">
      <c r="A12" s="17" t="s">
        <v>903</v>
      </c>
      <c r="B12" s="17" t="s">
        <v>406</v>
      </c>
      <c r="C12" s="17" t="s">
        <v>11130</v>
      </c>
      <c r="D12" s="17" t="s">
        <v>11135</v>
      </c>
      <c r="E12" s="17" t="s">
        <v>398</v>
      </c>
      <c r="F12" s="17" t="s">
        <v>666</v>
      </c>
      <c r="G12" s="17" t="s">
        <v>651</v>
      </c>
    </row>
    <row r="13" spans="1:7" x14ac:dyDescent="0.25">
      <c r="A13" s="17" t="s">
        <v>903</v>
      </c>
      <c r="B13" s="17" t="s">
        <v>402</v>
      </c>
      <c r="C13" s="17" t="s">
        <v>11130</v>
      </c>
      <c r="D13" s="17" t="s">
        <v>11134</v>
      </c>
      <c r="E13" s="17" t="s">
        <v>398</v>
      </c>
      <c r="F13" s="17" t="s">
        <v>10746</v>
      </c>
      <c r="G13" s="17" t="s">
        <v>10188</v>
      </c>
    </row>
    <row r="14" spans="1:7" x14ac:dyDescent="0.25">
      <c r="A14" s="17" t="s">
        <v>903</v>
      </c>
      <c r="B14" s="17" t="s">
        <v>398</v>
      </c>
      <c r="C14" s="17" t="s">
        <v>11130</v>
      </c>
      <c r="D14" s="17" t="s">
        <v>11133</v>
      </c>
      <c r="E14" s="17" t="s">
        <v>406</v>
      </c>
      <c r="F14" s="17" t="s">
        <v>10746</v>
      </c>
      <c r="G14" s="17" t="s">
        <v>651</v>
      </c>
    </row>
    <row r="15" spans="1:7" x14ac:dyDescent="0.25">
      <c r="A15" s="17" t="s">
        <v>903</v>
      </c>
      <c r="B15" s="17" t="s">
        <v>394</v>
      </c>
      <c r="C15" s="17" t="s">
        <v>11130</v>
      </c>
      <c r="D15" s="17" t="s">
        <v>11132</v>
      </c>
      <c r="E15" s="17" t="s">
        <v>406</v>
      </c>
      <c r="F15" s="17" t="s">
        <v>10746</v>
      </c>
      <c r="G15" s="17" t="s">
        <v>651</v>
      </c>
    </row>
    <row r="16" spans="1:7" x14ac:dyDescent="0.25">
      <c r="A16" s="17" t="s">
        <v>903</v>
      </c>
      <c r="B16" s="17" t="s">
        <v>390</v>
      </c>
      <c r="C16" s="17" t="s">
        <v>11130</v>
      </c>
      <c r="D16" s="17" t="s">
        <v>11131</v>
      </c>
      <c r="E16" s="17" t="s">
        <v>356</v>
      </c>
      <c r="F16" s="17" t="s">
        <v>661</v>
      </c>
      <c r="G16" s="17" t="s">
        <v>657</v>
      </c>
    </row>
    <row r="17" spans="1:7" x14ac:dyDescent="0.25">
      <c r="A17" s="17" t="s">
        <v>903</v>
      </c>
      <c r="B17" s="17" t="s">
        <v>386</v>
      </c>
      <c r="C17" s="17" t="s">
        <v>11130</v>
      </c>
      <c r="D17" s="17" t="s">
        <v>11129</v>
      </c>
      <c r="E17" s="17" t="s">
        <v>406</v>
      </c>
      <c r="F17" s="17" t="s">
        <v>10312</v>
      </c>
      <c r="G17" s="17" t="s">
        <v>651</v>
      </c>
    </row>
    <row r="18" spans="1:7" x14ac:dyDescent="0.25">
      <c r="A18" s="17" t="s">
        <v>902</v>
      </c>
      <c r="B18" s="17" t="s">
        <v>422</v>
      </c>
      <c r="C18" s="17" t="s">
        <v>11122</v>
      </c>
      <c r="D18" s="17" t="s">
        <v>11128</v>
      </c>
      <c r="E18" s="17" t="s">
        <v>406</v>
      </c>
      <c r="F18" s="17" t="s">
        <v>666</v>
      </c>
      <c r="G18" s="17" t="s">
        <v>657</v>
      </c>
    </row>
    <row r="19" spans="1:7" x14ac:dyDescent="0.25">
      <c r="A19" s="17" t="s">
        <v>902</v>
      </c>
      <c r="B19" s="17" t="s">
        <v>418</v>
      </c>
      <c r="C19" s="17" t="s">
        <v>11122</v>
      </c>
      <c r="D19" s="17" t="s">
        <v>10935</v>
      </c>
      <c r="E19" s="17" t="s">
        <v>390</v>
      </c>
      <c r="F19" s="17" t="s">
        <v>666</v>
      </c>
      <c r="G19" s="17" t="s">
        <v>10188</v>
      </c>
    </row>
    <row r="20" spans="1:7" x14ac:dyDescent="0.25">
      <c r="A20" s="17" t="s">
        <v>902</v>
      </c>
      <c r="B20" s="17" t="s">
        <v>414</v>
      </c>
      <c r="C20" s="17" t="s">
        <v>11122</v>
      </c>
      <c r="D20" s="17" t="s">
        <v>11127</v>
      </c>
      <c r="E20" s="17" t="s">
        <v>422</v>
      </c>
      <c r="F20" s="17" t="s">
        <v>10737</v>
      </c>
      <c r="G20" s="17" t="s">
        <v>10188</v>
      </c>
    </row>
    <row r="21" spans="1:7" x14ac:dyDescent="0.25">
      <c r="A21" s="17" t="s">
        <v>902</v>
      </c>
      <c r="B21" s="17" t="s">
        <v>410</v>
      </c>
      <c r="C21" s="17" t="s">
        <v>11122</v>
      </c>
      <c r="D21" s="17" t="s">
        <v>11126</v>
      </c>
      <c r="E21" s="17" t="s">
        <v>406</v>
      </c>
      <c r="F21" s="17" t="s">
        <v>10492</v>
      </c>
      <c r="G21" s="17" t="s">
        <v>657</v>
      </c>
    </row>
    <row r="22" spans="1:7" x14ac:dyDescent="0.25">
      <c r="A22" s="17" t="s">
        <v>902</v>
      </c>
      <c r="B22" s="17" t="s">
        <v>406</v>
      </c>
      <c r="C22" s="17" t="s">
        <v>11122</v>
      </c>
      <c r="D22" s="17" t="s">
        <v>11125</v>
      </c>
      <c r="E22" s="17" t="s">
        <v>390</v>
      </c>
      <c r="F22" s="17" t="s">
        <v>10492</v>
      </c>
      <c r="G22" s="17" t="s">
        <v>10188</v>
      </c>
    </row>
    <row r="23" spans="1:7" x14ac:dyDescent="0.25">
      <c r="A23" s="17" t="s">
        <v>902</v>
      </c>
      <c r="B23" s="17" t="s">
        <v>402</v>
      </c>
      <c r="C23" s="17" t="s">
        <v>11122</v>
      </c>
      <c r="D23" s="17" t="s">
        <v>11124</v>
      </c>
      <c r="E23" s="17" t="s">
        <v>422</v>
      </c>
      <c r="F23" s="17" t="s">
        <v>10492</v>
      </c>
      <c r="G23" s="17" t="s">
        <v>10188</v>
      </c>
    </row>
    <row r="24" spans="1:7" x14ac:dyDescent="0.25">
      <c r="A24" s="17" t="s">
        <v>902</v>
      </c>
      <c r="B24" s="17" t="s">
        <v>398</v>
      </c>
      <c r="C24" s="17" t="s">
        <v>11122</v>
      </c>
      <c r="D24" s="17" t="s">
        <v>11123</v>
      </c>
      <c r="E24" s="17" t="s">
        <v>422</v>
      </c>
      <c r="F24" s="17" t="s">
        <v>10270</v>
      </c>
      <c r="G24" s="17" t="s">
        <v>10188</v>
      </c>
    </row>
    <row r="25" spans="1:7" x14ac:dyDescent="0.25">
      <c r="A25" s="17" t="s">
        <v>902</v>
      </c>
      <c r="B25" s="17" t="s">
        <v>394</v>
      </c>
      <c r="C25" s="17" t="s">
        <v>11122</v>
      </c>
      <c r="D25" s="17" t="s">
        <v>11121</v>
      </c>
      <c r="E25" s="17" t="s">
        <v>390</v>
      </c>
      <c r="F25" s="17" t="s">
        <v>10270</v>
      </c>
      <c r="G25" s="17" t="s">
        <v>10188</v>
      </c>
    </row>
    <row r="26" spans="1:7" x14ac:dyDescent="0.25">
      <c r="A26" s="17" t="s">
        <v>901</v>
      </c>
      <c r="B26" s="17" t="s">
        <v>422</v>
      </c>
      <c r="C26" s="17" t="s">
        <v>11109</v>
      </c>
      <c r="D26" s="17" t="s">
        <v>11120</v>
      </c>
      <c r="E26" s="17" t="s">
        <v>378</v>
      </c>
      <c r="F26" s="17" t="s">
        <v>666</v>
      </c>
      <c r="G26" s="17" t="s">
        <v>657</v>
      </c>
    </row>
    <row r="27" spans="1:7" x14ac:dyDescent="0.25">
      <c r="A27" s="17" t="s">
        <v>901</v>
      </c>
      <c r="B27" s="17" t="s">
        <v>418</v>
      </c>
      <c r="C27" s="17" t="s">
        <v>11109</v>
      </c>
      <c r="D27" s="17" t="s">
        <v>11119</v>
      </c>
      <c r="E27" s="17" t="s">
        <v>378</v>
      </c>
      <c r="F27" s="17" t="s">
        <v>666</v>
      </c>
      <c r="G27" s="17" t="s">
        <v>657</v>
      </c>
    </row>
    <row r="28" spans="1:7" x14ac:dyDescent="0.25">
      <c r="A28" s="17" t="s">
        <v>901</v>
      </c>
      <c r="B28" s="17" t="s">
        <v>414</v>
      </c>
      <c r="C28" s="17" t="s">
        <v>11109</v>
      </c>
      <c r="D28" s="17" t="s">
        <v>11118</v>
      </c>
      <c r="E28" s="17" t="s">
        <v>378</v>
      </c>
      <c r="F28" s="17" t="s">
        <v>666</v>
      </c>
      <c r="G28" s="17" t="s">
        <v>657</v>
      </c>
    </row>
    <row r="29" spans="1:7" x14ac:dyDescent="0.25">
      <c r="A29" s="17" t="s">
        <v>901</v>
      </c>
      <c r="B29" s="17" t="s">
        <v>410</v>
      </c>
      <c r="C29" s="17" t="s">
        <v>11109</v>
      </c>
      <c r="D29" s="17" t="s">
        <v>11117</v>
      </c>
      <c r="E29" s="17" t="s">
        <v>390</v>
      </c>
      <c r="F29" s="17" t="s">
        <v>10737</v>
      </c>
      <c r="G29" s="17" t="s">
        <v>10188</v>
      </c>
    </row>
    <row r="30" spans="1:7" x14ac:dyDescent="0.25">
      <c r="A30" s="17" t="s">
        <v>901</v>
      </c>
      <c r="B30" s="17" t="s">
        <v>406</v>
      </c>
      <c r="C30" s="17" t="s">
        <v>11109</v>
      </c>
      <c r="D30" s="17" t="s">
        <v>11116</v>
      </c>
      <c r="E30" s="17" t="s">
        <v>374</v>
      </c>
      <c r="F30" s="17" t="s">
        <v>10548</v>
      </c>
      <c r="G30" s="17" t="s">
        <v>10188</v>
      </c>
    </row>
    <row r="31" spans="1:7" x14ac:dyDescent="0.25">
      <c r="A31" s="17" t="s">
        <v>901</v>
      </c>
      <c r="B31" s="17" t="s">
        <v>402</v>
      </c>
      <c r="C31" s="17" t="s">
        <v>11109</v>
      </c>
      <c r="D31" s="17" t="s">
        <v>11115</v>
      </c>
      <c r="E31" s="17" t="s">
        <v>360</v>
      </c>
      <c r="F31" s="17" t="s">
        <v>10357</v>
      </c>
      <c r="G31" s="17" t="s">
        <v>10188</v>
      </c>
    </row>
    <row r="32" spans="1:7" x14ac:dyDescent="0.25">
      <c r="A32" s="17" t="s">
        <v>901</v>
      </c>
      <c r="B32" s="17" t="s">
        <v>398</v>
      </c>
      <c r="C32" s="17" t="s">
        <v>11109</v>
      </c>
      <c r="D32" s="17" t="s">
        <v>11114</v>
      </c>
      <c r="E32" s="17" t="s">
        <v>378</v>
      </c>
      <c r="F32" s="17" t="s">
        <v>10492</v>
      </c>
      <c r="G32" s="17" t="s">
        <v>657</v>
      </c>
    </row>
    <row r="33" spans="1:7" x14ac:dyDescent="0.25">
      <c r="A33" s="17" t="s">
        <v>901</v>
      </c>
      <c r="B33" s="17" t="s">
        <v>394</v>
      </c>
      <c r="C33" s="17" t="s">
        <v>11109</v>
      </c>
      <c r="D33" s="17" t="s">
        <v>11113</v>
      </c>
      <c r="E33" s="17" t="s">
        <v>378</v>
      </c>
      <c r="F33" s="17" t="s">
        <v>10492</v>
      </c>
      <c r="G33" s="17" t="s">
        <v>657</v>
      </c>
    </row>
    <row r="34" spans="1:7" x14ac:dyDescent="0.25">
      <c r="A34" s="17" t="s">
        <v>901</v>
      </c>
      <c r="B34" s="17" t="s">
        <v>390</v>
      </c>
      <c r="C34" s="17" t="s">
        <v>11109</v>
      </c>
      <c r="D34" s="17" t="s">
        <v>11112</v>
      </c>
      <c r="E34" s="17" t="s">
        <v>378</v>
      </c>
      <c r="F34" s="17" t="s">
        <v>10492</v>
      </c>
      <c r="G34" s="17" t="s">
        <v>657</v>
      </c>
    </row>
    <row r="35" spans="1:7" x14ac:dyDescent="0.25">
      <c r="A35" s="17" t="s">
        <v>901</v>
      </c>
      <c r="B35" s="17" t="s">
        <v>386</v>
      </c>
      <c r="C35" s="17" t="s">
        <v>11109</v>
      </c>
      <c r="D35" s="17" t="s">
        <v>11111</v>
      </c>
      <c r="E35" s="17" t="s">
        <v>378</v>
      </c>
      <c r="F35" s="17" t="s">
        <v>10492</v>
      </c>
      <c r="G35" s="17" t="s">
        <v>657</v>
      </c>
    </row>
    <row r="36" spans="1:7" x14ac:dyDescent="0.25">
      <c r="A36" s="17" t="s">
        <v>901</v>
      </c>
      <c r="B36" s="17" t="s">
        <v>382</v>
      </c>
      <c r="C36" s="17" t="s">
        <v>11109</v>
      </c>
      <c r="D36" s="17" t="s">
        <v>11110</v>
      </c>
      <c r="E36" s="17" t="s">
        <v>374</v>
      </c>
      <c r="F36" s="17" t="s">
        <v>10492</v>
      </c>
      <c r="G36" s="17" t="s">
        <v>10188</v>
      </c>
    </row>
    <row r="37" spans="1:7" x14ac:dyDescent="0.25">
      <c r="A37" s="17" t="s">
        <v>901</v>
      </c>
      <c r="B37" s="17" t="s">
        <v>378</v>
      </c>
      <c r="C37" s="17" t="s">
        <v>11109</v>
      </c>
      <c r="D37" s="17" t="s">
        <v>10340</v>
      </c>
      <c r="E37" s="17" t="s">
        <v>390</v>
      </c>
      <c r="F37" s="17" t="s">
        <v>10418</v>
      </c>
      <c r="G37" s="17" t="s">
        <v>10188</v>
      </c>
    </row>
    <row r="38" spans="1:7" x14ac:dyDescent="0.25">
      <c r="A38" s="17" t="s">
        <v>901</v>
      </c>
      <c r="B38" s="17" t="s">
        <v>374</v>
      </c>
      <c r="C38" s="17" t="s">
        <v>11109</v>
      </c>
      <c r="D38" s="17" t="s">
        <v>11108</v>
      </c>
      <c r="E38" s="17" t="s">
        <v>390</v>
      </c>
      <c r="F38" s="17" t="s">
        <v>660</v>
      </c>
      <c r="G38" s="17" t="s">
        <v>652</v>
      </c>
    </row>
    <row r="39" spans="1:7" x14ac:dyDescent="0.25">
      <c r="A39" s="17" t="s">
        <v>900</v>
      </c>
      <c r="B39" s="17" t="s">
        <v>422</v>
      </c>
      <c r="C39" s="17" t="s">
        <v>11107</v>
      </c>
      <c r="D39" s="17" t="s">
        <v>10909</v>
      </c>
      <c r="E39" s="17" t="s">
        <v>406</v>
      </c>
      <c r="F39" s="17" t="s">
        <v>668</v>
      </c>
      <c r="G39" s="17" t="s">
        <v>658</v>
      </c>
    </row>
    <row r="40" spans="1:7" x14ac:dyDescent="0.25">
      <c r="A40" s="17" t="s">
        <v>900</v>
      </c>
      <c r="B40" s="17" t="s">
        <v>418</v>
      </c>
      <c r="C40" s="17" t="s">
        <v>11107</v>
      </c>
      <c r="D40" s="17" t="s">
        <v>11517</v>
      </c>
      <c r="E40" s="17" t="s">
        <v>406</v>
      </c>
      <c r="F40" s="17" t="s">
        <v>668</v>
      </c>
      <c r="G40" s="17" t="s">
        <v>658</v>
      </c>
    </row>
    <row r="41" spans="1:7" x14ac:dyDescent="0.25">
      <c r="A41" s="17" t="s">
        <v>899</v>
      </c>
      <c r="B41" s="17" t="s">
        <v>422</v>
      </c>
      <c r="C41" s="17" t="s">
        <v>11096</v>
      </c>
      <c r="D41" s="17" t="s">
        <v>11071</v>
      </c>
      <c r="E41" s="17" t="s">
        <v>406</v>
      </c>
      <c r="F41" s="17" t="s">
        <v>666</v>
      </c>
      <c r="G41" s="17" t="s">
        <v>657</v>
      </c>
    </row>
    <row r="42" spans="1:7" x14ac:dyDescent="0.25">
      <c r="A42" s="17" t="s">
        <v>899</v>
      </c>
      <c r="B42" s="17" t="s">
        <v>418</v>
      </c>
      <c r="C42" s="17" t="s">
        <v>11096</v>
      </c>
      <c r="D42" s="17" t="s">
        <v>11106</v>
      </c>
      <c r="E42" s="17" t="s">
        <v>406</v>
      </c>
      <c r="F42" s="17" t="s">
        <v>666</v>
      </c>
      <c r="G42" s="17" t="s">
        <v>657</v>
      </c>
    </row>
    <row r="43" spans="1:7" x14ac:dyDescent="0.25">
      <c r="A43" s="17" t="s">
        <v>899</v>
      </c>
      <c r="B43" s="17" t="s">
        <v>414</v>
      </c>
      <c r="C43" s="17" t="s">
        <v>11096</v>
      </c>
      <c r="D43" s="17" t="s">
        <v>11105</v>
      </c>
      <c r="E43" s="17" t="s">
        <v>406</v>
      </c>
      <c r="F43" s="17" t="s">
        <v>666</v>
      </c>
      <c r="G43" s="17" t="s">
        <v>657</v>
      </c>
    </row>
    <row r="44" spans="1:7" x14ac:dyDescent="0.25">
      <c r="A44" s="17" t="s">
        <v>899</v>
      </c>
      <c r="B44" s="17" t="s">
        <v>410</v>
      </c>
      <c r="C44" s="17" t="s">
        <v>11096</v>
      </c>
      <c r="D44" s="17" t="s">
        <v>11104</v>
      </c>
      <c r="E44" s="17" t="s">
        <v>406</v>
      </c>
      <c r="F44" s="17" t="s">
        <v>666</v>
      </c>
      <c r="G44" s="17" t="s">
        <v>657</v>
      </c>
    </row>
    <row r="45" spans="1:7" x14ac:dyDescent="0.25">
      <c r="A45" s="17" t="s">
        <v>899</v>
      </c>
      <c r="B45" s="17" t="s">
        <v>406</v>
      </c>
      <c r="C45" s="17" t="s">
        <v>11096</v>
      </c>
      <c r="D45" s="17" t="s">
        <v>11103</v>
      </c>
      <c r="E45" s="17" t="s">
        <v>422</v>
      </c>
      <c r="F45" s="17" t="s">
        <v>10548</v>
      </c>
      <c r="G45" s="17" t="s">
        <v>654</v>
      </c>
    </row>
    <row r="46" spans="1:7" x14ac:dyDescent="0.25">
      <c r="A46" s="17" t="s">
        <v>899</v>
      </c>
      <c r="B46" s="17" t="s">
        <v>402</v>
      </c>
      <c r="C46" s="17" t="s">
        <v>11096</v>
      </c>
      <c r="D46" s="17" t="s">
        <v>11102</v>
      </c>
      <c r="E46" s="17" t="s">
        <v>422</v>
      </c>
      <c r="F46" s="17" t="s">
        <v>661</v>
      </c>
      <c r="G46" s="17" t="s">
        <v>660</v>
      </c>
    </row>
    <row r="47" spans="1:7" x14ac:dyDescent="0.25">
      <c r="A47" s="17" t="s">
        <v>899</v>
      </c>
      <c r="B47" s="17" t="s">
        <v>398</v>
      </c>
      <c r="C47" s="17" t="s">
        <v>11096</v>
      </c>
      <c r="D47" s="17" t="s">
        <v>11101</v>
      </c>
      <c r="E47" s="17" t="s">
        <v>390</v>
      </c>
      <c r="F47" s="17" t="s">
        <v>660</v>
      </c>
      <c r="G47" s="17" t="s">
        <v>10188</v>
      </c>
    </row>
    <row r="48" spans="1:7" x14ac:dyDescent="0.25">
      <c r="A48" s="17" t="s">
        <v>899</v>
      </c>
      <c r="B48" s="17" t="s">
        <v>394</v>
      </c>
      <c r="C48" s="17" t="s">
        <v>11096</v>
      </c>
      <c r="D48" s="17" t="s">
        <v>11100</v>
      </c>
      <c r="E48" s="17" t="s">
        <v>406</v>
      </c>
      <c r="F48" s="17" t="s">
        <v>10492</v>
      </c>
      <c r="G48" s="17" t="s">
        <v>657</v>
      </c>
    </row>
    <row r="49" spans="1:7" x14ac:dyDescent="0.25">
      <c r="A49" s="17" t="s">
        <v>899</v>
      </c>
      <c r="B49" s="17" t="s">
        <v>390</v>
      </c>
      <c r="C49" s="17" t="s">
        <v>11096</v>
      </c>
      <c r="D49" s="17" t="s">
        <v>11099</v>
      </c>
      <c r="E49" s="17" t="s">
        <v>406</v>
      </c>
      <c r="F49" s="17" t="s">
        <v>10492</v>
      </c>
      <c r="G49" s="17" t="s">
        <v>657</v>
      </c>
    </row>
    <row r="50" spans="1:7" x14ac:dyDescent="0.25">
      <c r="A50" s="17" t="s">
        <v>899</v>
      </c>
      <c r="B50" s="17" t="s">
        <v>386</v>
      </c>
      <c r="C50" s="17" t="s">
        <v>11096</v>
      </c>
      <c r="D50" s="17" t="s">
        <v>11098</v>
      </c>
      <c r="E50" s="17" t="s">
        <v>390</v>
      </c>
      <c r="F50" s="17" t="s">
        <v>10238</v>
      </c>
      <c r="G50" s="17" t="s">
        <v>10188</v>
      </c>
    </row>
    <row r="51" spans="1:7" x14ac:dyDescent="0.25">
      <c r="A51" s="17" t="s">
        <v>899</v>
      </c>
      <c r="B51" s="17" t="s">
        <v>382</v>
      </c>
      <c r="C51" s="17" t="s">
        <v>11096</v>
      </c>
      <c r="D51" s="17" t="s">
        <v>11097</v>
      </c>
      <c r="E51" s="17" t="s">
        <v>390</v>
      </c>
      <c r="F51" s="17" t="s">
        <v>10209</v>
      </c>
      <c r="G51" s="17" t="s">
        <v>10188</v>
      </c>
    </row>
    <row r="52" spans="1:7" x14ac:dyDescent="0.25">
      <c r="A52" s="17" t="s">
        <v>899</v>
      </c>
      <c r="B52" s="17" t="s">
        <v>378</v>
      </c>
      <c r="C52" s="17" t="s">
        <v>11096</v>
      </c>
      <c r="D52" s="17" t="s">
        <v>11095</v>
      </c>
      <c r="E52" s="17" t="s">
        <v>422</v>
      </c>
      <c r="F52" s="17" t="s">
        <v>653</v>
      </c>
      <c r="G52" s="17" t="s">
        <v>10188</v>
      </c>
    </row>
    <row r="53" spans="1:7" x14ac:dyDescent="0.25">
      <c r="A53" s="17" t="s">
        <v>898</v>
      </c>
      <c r="B53" s="17" t="s">
        <v>422</v>
      </c>
      <c r="C53" s="17" t="s">
        <v>11092</v>
      </c>
      <c r="D53" s="17" t="s">
        <v>11094</v>
      </c>
      <c r="E53" s="17" t="s">
        <v>422</v>
      </c>
      <c r="F53" s="17" t="s">
        <v>666</v>
      </c>
      <c r="G53" s="17" t="s">
        <v>10188</v>
      </c>
    </row>
    <row r="54" spans="1:7" x14ac:dyDescent="0.25">
      <c r="A54" s="17" t="s">
        <v>898</v>
      </c>
      <c r="B54" s="17" t="s">
        <v>418</v>
      </c>
      <c r="C54" s="17" t="s">
        <v>11092</v>
      </c>
      <c r="D54" s="17" t="s">
        <v>11093</v>
      </c>
      <c r="E54" s="17" t="s">
        <v>398</v>
      </c>
      <c r="F54" s="17" t="s">
        <v>10737</v>
      </c>
      <c r="G54" s="17" t="s">
        <v>10188</v>
      </c>
    </row>
    <row r="55" spans="1:7" x14ac:dyDescent="0.25">
      <c r="A55" s="17" t="s">
        <v>898</v>
      </c>
      <c r="B55" s="17" t="s">
        <v>414</v>
      </c>
      <c r="C55" s="17" t="s">
        <v>11092</v>
      </c>
      <c r="D55" s="17" t="s">
        <v>11091</v>
      </c>
      <c r="E55" s="17" t="s">
        <v>398</v>
      </c>
      <c r="F55" s="17" t="s">
        <v>10418</v>
      </c>
      <c r="G55" s="17" t="s">
        <v>10188</v>
      </c>
    </row>
    <row r="56" spans="1:7" x14ac:dyDescent="0.25">
      <c r="A56" s="17" t="s">
        <v>11082</v>
      </c>
      <c r="B56" s="17" t="s">
        <v>422</v>
      </c>
      <c r="C56" s="17" t="s">
        <v>11081</v>
      </c>
      <c r="D56" s="17" t="s">
        <v>11090</v>
      </c>
      <c r="E56" s="17" t="s">
        <v>422</v>
      </c>
      <c r="F56" s="17" t="s">
        <v>666</v>
      </c>
      <c r="G56" s="17" t="s">
        <v>658</v>
      </c>
    </row>
    <row r="57" spans="1:7" x14ac:dyDescent="0.25">
      <c r="A57" s="17" t="s">
        <v>11082</v>
      </c>
      <c r="B57" s="17" t="s">
        <v>418</v>
      </c>
      <c r="C57" s="17" t="s">
        <v>11081</v>
      </c>
      <c r="D57" s="17" t="s">
        <v>11089</v>
      </c>
      <c r="E57" s="17" t="s">
        <v>390</v>
      </c>
      <c r="F57" s="17" t="s">
        <v>666</v>
      </c>
      <c r="G57" s="17" t="s">
        <v>10188</v>
      </c>
    </row>
    <row r="58" spans="1:7" x14ac:dyDescent="0.25">
      <c r="A58" s="17" t="s">
        <v>11082</v>
      </c>
      <c r="B58" s="17" t="s">
        <v>414</v>
      </c>
      <c r="C58" s="17" t="s">
        <v>11081</v>
      </c>
      <c r="D58" s="17" t="s">
        <v>11088</v>
      </c>
      <c r="E58" s="17" t="s">
        <v>422</v>
      </c>
      <c r="F58" s="17" t="s">
        <v>10737</v>
      </c>
      <c r="G58" s="17" t="s">
        <v>658</v>
      </c>
    </row>
    <row r="59" spans="1:7" x14ac:dyDescent="0.25">
      <c r="A59" s="17" t="s">
        <v>11082</v>
      </c>
      <c r="B59" s="17" t="s">
        <v>410</v>
      </c>
      <c r="C59" s="17" t="s">
        <v>11081</v>
      </c>
      <c r="D59" s="17" t="s">
        <v>11087</v>
      </c>
      <c r="E59" s="17" t="s">
        <v>406</v>
      </c>
      <c r="F59" s="17" t="s">
        <v>10438</v>
      </c>
      <c r="G59" s="17" t="s">
        <v>656</v>
      </c>
    </row>
    <row r="60" spans="1:7" x14ac:dyDescent="0.25">
      <c r="A60" s="17" t="s">
        <v>11082</v>
      </c>
      <c r="B60" s="17" t="s">
        <v>406</v>
      </c>
      <c r="C60" s="17" t="s">
        <v>11081</v>
      </c>
      <c r="D60" s="17" t="s">
        <v>11086</v>
      </c>
      <c r="E60" s="17" t="s">
        <v>406</v>
      </c>
      <c r="F60" s="17" t="s">
        <v>10357</v>
      </c>
      <c r="G60" s="17" t="s">
        <v>653</v>
      </c>
    </row>
    <row r="61" spans="1:7" x14ac:dyDescent="0.25">
      <c r="A61" s="17" t="s">
        <v>11082</v>
      </c>
      <c r="B61" s="17" t="s">
        <v>402</v>
      </c>
      <c r="C61" s="17" t="s">
        <v>11081</v>
      </c>
      <c r="D61" s="17" t="s">
        <v>11085</v>
      </c>
      <c r="E61" s="17" t="s">
        <v>406</v>
      </c>
      <c r="F61" s="17" t="s">
        <v>10418</v>
      </c>
      <c r="G61" s="17" t="s">
        <v>653</v>
      </c>
    </row>
    <row r="62" spans="1:7" x14ac:dyDescent="0.25">
      <c r="A62" s="17" t="s">
        <v>11082</v>
      </c>
      <c r="B62" s="17" t="s">
        <v>398</v>
      </c>
      <c r="C62" s="17" t="s">
        <v>11081</v>
      </c>
      <c r="D62" s="17" t="s">
        <v>11084</v>
      </c>
      <c r="E62" s="17" t="s">
        <v>406</v>
      </c>
      <c r="F62" s="17" t="s">
        <v>10418</v>
      </c>
      <c r="G62" s="17" t="s">
        <v>656</v>
      </c>
    </row>
    <row r="63" spans="1:7" x14ac:dyDescent="0.25">
      <c r="A63" s="17" t="s">
        <v>11082</v>
      </c>
      <c r="B63" s="17" t="s">
        <v>394</v>
      </c>
      <c r="C63" s="17" t="s">
        <v>11081</v>
      </c>
      <c r="D63" s="17" t="s">
        <v>11083</v>
      </c>
      <c r="E63" s="17" t="s">
        <v>390</v>
      </c>
      <c r="F63" s="17" t="s">
        <v>10418</v>
      </c>
      <c r="G63" s="17" t="s">
        <v>10188</v>
      </c>
    </row>
    <row r="64" spans="1:7" x14ac:dyDescent="0.25">
      <c r="A64" s="17" t="s">
        <v>11082</v>
      </c>
      <c r="B64" s="17" t="s">
        <v>390</v>
      </c>
      <c r="C64" s="17" t="s">
        <v>11081</v>
      </c>
      <c r="D64" s="17" t="s">
        <v>10694</v>
      </c>
      <c r="E64" s="17" t="s">
        <v>410</v>
      </c>
      <c r="F64" s="17" t="s">
        <v>660</v>
      </c>
      <c r="G64" s="17" t="s">
        <v>10188</v>
      </c>
    </row>
    <row r="65" spans="1:7" x14ac:dyDescent="0.25">
      <c r="A65" s="17" t="s">
        <v>11076</v>
      </c>
      <c r="B65" s="17" t="s">
        <v>422</v>
      </c>
      <c r="C65" s="17" t="s">
        <v>11075</v>
      </c>
      <c r="D65" s="17" t="s">
        <v>11080</v>
      </c>
      <c r="E65" s="17" t="s">
        <v>406</v>
      </c>
      <c r="F65" s="17" t="s">
        <v>666</v>
      </c>
      <c r="G65" s="17" t="s">
        <v>10188</v>
      </c>
    </row>
    <row r="66" spans="1:7" x14ac:dyDescent="0.25">
      <c r="A66" s="17" t="s">
        <v>11076</v>
      </c>
      <c r="B66" s="17" t="s">
        <v>418</v>
      </c>
      <c r="C66" s="17" t="s">
        <v>11075</v>
      </c>
      <c r="D66" s="17" t="s">
        <v>11079</v>
      </c>
      <c r="E66" s="17" t="s">
        <v>422</v>
      </c>
      <c r="F66" s="17" t="s">
        <v>10737</v>
      </c>
      <c r="G66" s="17" t="s">
        <v>655</v>
      </c>
    </row>
    <row r="67" spans="1:7" x14ac:dyDescent="0.25">
      <c r="A67" s="17" t="s">
        <v>11076</v>
      </c>
      <c r="B67" s="17" t="s">
        <v>414</v>
      </c>
      <c r="C67" s="17" t="s">
        <v>11075</v>
      </c>
      <c r="D67" s="17" t="s">
        <v>11078</v>
      </c>
      <c r="E67" s="17" t="s">
        <v>360</v>
      </c>
      <c r="F67" s="17" t="s">
        <v>10357</v>
      </c>
      <c r="G67" s="17" t="s">
        <v>652</v>
      </c>
    </row>
    <row r="68" spans="1:7" x14ac:dyDescent="0.25">
      <c r="A68" s="17" t="s">
        <v>11076</v>
      </c>
      <c r="B68" s="17" t="s">
        <v>410</v>
      </c>
      <c r="C68" s="17" t="s">
        <v>11075</v>
      </c>
      <c r="D68" s="17" t="s">
        <v>11077</v>
      </c>
      <c r="E68" s="17" t="s">
        <v>406</v>
      </c>
      <c r="F68" s="17" t="s">
        <v>10418</v>
      </c>
      <c r="G68" s="17" t="s">
        <v>10188</v>
      </c>
    </row>
    <row r="69" spans="1:7" x14ac:dyDescent="0.25">
      <c r="A69" s="17" t="s">
        <v>11076</v>
      </c>
      <c r="B69" s="17" t="s">
        <v>406</v>
      </c>
      <c r="C69" s="17" t="s">
        <v>11075</v>
      </c>
      <c r="D69" s="17" t="s">
        <v>11074</v>
      </c>
      <c r="E69" s="17" t="s">
        <v>422</v>
      </c>
      <c r="F69" s="17" t="s">
        <v>10418</v>
      </c>
      <c r="G69" s="17" t="s">
        <v>655</v>
      </c>
    </row>
    <row r="70" spans="1:7" x14ac:dyDescent="0.25">
      <c r="A70" s="17" t="s">
        <v>11076</v>
      </c>
      <c r="B70" s="17" t="s">
        <v>402</v>
      </c>
      <c r="C70" s="17" t="s">
        <v>11075</v>
      </c>
      <c r="D70" s="17" t="s">
        <v>11518</v>
      </c>
      <c r="E70" s="17" t="s">
        <v>406</v>
      </c>
      <c r="F70" s="17" t="s">
        <v>10196</v>
      </c>
      <c r="G70" s="17" t="s">
        <v>10188</v>
      </c>
    </row>
    <row r="71" spans="1:7" x14ac:dyDescent="0.25">
      <c r="A71" s="17" t="s">
        <v>897</v>
      </c>
      <c r="B71" s="17" t="s">
        <v>422</v>
      </c>
      <c r="C71" s="17" t="s">
        <v>11065</v>
      </c>
      <c r="D71" s="17" t="s">
        <v>11073</v>
      </c>
      <c r="E71" s="17" t="s">
        <v>362</v>
      </c>
      <c r="F71" s="17" t="s">
        <v>666</v>
      </c>
      <c r="G71" s="17" t="s">
        <v>657</v>
      </c>
    </row>
    <row r="72" spans="1:7" x14ac:dyDescent="0.25">
      <c r="A72" s="17" t="s">
        <v>897</v>
      </c>
      <c r="B72" s="17" t="s">
        <v>418</v>
      </c>
      <c r="C72" s="17" t="s">
        <v>11065</v>
      </c>
      <c r="D72" s="17" t="s">
        <v>11072</v>
      </c>
      <c r="E72" s="17" t="s">
        <v>406</v>
      </c>
      <c r="F72" s="17" t="s">
        <v>10737</v>
      </c>
      <c r="G72" s="17" t="s">
        <v>10188</v>
      </c>
    </row>
    <row r="73" spans="1:7" x14ac:dyDescent="0.25">
      <c r="A73" s="17" t="s">
        <v>897</v>
      </c>
      <c r="B73" s="17" t="s">
        <v>414</v>
      </c>
      <c r="C73" s="17" t="s">
        <v>11065</v>
      </c>
      <c r="D73" s="17" t="s">
        <v>11071</v>
      </c>
      <c r="E73" s="17" t="s">
        <v>406</v>
      </c>
      <c r="F73" s="17" t="s">
        <v>10746</v>
      </c>
      <c r="G73" s="17" t="s">
        <v>10188</v>
      </c>
    </row>
    <row r="74" spans="1:7" x14ac:dyDescent="0.25">
      <c r="A74" s="17" t="s">
        <v>897</v>
      </c>
      <c r="B74" s="17" t="s">
        <v>410</v>
      </c>
      <c r="C74" s="17" t="s">
        <v>11065</v>
      </c>
      <c r="D74" s="17" t="s">
        <v>11070</v>
      </c>
      <c r="E74" s="17" t="s">
        <v>362</v>
      </c>
      <c r="F74" s="17" t="s">
        <v>10746</v>
      </c>
      <c r="G74" s="17" t="s">
        <v>657</v>
      </c>
    </row>
    <row r="75" spans="1:7" x14ac:dyDescent="0.25">
      <c r="A75" s="17" t="s">
        <v>897</v>
      </c>
      <c r="B75" s="17" t="s">
        <v>406</v>
      </c>
      <c r="C75" s="17" t="s">
        <v>11065</v>
      </c>
      <c r="D75" s="17" t="s">
        <v>10878</v>
      </c>
      <c r="E75" s="17" t="s">
        <v>422</v>
      </c>
      <c r="F75" s="17" t="s">
        <v>10548</v>
      </c>
      <c r="G75" s="17" t="s">
        <v>10188</v>
      </c>
    </row>
    <row r="76" spans="1:7" x14ac:dyDescent="0.25">
      <c r="A76" s="17" t="s">
        <v>897</v>
      </c>
      <c r="B76" s="17" t="s">
        <v>402</v>
      </c>
      <c r="C76" s="17" t="s">
        <v>11065</v>
      </c>
      <c r="D76" s="17" t="s">
        <v>11069</v>
      </c>
      <c r="E76" s="17" t="s">
        <v>374</v>
      </c>
      <c r="F76" s="17" t="s">
        <v>10357</v>
      </c>
      <c r="G76" s="17" t="s">
        <v>652</v>
      </c>
    </row>
    <row r="77" spans="1:7" x14ac:dyDescent="0.25">
      <c r="A77" s="17" t="s">
        <v>897</v>
      </c>
      <c r="B77" s="17" t="s">
        <v>398</v>
      </c>
      <c r="C77" s="17" t="s">
        <v>11065</v>
      </c>
      <c r="D77" s="17" t="s">
        <v>11068</v>
      </c>
      <c r="E77" s="17" t="s">
        <v>374</v>
      </c>
      <c r="F77" s="17" t="s">
        <v>10357</v>
      </c>
      <c r="G77" s="17" t="s">
        <v>652</v>
      </c>
    </row>
    <row r="78" spans="1:7" x14ac:dyDescent="0.25">
      <c r="A78" s="17" t="s">
        <v>897</v>
      </c>
      <c r="B78" s="17" t="s">
        <v>394</v>
      </c>
      <c r="C78" s="17" t="s">
        <v>11065</v>
      </c>
      <c r="D78" s="17" t="s">
        <v>11040</v>
      </c>
      <c r="E78" s="17" t="s">
        <v>422</v>
      </c>
      <c r="F78" s="17" t="s">
        <v>10479</v>
      </c>
      <c r="G78" s="17" t="s">
        <v>10188</v>
      </c>
    </row>
    <row r="79" spans="1:7" x14ac:dyDescent="0.25">
      <c r="A79" s="17" t="s">
        <v>897</v>
      </c>
      <c r="B79" s="17" t="s">
        <v>390</v>
      </c>
      <c r="C79" s="17" t="s">
        <v>11065</v>
      </c>
      <c r="D79" s="17" t="s">
        <v>11067</v>
      </c>
      <c r="E79" s="17" t="s">
        <v>406</v>
      </c>
      <c r="F79" s="17" t="s">
        <v>661</v>
      </c>
      <c r="G79" s="17" t="s">
        <v>653</v>
      </c>
    </row>
    <row r="80" spans="1:7" x14ac:dyDescent="0.25">
      <c r="A80" s="17" t="s">
        <v>897</v>
      </c>
      <c r="B80" s="17" t="s">
        <v>386</v>
      </c>
      <c r="C80" s="17" t="s">
        <v>11065</v>
      </c>
      <c r="D80" s="17" t="s">
        <v>11066</v>
      </c>
      <c r="E80" s="17" t="s">
        <v>406</v>
      </c>
      <c r="F80" s="17" t="s">
        <v>10270</v>
      </c>
      <c r="G80" s="17" t="s">
        <v>653</v>
      </c>
    </row>
    <row r="81" spans="1:7" x14ac:dyDescent="0.25">
      <c r="A81" s="17" t="s">
        <v>897</v>
      </c>
      <c r="B81" s="17" t="s">
        <v>382</v>
      </c>
      <c r="C81" s="17" t="s">
        <v>11065</v>
      </c>
      <c r="D81" s="17" t="s">
        <v>11064</v>
      </c>
      <c r="E81" s="17" t="s">
        <v>406</v>
      </c>
      <c r="F81" s="17" t="s">
        <v>10270</v>
      </c>
      <c r="G81" s="17" t="s">
        <v>10188</v>
      </c>
    </row>
    <row r="82" spans="1:7" x14ac:dyDescent="0.25">
      <c r="A82" s="17" t="s">
        <v>896</v>
      </c>
      <c r="B82" s="17" t="s">
        <v>422</v>
      </c>
      <c r="C82" s="17" t="s">
        <v>11059</v>
      </c>
      <c r="D82" s="17" t="s">
        <v>11063</v>
      </c>
      <c r="E82" s="17" t="s">
        <v>406</v>
      </c>
      <c r="F82" s="17" t="s">
        <v>668</v>
      </c>
      <c r="G82" s="17" t="s">
        <v>658</v>
      </c>
    </row>
    <row r="83" spans="1:7" x14ac:dyDescent="0.25">
      <c r="A83" s="17" t="s">
        <v>896</v>
      </c>
      <c r="B83" s="17" t="s">
        <v>418</v>
      </c>
      <c r="C83" s="17" t="s">
        <v>11059</v>
      </c>
      <c r="D83" s="17" t="s">
        <v>11062</v>
      </c>
      <c r="E83" s="17" t="s">
        <v>390</v>
      </c>
      <c r="F83" s="17" t="s">
        <v>10548</v>
      </c>
      <c r="G83" s="17" t="s">
        <v>10188</v>
      </c>
    </row>
    <row r="84" spans="1:7" x14ac:dyDescent="0.25">
      <c r="A84" s="17" t="s">
        <v>896</v>
      </c>
      <c r="B84" s="17" t="s">
        <v>414</v>
      </c>
      <c r="C84" s="17" t="s">
        <v>11059</v>
      </c>
      <c r="D84" s="17" t="s">
        <v>11061</v>
      </c>
      <c r="E84" s="17" t="s">
        <v>390</v>
      </c>
      <c r="F84" s="17" t="s">
        <v>661</v>
      </c>
      <c r="G84" s="17" t="s">
        <v>10188</v>
      </c>
    </row>
    <row r="85" spans="1:7" x14ac:dyDescent="0.25">
      <c r="A85" s="17" t="s">
        <v>896</v>
      </c>
      <c r="B85" s="17" t="s">
        <v>410</v>
      </c>
      <c r="C85" s="17" t="s">
        <v>11059</v>
      </c>
      <c r="D85" s="17" t="s">
        <v>11060</v>
      </c>
      <c r="E85" s="17" t="s">
        <v>390</v>
      </c>
      <c r="F85" s="17" t="s">
        <v>10312</v>
      </c>
      <c r="G85" s="17" t="s">
        <v>10188</v>
      </c>
    </row>
    <row r="86" spans="1:7" x14ac:dyDescent="0.25">
      <c r="A86" s="17" t="s">
        <v>896</v>
      </c>
      <c r="B86" s="17" t="s">
        <v>406</v>
      </c>
      <c r="C86" s="17" t="s">
        <v>11059</v>
      </c>
      <c r="D86" s="17" t="s">
        <v>11058</v>
      </c>
      <c r="E86" s="17" t="s">
        <v>390</v>
      </c>
      <c r="F86" s="17" t="s">
        <v>10312</v>
      </c>
      <c r="G86" s="17" t="s">
        <v>10188</v>
      </c>
    </row>
    <row r="87" spans="1:7" x14ac:dyDescent="0.25">
      <c r="A87" s="17" t="s">
        <v>895</v>
      </c>
      <c r="B87" s="17" t="s">
        <v>422</v>
      </c>
      <c r="C87" s="17" t="s">
        <v>11054</v>
      </c>
      <c r="D87" s="17" t="s">
        <v>11057</v>
      </c>
      <c r="E87" s="17" t="s">
        <v>406</v>
      </c>
      <c r="F87" s="17" t="s">
        <v>666</v>
      </c>
      <c r="G87" s="17" t="s">
        <v>660</v>
      </c>
    </row>
    <row r="88" spans="1:7" x14ac:dyDescent="0.25">
      <c r="A88" s="17" t="s">
        <v>895</v>
      </c>
      <c r="B88" s="17" t="s">
        <v>418</v>
      </c>
      <c r="C88" s="17" t="s">
        <v>11054</v>
      </c>
      <c r="D88" s="17" t="s">
        <v>11056</v>
      </c>
      <c r="E88" s="17" t="s">
        <v>422</v>
      </c>
      <c r="F88" s="17" t="s">
        <v>10438</v>
      </c>
      <c r="G88" s="17" t="s">
        <v>10188</v>
      </c>
    </row>
    <row r="89" spans="1:7" x14ac:dyDescent="0.25">
      <c r="A89" s="17" t="s">
        <v>895</v>
      </c>
      <c r="B89" s="17" t="s">
        <v>414</v>
      </c>
      <c r="C89" s="17" t="s">
        <v>11054</v>
      </c>
      <c r="D89" s="17" t="s">
        <v>11055</v>
      </c>
      <c r="E89" s="17" t="s">
        <v>422</v>
      </c>
      <c r="F89" s="17" t="s">
        <v>10479</v>
      </c>
      <c r="G89" s="17" t="s">
        <v>10188</v>
      </c>
    </row>
    <row r="90" spans="1:7" x14ac:dyDescent="0.25">
      <c r="A90" s="17" t="s">
        <v>895</v>
      </c>
      <c r="B90" s="17" t="s">
        <v>410</v>
      </c>
      <c r="C90" s="17" t="s">
        <v>11054</v>
      </c>
      <c r="D90" s="17" t="s">
        <v>11053</v>
      </c>
      <c r="E90" s="17" t="s">
        <v>422</v>
      </c>
      <c r="F90" s="17" t="s">
        <v>10193</v>
      </c>
      <c r="G90" s="17" t="s">
        <v>10188</v>
      </c>
    </row>
    <row r="91" spans="1:7" x14ac:dyDescent="0.25">
      <c r="A91" s="17" t="s">
        <v>894</v>
      </c>
      <c r="B91" s="17" t="s">
        <v>422</v>
      </c>
      <c r="C91" s="17" t="s">
        <v>11047</v>
      </c>
      <c r="D91" s="17" t="s">
        <v>10309</v>
      </c>
      <c r="E91" s="17" t="s">
        <v>390</v>
      </c>
      <c r="F91" s="17" t="s">
        <v>666</v>
      </c>
      <c r="G91" s="17" t="s">
        <v>10188</v>
      </c>
    </row>
    <row r="92" spans="1:7" x14ac:dyDescent="0.25">
      <c r="A92" s="17" t="s">
        <v>894</v>
      </c>
      <c r="B92" s="17" t="s">
        <v>418</v>
      </c>
      <c r="C92" s="17" t="s">
        <v>11047</v>
      </c>
      <c r="D92" s="17" t="s">
        <v>10431</v>
      </c>
      <c r="E92" s="17" t="s">
        <v>410</v>
      </c>
      <c r="F92" s="17" t="s">
        <v>10737</v>
      </c>
      <c r="G92" s="17" t="s">
        <v>655</v>
      </c>
    </row>
    <row r="93" spans="1:7" x14ac:dyDescent="0.25">
      <c r="A93" s="17" t="s">
        <v>894</v>
      </c>
      <c r="B93" s="17" t="s">
        <v>414</v>
      </c>
      <c r="C93" s="17" t="s">
        <v>11047</v>
      </c>
      <c r="D93" s="17" t="s">
        <v>11052</v>
      </c>
      <c r="E93" s="17" t="s">
        <v>366</v>
      </c>
      <c r="F93" s="17" t="s">
        <v>10737</v>
      </c>
      <c r="G93" s="17" t="s">
        <v>10188</v>
      </c>
    </row>
    <row r="94" spans="1:7" x14ac:dyDescent="0.25">
      <c r="A94" s="17" t="s">
        <v>894</v>
      </c>
      <c r="B94" s="17" t="s">
        <v>410</v>
      </c>
      <c r="C94" s="17" t="s">
        <v>11047</v>
      </c>
      <c r="D94" s="17" t="s">
        <v>11051</v>
      </c>
      <c r="E94" s="17" t="s">
        <v>362</v>
      </c>
      <c r="F94" s="17" t="s">
        <v>10438</v>
      </c>
      <c r="G94" s="17" t="s">
        <v>659</v>
      </c>
    </row>
    <row r="95" spans="1:7" x14ac:dyDescent="0.25">
      <c r="A95" s="17" t="s">
        <v>894</v>
      </c>
      <c r="B95" s="17" t="s">
        <v>406</v>
      </c>
      <c r="C95" s="17" t="s">
        <v>11047</v>
      </c>
      <c r="D95" s="17" t="s">
        <v>11050</v>
      </c>
      <c r="E95" s="17" t="s">
        <v>378</v>
      </c>
      <c r="F95" s="17" t="s">
        <v>10357</v>
      </c>
      <c r="G95" s="17" t="s">
        <v>658</v>
      </c>
    </row>
    <row r="96" spans="1:7" x14ac:dyDescent="0.25">
      <c r="A96" s="17" t="s">
        <v>894</v>
      </c>
      <c r="B96" s="17" t="s">
        <v>402</v>
      </c>
      <c r="C96" s="17" t="s">
        <v>11047</v>
      </c>
      <c r="D96" s="17" t="s">
        <v>11049</v>
      </c>
      <c r="E96" s="17" t="s">
        <v>356</v>
      </c>
      <c r="F96" s="17" t="s">
        <v>10357</v>
      </c>
      <c r="G96" s="17" t="s">
        <v>658</v>
      </c>
    </row>
    <row r="97" spans="1:7" x14ac:dyDescent="0.25">
      <c r="A97" s="17" t="s">
        <v>894</v>
      </c>
      <c r="B97" s="17" t="s">
        <v>398</v>
      </c>
      <c r="C97" s="17" t="s">
        <v>11047</v>
      </c>
      <c r="D97" s="17" t="s">
        <v>11048</v>
      </c>
      <c r="E97" s="17" t="s">
        <v>366</v>
      </c>
      <c r="F97" s="17" t="s">
        <v>10193</v>
      </c>
      <c r="G97" s="17" t="s">
        <v>10188</v>
      </c>
    </row>
    <row r="98" spans="1:7" x14ac:dyDescent="0.25">
      <c r="A98" s="17" t="s">
        <v>894</v>
      </c>
      <c r="B98" s="17" t="s">
        <v>394</v>
      </c>
      <c r="C98" s="17" t="s">
        <v>11047</v>
      </c>
      <c r="D98" s="17" t="s">
        <v>11046</v>
      </c>
      <c r="E98" s="17" t="s">
        <v>390</v>
      </c>
      <c r="F98" s="17" t="s">
        <v>10193</v>
      </c>
      <c r="G98" s="17" t="s">
        <v>10188</v>
      </c>
    </row>
    <row r="99" spans="1:7" x14ac:dyDescent="0.25">
      <c r="A99" s="17" t="s">
        <v>893</v>
      </c>
      <c r="B99" s="17" t="s">
        <v>422</v>
      </c>
      <c r="C99" s="17" t="s">
        <v>11038</v>
      </c>
      <c r="D99" s="17" t="s">
        <v>10651</v>
      </c>
      <c r="E99" s="17" t="s">
        <v>422</v>
      </c>
      <c r="F99" s="17" t="s">
        <v>666</v>
      </c>
      <c r="G99" s="17" t="s">
        <v>657</v>
      </c>
    </row>
    <row r="100" spans="1:7" x14ac:dyDescent="0.25">
      <c r="A100" s="17" t="s">
        <v>893</v>
      </c>
      <c r="B100" s="17" t="s">
        <v>418</v>
      </c>
      <c r="C100" s="17" t="s">
        <v>11038</v>
      </c>
      <c r="D100" s="17" t="s">
        <v>11045</v>
      </c>
      <c r="E100" s="17" t="s">
        <v>422</v>
      </c>
      <c r="F100" s="17" t="s">
        <v>666</v>
      </c>
      <c r="G100" s="17" t="s">
        <v>657</v>
      </c>
    </row>
    <row r="101" spans="1:7" x14ac:dyDescent="0.25">
      <c r="A101" s="17" t="s">
        <v>893</v>
      </c>
      <c r="B101" s="17" t="s">
        <v>414</v>
      </c>
      <c r="C101" s="17" t="s">
        <v>11038</v>
      </c>
      <c r="D101" s="17" t="s">
        <v>11044</v>
      </c>
      <c r="E101" s="17" t="s">
        <v>410</v>
      </c>
      <c r="F101" s="17" t="s">
        <v>666</v>
      </c>
      <c r="G101" s="17" t="s">
        <v>657</v>
      </c>
    </row>
    <row r="102" spans="1:7" x14ac:dyDescent="0.25">
      <c r="A102" s="17" t="s">
        <v>893</v>
      </c>
      <c r="B102" s="17" t="s">
        <v>410</v>
      </c>
      <c r="C102" s="17" t="s">
        <v>11038</v>
      </c>
      <c r="D102" s="17" t="s">
        <v>11043</v>
      </c>
      <c r="E102" s="17" t="s">
        <v>378</v>
      </c>
      <c r="F102" s="17" t="s">
        <v>10548</v>
      </c>
      <c r="G102" s="17" t="s">
        <v>10188</v>
      </c>
    </row>
    <row r="103" spans="1:7" x14ac:dyDescent="0.25">
      <c r="A103" s="17" t="s">
        <v>893</v>
      </c>
      <c r="B103" s="17" t="s">
        <v>406</v>
      </c>
      <c r="C103" s="17" t="s">
        <v>11038</v>
      </c>
      <c r="D103" s="17" t="s">
        <v>11042</v>
      </c>
      <c r="E103" s="17" t="s">
        <v>352</v>
      </c>
      <c r="F103" s="17" t="s">
        <v>10548</v>
      </c>
      <c r="G103" s="17" t="s">
        <v>654</v>
      </c>
    </row>
    <row r="104" spans="1:7" x14ac:dyDescent="0.25">
      <c r="A104" s="17" t="s">
        <v>893</v>
      </c>
      <c r="B104" s="17" t="s">
        <v>402</v>
      </c>
      <c r="C104" s="17" t="s">
        <v>11038</v>
      </c>
      <c r="D104" s="17" t="s">
        <v>11041</v>
      </c>
      <c r="E104" s="17" t="s">
        <v>352</v>
      </c>
      <c r="F104" s="17" t="s">
        <v>10438</v>
      </c>
      <c r="G104" s="17" t="s">
        <v>659</v>
      </c>
    </row>
    <row r="105" spans="1:7" x14ac:dyDescent="0.25">
      <c r="A105" s="17" t="s">
        <v>893</v>
      </c>
      <c r="B105" s="17" t="s">
        <v>398</v>
      </c>
      <c r="C105" s="17" t="s">
        <v>11038</v>
      </c>
      <c r="D105" s="17" t="s">
        <v>11040</v>
      </c>
      <c r="E105" s="17" t="s">
        <v>422</v>
      </c>
      <c r="F105" s="17" t="s">
        <v>10746</v>
      </c>
      <c r="G105" s="17" t="s">
        <v>657</v>
      </c>
    </row>
    <row r="106" spans="1:7" x14ac:dyDescent="0.25">
      <c r="A106" s="17" t="s">
        <v>893</v>
      </c>
      <c r="B106" s="17" t="s">
        <v>394</v>
      </c>
      <c r="C106" s="17" t="s">
        <v>11038</v>
      </c>
      <c r="D106" s="17" t="s">
        <v>11039</v>
      </c>
      <c r="E106" s="17" t="s">
        <v>422</v>
      </c>
      <c r="F106" s="17" t="s">
        <v>10746</v>
      </c>
      <c r="G106" s="17" t="s">
        <v>657</v>
      </c>
    </row>
    <row r="107" spans="1:7" x14ac:dyDescent="0.25">
      <c r="A107" s="17" t="s">
        <v>893</v>
      </c>
      <c r="B107" s="17" t="s">
        <v>390</v>
      </c>
      <c r="C107" s="17" t="s">
        <v>11038</v>
      </c>
      <c r="D107" s="17" t="s">
        <v>10871</v>
      </c>
      <c r="E107" s="17" t="s">
        <v>410</v>
      </c>
      <c r="F107" s="17" t="s">
        <v>10746</v>
      </c>
      <c r="G107" s="17" t="s">
        <v>657</v>
      </c>
    </row>
    <row r="108" spans="1:7" x14ac:dyDescent="0.25">
      <c r="A108" s="17" t="s">
        <v>893</v>
      </c>
      <c r="B108" s="17" t="s">
        <v>386</v>
      </c>
      <c r="C108" s="17" t="s">
        <v>11038</v>
      </c>
      <c r="D108" s="17" t="s">
        <v>11037</v>
      </c>
      <c r="E108" s="17" t="s">
        <v>390</v>
      </c>
      <c r="F108" s="17" t="s">
        <v>10193</v>
      </c>
      <c r="G108" s="17" t="s">
        <v>10188</v>
      </c>
    </row>
    <row r="109" spans="1:7" x14ac:dyDescent="0.25">
      <c r="A109" s="17" t="s">
        <v>892</v>
      </c>
      <c r="B109" s="17" t="s">
        <v>422</v>
      </c>
      <c r="C109" s="17" t="s">
        <v>11033</v>
      </c>
      <c r="D109" s="17" t="s">
        <v>11036</v>
      </c>
      <c r="E109" s="17" t="s">
        <v>378</v>
      </c>
      <c r="F109" s="17" t="s">
        <v>666</v>
      </c>
      <c r="G109" s="17" t="s">
        <v>10188</v>
      </c>
    </row>
    <row r="110" spans="1:7" x14ac:dyDescent="0.25">
      <c r="A110" s="17" t="s">
        <v>892</v>
      </c>
      <c r="B110" s="17" t="s">
        <v>418</v>
      </c>
      <c r="C110" s="17" t="s">
        <v>11033</v>
      </c>
      <c r="D110" s="17" t="s">
        <v>11035</v>
      </c>
      <c r="E110" s="17" t="s">
        <v>362</v>
      </c>
      <c r="F110" s="17" t="s">
        <v>10548</v>
      </c>
      <c r="G110" s="17" t="s">
        <v>10188</v>
      </c>
    </row>
    <row r="111" spans="1:7" x14ac:dyDescent="0.25">
      <c r="A111" s="17" t="s">
        <v>892</v>
      </c>
      <c r="B111" s="17" t="s">
        <v>414</v>
      </c>
      <c r="C111" s="17" t="s">
        <v>11033</v>
      </c>
      <c r="D111" s="17" t="s">
        <v>10227</v>
      </c>
      <c r="E111" s="17" t="s">
        <v>422</v>
      </c>
      <c r="F111" s="17" t="s">
        <v>10438</v>
      </c>
      <c r="G111" s="17" t="s">
        <v>659</v>
      </c>
    </row>
    <row r="112" spans="1:7" x14ac:dyDescent="0.25">
      <c r="A112" s="17" t="s">
        <v>892</v>
      </c>
      <c r="B112" s="17" t="s">
        <v>410</v>
      </c>
      <c r="C112" s="17" t="s">
        <v>11033</v>
      </c>
      <c r="D112" s="17" t="s">
        <v>11034</v>
      </c>
      <c r="E112" s="17" t="s">
        <v>390</v>
      </c>
      <c r="F112" s="17" t="s">
        <v>10438</v>
      </c>
      <c r="G112" s="17" t="s">
        <v>650</v>
      </c>
    </row>
    <row r="113" spans="1:7" x14ac:dyDescent="0.25">
      <c r="A113" s="17" t="s">
        <v>892</v>
      </c>
      <c r="B113" s="17" t="s">
        <v>406</v>
      </c>
      <c r="C113" s="17" t="s">
        <v>11033</v>
      </c>
      <c r="D113" s="17" t="s">
        <v>11032</v>
      </c>
      <c r="E113" s="17" t="s">
        <v>390</v>
      </c>
      <c r="F113" s="17" t="s">
        <v>10209</v>
      </c>
      <c r="G113" s="17" t="s">
        <v>650</v>
      </c>
    </row>
    <row r="114" spans="1:7" x14ac:dyDescent="0.25">
      <c r="A114" s="17" t="s">
        <v>892</v>
      </c>
      <c r="B114" s="17" t="s">
        <v>402</v>
      </c>
      <c r="C114" s="17" t="s">
        <v>11033</v>
      </c>
      <c r="D114" s="17" t="s">
        <v>11519</v>
      </c>
      <c r="E114" s="17" t="s">
        <v>378</v>
      </c>
      <c r="F114" s="17" t="s">
        <v>10196</v>
      </c>
      <c r="G114" s="17" t="s">
        <v>10188</v>
      </c>
    </row>
    <row r="115" spans="1:7" x14ac:dyDescent="0.25">
      <c r="A115" s="17" t="s">
        <v>891</v>
      </c>
      <c r="B115" s="17" t="s">
        <v>422</v>
      </c>
      <c r="C115" s="17" t="s">
        <v>11027</v>
      </c>
      <c r="D115" s="17" t="s">
        <v>11031</v>
      </c>
      <c r="E115" s="17" t="s">
        <v>422</v>
      </c>
      <c r="F115" s="17" t="s">
        <v>666</v>
      </c>
      <c r="G115" s="17" t="s">
        <v>10188</v>
      </c>
    </row>
    <row r="116" spans="1:7" x14ac:dyDescent="0.25">
      <c r="A116" s="17" t="s">
        <v>891</v>
      </c>
      <c r="B116" s="17" t="s">
        <v>418</v>
      </c>
      <c r="C116" s="17" t="s">
        <v>11027</v>
      </c>
      <c r="D116" s="17" t="s">
        <v>10851</v>
      </c>
      <c r="E116" s="17" t="s">
        <v>410</v>
      </c>
      <c r="F116" s="17" t="s">
        <v>666</v>
      </c>
      <c r="G116" s="17" t="s">
        <v>10188</v>
      </c>
    </row>
    <row r="117" spans="1:7" x14ac:dyDescent="0.25">
      <c r="A117" s="17" t="s">
        <v>891</v>
      </c>
      <c r="B117" s="17" t="s">
        <v>414</v>
      </c>
      <c r="C117" s="17" t="s">
        <v>11027</v>
      </c>
      <c r="D117" s="17" t="s">
        <v>11030</v>
      </c>
      <c r="E117" s="17" t="s">
        <v>390</v>
      </c>
      <c r="F117" s="17" t="s">
        <v>666</v>
      </c>
      <c r="G117" s="17" t="s">
        <v>10188</v>
      </c>
    </row>
    <row r="118" spans="1:7" x14ac:dyDescent="0.25">
      <c r="A118" s="17" t="s">
        <v>891</v>
      </c>
      <c r="B118" s="17" t="s">
        <v>410</v>
      </c>
      <c r="C118" s="17" t="s">
        <v>11027</v>
      </c>
      <c r="D118" s="17" t="s">
        <v>11029</v>
      </c>
      <c r="E118" s="17" t="s">
        <v>398</v>
      </c>
      <c r="F118" s="17" t="s">
        <v>10548</v>
      </c>
      <c r="G118" s="17" t="s">
        <v>10188</v>
      </c>
    </row>
    <row r="119" spans="1:7" x14ac:dyDescent="0.25">
      <c r="A119" s="17" t="s">
        <v>891</v>
      </c>
      <c r="B119" s="17" t="s">
        <v>406</v>
      </c>
      <c r="C119" s="17" t="s">
        <v>11027</v>
      </c>
      <c r="D119" s="17" t="s">
        <v>11028</v>
      </c>
      <c r="E119" s="17" t="s">
        <v>390</v>
      </c>
      <c r="F119" s="17" t="s">
        <v>10548</v>
      </c>
      <c r="G119" s="17" t="s">
        <v>10188</v>
      </c>
    </row>
    <row r="120" spans="1:7" x14ac:dyDescent="0.25">
      <c r="A120" s="17" t="s">
        <v>891</v>
      </c>
      <c r="B120" s="17" t="s">
        <v>402</v>
      </c>
      <c r="C120" s="17" t="s">
        <v>11027</v>
      </c>
      <c r="D120" s="17" t="s">
        <v>10347</v>
      </c>
      <c r="E120" s="17" t="s">
        <v>422</v>
      </c>
      <c r="F120" s="17" t="s">
        <v>10479</v>
      </c>
      <c r="G120" s="17" t="s">
        <v>10188</v>
      </c>
    </row>
    <row r="121" spans="1:7" x14ac:dyDescent="0.25">
      <c r="A121" s="17" t="s">
        <v>891</v>
      </c>
      <c r="B121" s="17" t="s">
        <v>398</v>
      </c>
      <c r="C121" s="17" t="s">
        <v>11027</v>
      </c>
      <c r="D121" s="17" t="s">
        <v>10429</v>
      </c>
      <c r="E121" s="17" t="s">
        <v>398</v>
      </c>
      <c r="F121" s="17" t="s">
        <v>10479</v>
      </c>
      <c r="G121" s="17" t="s">
        <v>10188</v>
      </c>
    </row>
    <row r="122" spans="1:7" x14ac:dyDescent="0.25">
      <c r="A122" s="17" t="s">
        <v>891</v>
      </c>
      <c r="B122" s="17" t="s">
        <v>394</v>
      </c>
      <c r="C122" s="17" t="s">
        <v>11027</v>
      </c>
      <c r="D122" s="17" t="s">
        <v>10354</v>
      </c>
      <c r="E122" s="17" t="s">
        <v>390</v>
      </c>
      <c r="F122" s="17" t="s">
        <v>10479</v>
      </c>
      <c r="G122" s="17" t="s">
        <v>10188</v>
      </c>
    </row>
    <row r="123" spans="1:7" x14ac:dyDescent="0.25">
      <c r="A123" s="17" t="s">
        <v>891</v>
      </c>
      <c r="B123" s="17" t="s">
        <v>390</v>
      </c>
      <c r="C123" s="17" t="s">
        <v>11027</v>
      </c>
      <c r="D123" s="17" t="s">
        <v>10340</v>
      </c>
      <c r="E123" s="17" t="s">
        <v>390</v>
      </c>
      <c r="F123" s="17" t="s">
        <v>10479</v>
      </c>
      <c r="G123" s="17" t="s">
        <v>10188</v>
      </c>
    </row>
    <row r="124" spans="1:7" x14ac:dyDescent="0.25">
      <c r="A124" s="17" t="s">
        <v>891</v>
      </c>
      <c r="B124" s="17" t="s">
        <v>386</v>
      </c>
      <c r="C124" s="17" t="s">
        <v>11027</v>
      </c>
      <c r="D124" s="17" t="s">
        <v>11026</v>
      </c>
      <c r="E124" s="17" t="s">
        <v>410</v>
      </c>
      <c r="F124" s="17" t="s">
        <v>10479</v>
      </c>
      <c r="G124" s="17" t="s">
        <v>10188</v>
      </c>
    </row>
    <row r="125" spans="1:7" x14ac:dyDescent="0.25">
      <c r="A125" s="17" t="s">
        <v>890</v>
      </c>
      <c r="B125" s="17" t="s">
        <v>422</v>
      </c>
      <c r="C125" s="17" t="s">
        <v>11016</v>
      </c>
      <c r="D125" s="17" t="s">
        <v>11025</v>
      </c>
      <c r="E125" s="17" t="s">
        <v>390</v>
      </c>
      <c r="F125" s="17" t="s">
        <v>666</v>
      </c>
      <c r="G125" s="17" t="s">
        <v>10188</v>
      </c>
    </row>
    <row r="126" spans="1:7" x14ac:dyDescent="0.25">
      <c r="A126" s="17" t="s">
        <v>890</v>
      </c>
      <c r="B126" s="17" t="s">
        <v>418</v>
      </c>
      <c r="C126" s="17" t="s">
        <v>11016</v>
      </c>
      <c r="D126" s="17" t="s">
        <v>11024</v>
      </c>
      <c r="E126" s="17" t="s">
        <v>422</v>
      </c>
      <c r="F126" s="17" t="s">
        <v>10737</v>
      </c>
      <c r="G126" s="17" t="s">
        <v>10188</v>
      </c>
    </row>
    <row r="127" spans="1:7" x14ac:dyDescent="0.25">
      <c r="A127" s="17" t="s">
        <v>890</v>
      </c>
      <c r="B127" s="17" t="s">
        <v>414</v>
      </c>
      <c r="C127" s="17" t="s">
        <v>11016</v>
      </c>
      <c r="D127" s="17" t="s">
        <v>11023</v>
      </c>
      <c r="E127" s="17" t="s">
        <v>410</v>
      </c>
      <c r="F127" s="17" t="s">
        <v>10737</v>
      </c>
      <c r="G127" s="17" t="s">
        <v>10188</v>
      </c>
    </row>
    <row r="128" spans="1:7" x14ac:dyDescent="0.25">
      <c r="A128" s="17" t="s">
        <v>890</v>
      </c>
      <c r="B128" s="17" t="s">
        <v>410</v>
      </c>
      <c r="C128" s="17" t="s">
        <v>11016</v>
      </c>
      <c r="D128" s="17" t="s">
        <v>11022</v>
      </c>
      <c r="E128" s="17" t="s">
        <v>362</v>
      </c>
      <c r="F128" s="17" t="s">
        <v>10357</v>
      </c>
      <c r="G128" s="17" t="s">
        <v>652</v>
      </c>
    </row>
    <row r="129" spans="1:7" x14ac:dyDescent="0.25">
      <c r="A129" s="17" t="s">
        <v>890</v>
      </c>
      <c r="B129" s="17" t="s">
        <v>406</v>
      </c>
      <c r="C129" s="17" t="s">
        <v>11016</v>
      </c>
      <c r="D129" s="17" t="s">
        <v>11021</v>
      </c>
      <c r="E129" s="17" t="s">
        <v>390</v>
      </c>
      <c r="F129" s="17" t="s">
        <v>10229</v>
      </c>
      <c r="G129" s="17" t="s">
        <v>10188</v>
      </c>
    </row>
    <row r="130" spans="1:7" x14ac:dyDescent="0.25">
      <c r="A130" s="17" t="s">
        <v>890</v>
      </c>
      <c r="B130" s="17" t="s">
        <v>402</v>
      </c>
      <c r="C130" s="17" t="s">
        <v>11016</v>
      </c>
      <c r="D130" s="17" t="s">
        <v>11020</v>
      </c>
      <c r="E130" s="17" t="s">
        <v>410</v>
      </c>
      <c r="F130" s="17" t="s">
        <v>10238</v>
      </c>
      <c r="G130" s="17" t="s">
        <v>10188</v>
      </c>
    </row>
    <row r="131" spans="1:7" x14ac:dyDescent="0.25">
      <c r="A131" s="17" t="s">
        <v>890</v>
      </c>
      <c r="B131" s="17" t="s">
        <v>398</v>
      </c>
      <c r="C131" s="17" t="s">
        <v>11016</v>
      </c>
      <c r="D131" s="17" t="s">
        <v>11019</v>
      </c>
      <c r="E131" s="17" t="s">
        <v>360</v>
      </c>
      <c r="F131" s="17" t="s">
        <v>656</v>
      </c>
      <c r="G131" s="17" t="s">
        <v>651</v>
      </c>
    </row>
    <row r="132" spans="1:7" x14ac:dyDescent="0.25">
      <c r="A132" s="17" t="s">
        <v>890</v>
      </c>
      <c r="B132" s="17" t="s">
        <v>394</v>
      </c>
      <c r="C132" s="17" t="s">
        <v>11016</v>
      </c>
      <c r="D132" s="17" t="s">
        <v>11018</v>
      </c>
      <c r="E132" s="17" t="s">
        <v>410</v>
      </c>
      <c r="F132" s="17" t="s">
        <v>10492</v>
      </c>
      <c r="G132" s="17" t="s">
        <v>10188</v>
      </c>
    </row>
    <row r="133" spans="1:7" x14ac:dyDescent="0.25">
      <c r="A133" s="17" t="s">
        <v>890</v>
      </c>
      <c r="B133" s="17" t="s">
        <v>390</v>
      </c>
      <c r="C133" s="17" t="s">
        <v>11016</v>
      </c>
      <c r="D133" s="17" t="s">
        <v>11017</v>
      </c>
      <c r="E133" s="17" t="s">
        <v>422</v>
      </c>
      <c r="F133" s="17" t="s">
        <v>11014</v>
      </c>
      <c r="G133" s="17" t="s">
        <v>10188</v>
      </c>
    </row>
    <row r="134" spans="1:7" x14ac:dyDescent="0.25">
      <c r="A134" s="17" t="s">
        <v>890</v>
      </c>
      <c r="B134" s="17" t="s">
        <v>386</v>
      </c>
      <c r="C134" s="17" t="s">
        <v>11016</v>
      </c>
      <c r="D134" s="17" t="s">
        <v>11015</v>
      </c>
      <c r="E134" s="17" t="s">
        <v>410</v>
      </c>
      <c r="F134" s="17" t="s">
        <v>11014</v>
      </c>
      <c r="G134" s="17" t="s">
        <v>10188</v>
      </c>
    </row>
    <row r="135" spans="1:7" x14ac:dyDescent="0.25">
      <c r="A135" s="17" t="s">
        <v>890</v>
      </c>
      <c r="B135" s="17" t="s">
        <v>382</v>
      </c>
      <c r="C135" s="17" t="s">
        <v>11016</v>
      </c>
      <c r="D135" s="17" t="s">
        <v>10309</v>
      </c>
      <c r="E135" s="17" t="s">
        <v>390</v>
      </c>
      <c r="F135" s="17" t="s">
        <v>666</v>
      </c>
      <c r="G135" s="17" t="s">
        <v>10188</v>
      </c>
    </row>
    <row r="136" spans="1:7" x14ac:dyDescent="0.25">
      <c r="A136" s="17" t="s">
        <v>890</v>
      </c>
      <c r="B136" s="17" t="s">
        <v>378</v>
      </c>
      <c r="C136" s="17" t="s">
        <v>11016</v>
      </c>
      <c r="D136" s="17" t="s">
        <v>11520</v>
      </c>
      <c r="E136" s="17" t="s">
        <v>422</v>
      </c>
      <c r="F136" s="17" t="s">
        <v>10737</v>
      </c>
      <c r="G136" s="17" t="s">
        <v>10188</v>
      </c>
    </row>
    <row r="137" spans="1:7" x14ac:dyDescent="0.25">
      <c r="A137" s="17" t="s">
        <v>890</v>
      </c>
      <c r="B137" s="17" t="s">
        <v>374</v>
      </c>
      <c r="C137" s="17" t="s">
        <v>11016</v>
      </c>
      <c r="D137" s="17" t="s">
        <v>10431</v>
      </c>
      <c r="E137" s="17" t="s">
        <v>410</v>
      </c>
      <c r="F137" s="17" t="s">
        <v>10737</v>
      </c>
      <c r="G137" s="17" t="s">
        <v>10188</v>
      </c>
    </row>
    <row r="138" spans="1:7" x14ac:dyDescent="0.25">
      <c r="A138" s="17" t="s">
        <v>889</v>
      </c>
      <c r="B138" s="17" t="s">
        <v>422</v>
      </c>
      <c r="C138" s="17" t="s">
        <v>11009</v>
      </c>
      <c r="D138" s="17" t="s">
        <v>11013</v>
      </c>
      <c r="E138" s="17" t="s">
        <v>360</v>
      </c>
      <c r="F138" s="17" t="s">
        <v>668</v>
      </c>
      <c r="G138" s="17" t="s">
        <v>10188</v>
      </c>
    </row>
    <row r="139" spans="1:7" x14ac:dyDescent="0.25">
      <c r="A139" s="17" t="s">
        <v>889</v>
      </c>
      <c r="B139" s="17" t="s">
        <v>418</v>
      </c>
      <c r="C139" s="17" t="s">
        <v>11009</v>
      </c>
      <c r="D139" s="17" t="s">
        <v>11012</v>
      </c>
      <c r="E139" s="17" t="s">
        <v>422</v>
      </c>
      <c r="F139" s="17" t="s">
        <v>10548</v>
      </c>
      <c r="G139" s="17" t="s">
        <v>10188</v>
      </c>
    </row>
    <row r="140" spans="1:7" x14ac:dyDescent="0.25">
      <c r="A140" s="17" t="s">
        <v>889</v>
      </c>
      <c r="B140" s="17" t="s">
        <v>414</v>
      </c>
      <c r="C140" s="17" t="s">
        <v>11009</v>
      </c>
      <c r="D140" s="17" t="s">
        <v>11011</v>
      </c>
      <c r="E140" s="17" t="s">
        <v>422</v>
      </c>
      <c r="F140" s="17" t="s">
        <v>10548</v>
      </c>
      <c r="G140" s="17" t="s">
        <v>10188</v>
      </c>
    </row>
    <row r="141" spans="1:7" x14ac:dyDescent="0.25">
      <c r="A141" s="17" t="s">
        <v>889</v>
      </c>
      <c r="B141" s="17" t="s">
        <v>410</v>
      </c>
      <c r="C141" s="17" t="s">
        <v>11009</v>
      </c>
      <c r="D141" s="17" t="s">
        <v>11010</v>
      </c>
      <c r="E141" s="17" t="s">
        <v>360</v>
      </c>
      <c r="F141" s="17" t="s">
        <v>10479</v>
      </c>
      <c r="G141" s="17" t="s">
        <v>10188</v>
      </c>
    </row>
    <row r="142" spans="1:7" x14ac:dyDescent="0.25">
      <c r="A142" s="17" t="s">
        <v>889</v>
      </c>
      <c r="B142" s="17" t="s">
        <v>406</v>
      </c>
      <c r="C142" s="17" t="s">
        <v>11009</v>
      </c>
      <c r="D142" s="17" t="s">
        <v>11008</v>
      </c>
      <c r="E142" s="17" t="s">
        <v>360</v>
      </c>
      <c r="F142" s="17" t="s">
        <v>656</v>
      </c>
      <c r="G142" s="17" t="s">
        <v>10188</v>
      </c>
    </row>
    <row r="143" spans="1:7" x14ac:dyDescent="0.25">
      <c r="A143" s="17" t="s">
        <v>889</v>
      </c>
      <c r="B143" s="17" t="s">
        <v>402</v>
      </c>
      <c r="C143" s="17" t="s">
        <v>11009</v>
      </c>
      <c r="D143" s="17" t="s">
        <v>11521</v>
      </c>
      <c r="E143" s="17" t="s">
        <v>360</v>
      </c>
      <c r="F143" s="17" t="s">
        <v>668</v>
      </c>
      <c r="G143" s="17" t="s">
        <v>10188</v>
      </c>
    </row>
    <row r="144" spans="1:7" x14ac:dyDescent="0.25">
      <c r="A144" s="17" t="s">
        <v>888</v>
      </c>
      <c r="B144" s="17" t="s">
        <v>422</v>
      </c>
      <c r="C144" s="17" t="s">
        <v>10984</v>
      </c>
      <c r="D144" s="17" t="s">
        <v>10227</v>
      </c>
      <c r="E144" s="17" t="s">
        <v>422</v>
      </c>
      <c r="F144" s="17" t="s">
        <v>666</v>
      </c>
      <c r="G144" s="17" t="s">
        <v>10188</v>
      </c>
    </row>
    <row r="145" spans="1:7" x14ac:dyDescent="0.25">
      <c r="A145" s="17" t="s">
        <v>888</v>
      </c>
      <c r="B145" s="17" t="s">
        <v>418</v>
      </c>
      <c r="C145" s="17" t="s">
        <v>10984</v>
      </c>
      <c r="D145" s="17" t="s">
        <v>10347</v>
      </c>
      <c r="E145" s="17" t="s">
        <v>422</v>
      </c>
      <c r="F145" s="17" t="s">
        <v>666</v>
      </c>
      <c r="G145" s="17" t="s">
        <v>10188</v>
      </c>
    </row>
    <row r="146" spans="1:7" x14ac:dyDescent="0.25">
      <c r="A146" s="17" t="s">
        <v>888</v>
      </c>
      <c r="B146" s="17" t="s">
        <v>414</v>
      </c>
      <c r="C146" s="17" t="s">
        <v>10984</v>
      </c>
      <c r="D146" s="17" t="s">
        <v>11007</v>
      </c>
      <c r="E146" s="17" t="s">
        <v>398</v>
      </c>
      <c r="F146" s="17" t="s">
        <v>666</v>
      </c>
      <c r="G146" s="17" t="s">
        <v>10357</v>
      </c>
    </row>
    <row r="147" spans="1:7" x14ac:dyDescent="0.25">
      <c r="A147" s="17" t="s">
        <v>888</v>
      </c>
      <c r="B147" s="17" t="s">
        <v>410</v>
      </c>
      <c r="C147" s="17" t="s">
        <v>10984</v>
      </c>
      <c r="D147" s="17" t="s">
        <v>11006</v>
      </c>
      <c r="E147" s="17" t="s">
        <v>398</v>
      </c>
      <c r="F147" s="17" t="s">
        <v>666</v>
      </c>
      <c r="G147" s="17" t="s">
        <v>10357</v>
      </c>
    </row>
    <row r="148" spans="1:7" x14ac:dyDescent="0.25">
      <c r="A148" s="17" t="s">
        <v>888</v>
      </c>
      <c r="B148" s="17" t="s">
        <v>406</v>
      </c>
      <c r="C148" s="17" t="s">
        <v>10984</v>
      </c>
      <c r="D148" s="17" t="s">
        <v>11005</v>
      </c>
      <c r="E148" s="17" t="s">
        <v>398</v>
      </c>
      <c r="F148" s="17" t="s">
        <v>666</v>
      </c>
      <c r="G148" s="17" t="s">
        <v>10357</v>
      </c>
    </row>
    <row r="149" spans="1:7" x14ac:dyDescent="0.25">
      <c r="A149" s="17" t="s">
        <v>888</v>
      </c>
      <c r="B149" s="17" t="s">
        <v>402</v>
      </c>
      <c r="C149" s="17" t="s">
        <v>10984</v>
      </c>
      <c r="D149" s="17" t="s">
        <v>10309</v>
      </c>
      <c r="E149" s="17" t="s">
        <v>390</v>
      </c>
      <c r="F149" s="17" t="s">
        <v>10737</v>
      </c>
      <c r="G149" s="17" t="s">
        <v>10188</v>
      </c>
    </row>
    <row r="150" spans="1:7" x14ac:dyDescent="0.25">
      <c r="A150" s="17" t="s">
        <v>888</v>
      </c>
      <c r="B150" s="17" t="s">
        <v>398</v>
      </c>
      <c r="C150" s="17" t="s">
        <v>10984</v>
      </c>
      <c r="D150" s="17" t="s">
        <v>11004</v>
      </c>
      <c r="E150" s="17" t="s">
        <v>390</v>
      </c>
      <c r="F150" s="17" t="s">
        <v>10737</v>
      </c>
      <c r="G150" s="17" t="s">
        <v>10188</v>
      </c>
    </row>
    <row r="151" spans="1:7" x14ac:dyDescent="0.25">
      <c r="A151" s="17" t="s">
        <v>888</v>
      </c>
      <c r="B151" s="17" t="s">
        <v>394</v>
      </c>
      <c r="C151" s="17" t="s">
        <v>10984</v>
      </c>
      <c r="D151" s="17" t="s">
        <v>11003</v>
      </c>
      <c r="E151" s="17" t="s">
        <v>390</v>
      </c>
      <c r="F151" s="17" t="s">
        <v>10737</v>
      </c>
      <c r="G151" s="17" t="s">
        <v>654</v>
      </c>
    </row>
    <row r="152" spans="1:7" x14ac:dyDescent="0.25">
      <c r="A152" s="17" t="s">
        <v>888</v>
      </c>
      <c r="B152" s="17" t="s">
        <v>390</v>
      </c>
      <c r="C152" s="17" t="s">
        <v>10984</v>
      </c>
      <c r="D152" s="17" t="s">
        <v>11002</v>
      </c>
      <c r="E152" s="17" t="s">
        <v>390</v>
      </c>
      <c r="F152" s="17" t="s">
        <v>10737</v>
      </c>
      <c r="G152" s="17" t="s">
        <v>654</v>
      </c>
    </row>
    <row r="153" spans="1:7" x14ac:dyDescent="0.25">
      <c r="A153" s="17" t="s">
        <v>888</v>
      </c>
      <c r="B153" s="17" t="s">
        <v>386</v>
      </c>
      <c r="C153" s="17" t="s">
        <v>10984</v>
      </c>
      <c r="D153" s="17" t="s">
        <v>11001</v>
      </c>
      <c r="E153" s="17" t="s">
        <v>410</v>
      </c>
      <c r="F153" s="17" t="s">
        <v>10438</v>
      </c>
      <c r="G153" s="17" t="s">
        <v>10188</v>
      </c>
    </row>
    <row r="154" spans="1:7" x14ac:dyDescent="0.25">
      <c r="A154" s="17" t="s">
        <v>888</v>
      </c>
      <c r="B154" s="17" t="s">
        <v>382</v>
      </c>
      <c r="C154" s="17" t="s">
        <v>10984</v>
      </c>
      <c r="D154" s="17" t="s">
        <v>11000</v>
      </c>
      <c r="E154" s="17" t="s">
        <v>410</v>
      </c>
      <c r="F154" s="17" t="s">
        <v>10438</v>
      </c>
      <c r="G154" s="17" t="s">
        <v>10188</v>
      </c>
    </row>
    <row r="155" spans="1:7" x14ac:dyDescent="0.25">
      <c r="A155" s="17" t="s">
        <v>888</v>
      </c>
      <c r="B155" s="17" t="s">
        <v>378</v>
      </c>
      <c r="C155" s="17" t="s">
        <v>10984</v>
      </c>
      <c r="D155" s="17" t="s">
        <v>10999</v>
      </c>
      <c r="E155" s="17" t="s">
        <v>422</v>
      </c>
      <c r="F155" s="17" t="s">
        <v>10746</v>
      </c>
      <c r="G155" s="17" t="s">
        <v>651</v>
      </c>
    </row>
    <row r="156" spans="1:7" x14ac:dyDescent="0.25">
      <c r="A156" s="17" t="s">
        <v>888</v>
      </c>
      <c r="B156" s="17" t="s">
        <v>374</v>
      </c>
      <c r="C156" s="17" t="s">
        <v>10984</v>
      </c>
      <c r="D156" s="17" t="s">
        <v>10998</v>
      </c>
      <c r="E156" s="17" t="s">
        <v>422</v>
      </c>
      <c r="F156" s="17" t="s">
        <v>10746</v>
      </c>
      <c r="G156" s="17" t="s">
        <v>651</v>
      </c>
    </row>
    <row r="157" spans="1:7" x14ac:dyDescent="0.25">
      <c r="A157" s="17" t="s">
        <v>888</v>
      </c>
      <c r="B157" s="17" t="s">
        <v>370</v>
      </c>
      <c r="C157" s="17" t="s">
        <v>10984</v>
      </c>
      <c r="D157" s="17" t="s">
        <v>10997</v>
      </c>
      <c r="E157" s="17" t="s">
        <v>390</v>
      </c>
      <c r="F157" s="17" t="s">
        <v>10746</v>
      </c>
      <c r="G157" s="17" t="s">
        <v>10188</v>
      </c>
    </row>
    <row r="158" spans="1:7" x14ac:dyDescent="0.25">
      <c r="A158" s="17" t="s">
        <v>888</v>
      </c>
      <c r="B158" s="17" t="s">
        <v>366</v>
      </c>
      <c r="C158" s="17" t="s">
        <v>10984</v>
      </c>
      <c r="D158" s="17" t="s">
        <v>10996</v>
      </c>
      <c r="E158" s="17" t="s">
        <v>390</v>
      </c>
      <c r="F158" s="17" t="s">
        <v>10746</v>
      </c>
      <c r="G158" s="17" t="s">
        <v>654</v>
      </c>
    </row>
    <row r="159" spans="1:7" x14ac:dyDescent="0.25">
      <c r="A159" s="17" t="s">
        <v>888</v>
      </c>
      <c r="B159" s="17" t="s">
        <v>362</v>
      </c>
      <c r="C159" s="17" t="s">
        <v>10984</v>
      </c>
      <c r="D159" s="17" t="s">
        <v>10995</v>
      </c>
      <c r="E159" s="17" t="s">
        <v>390</v>
      </c>
      <c r="F159" s="17" t="s">
        <v>10746</v>
      </c>
      <c r="G159" s="17" t="s">
        <v>654</v>
      </c>
    </row>
    <row r="160" spans="1:7" x14ac:dyDescent="0.25">
      <c r="A160" s="17" t="s">
        <v>888</v>
      </c>
      <c r="B160" s="17" t="s">
        <v>360</v>
      </c>
      <c r="C160" s="17" t="s">
        <v>10984</v>
      </c>
      <c r="D160" s="17" t="s">
        <v>10994</v>
      </c>
      <c r="E160" s="17" t="s">
        <v>410</v>
      </c>
      <c r="F160" s="17" t="s">
        <v>10438</v>
      </c>
      <c r="G160" s="17" t="s">
        <v>10188</v>
      </c>
    </row>
    <row r="161" spans="1:7" x14ac:dyDescent="0.25">
      <c r="A161" s="17" t="s">
        <v>888</v>
      </c>
      <c r="B161" s="17" t="s">
        <v>356</v>
      </c>
      <c r="C161" s="17" t="s">
        <v>10984</v>
      </c>
      <c r="D161" s="17" t="s">
        <v>10993</v>
      </c>
      <c r="E161" s="17" t="s">
        <v>410</v>
      </c>
      <c r="F161" s="17" t="s">
        <v>10438</v>
      </c>
      <c r="G161" s="17" t="s">
        <v>10188</v>
      </c>
    </row>
    <row r="162" spans="1:7" x14ac:dyDescent="0.25">
      <c r="A162" s="17" t="s">
        <v>888</v>
      </c>
      <c r="B162" s="17" t="s">
        <v>352</v>
      </c>
      <c r="C162" s="17" t="s">
        <v>10984</v>
      </c>
      <c r="D162" s="17" t="s">
        <v>10992</v>
      </c>
      <c r="E162" s="17" t="s">
        <v>406</v>
      </c>
      <c r="F162" s="17" t="s">
        <v>660</v>
      </c>
      <c r="G162" s="17" t="s">
        <v>10188</v>
      </c>
    </row>
    <row r="163" spans="1:7" x14ac:dyDescent="0.25">
      <c r="A163" s="17" t="s">
        <v>888</v>
      </c>
      <c r="B163" s="17" t="s">
        <v>348</v>
      </c>
      <c r="C163" s="17" t="s">
        <v>10984</v>
      </c>
      <c r="D163" s="17" t="s">
        <v>10991</v>
      </c>
      <c r="E163" s="17" t="s">
        <v>406</v>
      </c>
      <c r="F163" s="17" t="s">
        <v>660</v>
      </c>
      <c r="G163" s="17" t="s">
        <v>10188</v>
      </c>
    </row>
    <row r="164" spans="1:7" x14ac:dyDescent="0.25">
      <c r="A164" s="17" t="s">
        <v>888</v>
      </c>
      <c r="B164" s="17" t="s">
        <v>344</v>
      </c>
      <c r="C164" s="17" t="s">
        <v>10984</v>
      </c>
      <c r="D164" s="17" t="s">
        <v>10990</v>
      </c>
      <c r="E164" s="17" t="s">
        <v>406</v>
      </c>
      <c r="F164" s="17" t="s">
        <v>660</v>
      </c>
      <c r="G164" s="17" t="s">
        <v>10188</v>
      </c>
    </row>
    <row r="165" spans="1:7" x14ac:dyDescent="0.25">
      <c r="A165" s="17" t="s">
        <v>888</v>
      </c>
      <c r="B165" s="17" t="s">
        <v>340</v>
      </c>
      <c r="C165" s="17" t="s">
        <v>10984</v>
      </c>
      <c r="D165" s="17" t="s">
        <v>10989</v>
      </c>
      <c r="E165" s="17" t="s">
        <v>422</v>
      </c>
      <c r="F165" s="17" t="s">
        <v>10746</v>
      </c>
      <c r="G165" s="17" t="s">
        <v>10188</v>
      </c>
    </row>
    <row r="166" spans="1:7" x14ac:dyDescent="0.25">
      <c r="A166" s="17" t="s">
        <v>888</v>
      </c>
      <c r="B166" s="17" t="s">
        <v>336</v>
      </c>
      <c r="C166" s="17" t="s">
        <v>10984</v>
      </c>
      <c r="D166" s="17" t="s">
        <v>10988</v>
      </c>
      <c r="E166" s="17" t="s">
        <v>410</v>
      </c>
      <c r="F166" s="17" t="s">
        <v>10312</v>
      </c>
      <c r="G166" s="17" t="s">
        <v>10188</v>
      </c>
    </row>
    <row r="167" spans="1:7" x14ac:dyDescent="0.25">
      <c r="A167" s="17" t="s">
        <v>888</v>
      </c>
      <c r="B167" s="17" t="s">
        <v>332</v>
      </c>
      <c r="C167" s="17" t="s">
        <v>10984</v>
      </c>
      <c r="D167" s="17" t="s">
        <v>10987</v>
      </c>
      <c r="E167" s="17" t="s">
        <v>410</v>
      </c>
      <c r="F167" s="17" t="s">
        <v>10312</v>
      </c>
      <c r="G167" s="17" t="s">
        <v>10188</v>
      </c>
    </row>
    <row r="168" spans="1:7" x14ac:dyDescent="0.25">
      <c r="A168" s="17" t="s">
        <v>888</v>
      </c>
      <c r="B168" s="17" t="s">
        <v>328</v>
      </c>
      <c r="C168" s="17" t="s">
        <v>10984</v>
      </c>
      <c r="D168" s="17" t="s">
        <v>10986</v>
      </c>
      <c r="E168" s="17" t="s">
        <v>390</v>
      </c>
      <c r="F168" s="17" t="s">
        <v>10193</v>
      </c>
      <c r="G168" s="17" t="s">
        <v>10188</v>
      </c>
    </row>
    <row r="169" spans="1:7" x14ac:dyDescent="0.25">
      <c r="A169" s="17" t="s">
        <v>888</v>
      </c>
      <c r="B169" s="17" t="s">
        <v>324</v>
      </c>
      <c r="C169" s="17" t="s">
        <v>10984</v>
      </c>
      <c r="D169" s="17" t="s">
        <v>10983</v>
      </c>
      <c r="E169" s="17" t="s">
        <v>390</v>
      </c>
      <c r="F169" s="17" t="s">
        <v>10193</v>
      </c>
      <c r="G169" s="17" t="s">
        <v>10188</v>
      </c>
    </row>
    <row r="170" spans="1:7" x14ac:dyDescent="0.25">
      <c r="A170" s="17" t="s">
        <v>888</v>
      </c>
      <c r="B170" s="17" t="s">
        <v>320</v>
      </c>
      <c r="C170" s="17" t="s">
        <v>10984</v>
      </c>
      <c r="D170" s="17" t="s">
        <v>10424</v>
      </c>
      <c r="E170" s="17" t="s">
        <v>362</v>
      </c>
      <c r="F170" s="17" t="s">
        <v>652</v>
      </c>
      <c r="G170" s="17" t="s">
        <v>10188</v>
      </c>
    </row>
    <row r="171" spans="1:7" x14ac:dyDescent="0.25">
      <c r="A171" s="17" t="s">
        <v>888</v>
      </c>
      <c r="B171" s="17" t="s">
        <v>316</v>
      </c>
      <c r="C171" s="17" t="s">
        <v>10984</v>
      </c>
      <c r="D171" s="17" t="s">
        <v>10985</v>
      </c>
      <c r="E171" s="17" t="s">
        <v>390</v>
      </c>
      <c r="F171" s="17" t="s">
        <v>653</v>
      </c>
      <c r="G171" s="17" t="s">
        <v>10188</v>
      </c>
    </row>
    <row r="172" spans="1:7" x14ac:dyDescent="0.25">
      <c r="A172" s="17" t="s">
        <v>888</v>
      </c>
      <c r="B172" s="17" t="s">
        <v>312</v>
      </c>
      <c r="C172" s="17" t="s">
        <v>10984</v>
      </c>
      <c r="D172" s="17" t="s">
        <v>10983</v>
      </c>
      <c r="E172" s="17" t="s">
        <v>390</v>
      </c>
      <c r="F172" s="17" t="s">
        <v>653</v>
      </c>
      <c r="G172" s="17" t="s">
        <v>10188</v>
      </c>
    </row>
    <row r="173" spans="1:7" x14ac:dyDescent="0.25">
      <c r="A173" s="17" t="s">
        <v>887</v>
      </c>
      <c r="B173" s="17" t="s">
        <v>422</v>
      </c>
      <c r="C173" s="17" t="s">
        <v>10981</v>
      </c>
      <c r="D173" s="17" t="s">
        <v>10397</v>
      </c>
      <c r="E173" s="17" t="s">
        <v>390</v>
      </c>
      <c r="F173" s="17" t="s">
        <v>666</v>
      </c>
      <c r="G173" s="17" t="s">
        <v>654</v>
      </c>
    </row>
    <row r="174" spans="1:7" x14ac:dyDescent="0.25">
      <c r="A174" s="17" t="s">
        <v>887</v>
      </c>
      <c r="B174" s="17" t="s">
        <v>418</v>
      </c>
      <c r="C174" s="17" t="s">
        <v>10981</v>
      </c>
      <c r="D174" s="17" t="s">
        <v>10982</v>
      </c>
      <c r="E174" s="17" t="s">
        <v>352</v>
      </c>
      <c r="F174" s="17" t="s">
        <v>10737</v>
      </c>
      <c r="G174" s="17" t="s">
        <v>10188</v>
      </c>
    </row>
    <row r="175" spans="1:7" x14ac:dyDescent="0.25">
      <c r="A175" s="17" t="s">
        <v>887</v>
      </c>
      <c r="B175" s="17" t="s">
        <v>414</v>
      </c>
      <c r="C175" s="17" t="s">
        <v>10981</v>
      </c>
      <c r="D175" s="17" t="s">
        <v>10980</v>
      </c>
      <c r="E175" s="17" t="s">
        <v>390</v>
      </c>
      <c r="F175" s="17" t="s">
        <v>10746</v>
      </c>
      <c r="G175" s="17" t="s">
        <v>654</v>
      </c>
    </row>
    <row r="176" spans="1:7" x14ac:dyDescent="0.25">
      <c r="A176" s="17" t="s">
        <v>886</v>
      </c>
      <c r="B176" s="17" t="s">
        <v>422</v>
      </c>
      <c r="C176" s="17" t="s">
        <v>10976</v>
      </c>
      <c r="D176" s="17" t="s">
        <v>10862</v>
      </c>
      <c r="E176" s="17" t="s">
        <v>398</v>
      </c>
      <c r="F176" s="17" t="s">
        <v>666</v>
      </c>
      <c r="G176" s="17" t="s">
        <v>10188</v>
      </c>
    </row>
    <row r="177" spans="1:7" x14ac:dyDescent="0.25">
      <c r="A177" s="17" t="s">
        <v>886</v>
      </c>
      <c r="B177" s="17" t="s">
        <v>418</v>
      </c>
      <c r="C177" s="17" t="s">
        <v>10976</v>
      </c>
      <c r="D177" s="17" t="s">
        <v>10979</v>
      </c>
      <c r="E177" s="17" t="s">
        <v>398</v>
      </c>
      <c r="F177" s="17" t="s">
        <v>10968</v>
      </c>
      <c r="G177" s="17" t="s">
        <v>10188</v>
      </c>
    </row>
    <row r="178" spans="1:7" x14ac:dyDescent="0.25">
      <c r="A178" s="17" t="s">
        <v>886</v>
      </c>
      <c r="B178" s="17" t="s">
        <v>414</v>
      </c>
      <c r="C178" s="17" t="s">
        <v>10976</v>
      </c>
      <c r="D178" s="17" t="s">
        <v>10316</v>
      </c>
      <c r="E178" s="17" t="s">
        <v>406</v>
      </c>
      <c r="F178" s="17" t="s">
        <v>10438</v>
      </c>
      <c r="G178" s="17" t="s">
        <v>659</v>
      </c>
    </row>
    <row r="179" spans="1:7" x14ac:dyDescent="0.25">
      <c r="A179" s="17" t="s">
        <v>886</v>
      </c>
      <c r="B179" s="17" t="s">
        <v>410</v>
      </c>
      <c r="C179" s="17" t="s">
        <v>10976</v>
      </c>
      <c r="D179" s="17" t="s">
        <v>10978</v>
      </c>
      <c r="E179" s="17" t="s">
        <v>390</v>
      </c>
      <c r="F179" s="17" t="s">
        <v>10438</v>
      </c>
      <c r="G179" s="17" t="s">
        <v>10188</v>
      </c>
    </row>
    <row r="180" spans="1:7" x14ac:dyDescent="0.25">
      <c r="A180" s="17" t="s">
        <v>886</v>
      </c>
      <c r="B180" s="17" t="s">
        <v>406</v>
      </c>
      <c r="C180" s="17" t="s">
        <v>10976</v>
      </c>
      <c r="D180" s="17" t="s">
        <v>10977</v>
      </c>
      <c r="E180" s="17" t="s">
        <v>398</v>
      </c>
      <c r="F180" s="17" t="s">
        <v>10492</v>
      </c>
      <c r="G180" s="17" t="s">
        <v>10188</v>
      </c>
    </row>
    <row r="181" spans="1:7" x14ac:dyDescent="0.25">
      <c r="A181" s="17" t="s">
        <v>886</v>
      </c>
      <c r="B181" s="17" t="s">
        <v>402</v>
      </c>
      <c r="C181" s="17" t="s">
        <v>10976</v>
      </c>
      <c r="D181" s="17" t="s">
        <v>10975</v>
      </c>
      <c r="E181" s="17" t="s">
        <v>390</v>
      </c>
      <c r="F181" s="17" t="s">
        <v>10492</v>
      </c>
      <c r="G181" s="17" t="s">
        <v>10188</v>
      </c>
    </row>
    <row r="182" spans="1:7" x14ac:dyDescent="0.25">
      <c r="A182" s="17" t="s">
        <v>886</v>
      </c>
      <c r="B182" s="17" t="s">
        <v>398</v>
      </c>
      <c r="C182" s="17" t="s">
        <v>10976</v>
      </c>
      <c r="D182" s="17" t="s">
        <v>10309</v>
      </c>
      <c r="E182" s="17" t="s">
        <v>390</v>
      </c>
      <c r="F182" s="17" t="s">
        <v>10438</v>
      </c>
      <c r="G182" s="17" t="s">
        <v>10188</v>
      </c>
    </row>
    <row r="183" spans="1:7" x14ac:dyDescent="0.25">
      <c r="A183" s="17" t="s">
        <v>885</v>
      </c>
      <c r="B183" s="17" t="s">
        <v>422</v>
      </c>
      <c r="C183" s="17" t="s">
        <v>10971</v>
      </c>
      <c r="D183" s="17" t="s">
        <v>10974</v>
      </c>
      <c r="E183" s="17" t="s">
        <v>406</v>
      </c>
      <c r="F183" s="17" t="s">
        <v>666</v>
      </c>
      <c r="G183" s="17" t="s">
        <v>10188</v>
      </c>
    </row>
    <row r="184" spans="1:7" x14ac:dyDescent="0.25">
      <c r="A184" s="17" t="s">
        <v>885</v>
      </c>
      <c r="B184" s="17" t="s">
        <v>418</v>
      </c>
      <c r="C184" s="17" t="s">
        <v>10971</v>
      </c>
      <c r="D184" s="17" t="s">
        <v>10973</v>
      </c>
      <c r="E184" s="17" t="s">
        <v>406</v>
      </c>
      <c r="F184" s="17" t="s">
        <v>666</v>
      </c>
      <c r="G184" s="17" t="s">
        <v>10188</v>
      </c>
    </row>
    <row r="185" spans="1:7" x14ac:dyDescent="0.25">
      <c r="A185" s="17" t="s">
        <v>885</v>
      </c>
      <c r="B185" s="17" t="s">
        <v>414</v>
      </c>
      <c r="C185" s="17" t="s">
        <v>10971</v>
      </c>
      <c r="D185" s="17" t="s">
        <v>10972</v>
      </c>
      <c r="E185" s="17" t="s">
        <v>410</v>
      </c>
      <c r="F185" s="17" t="s">
        <v>10438</v>
      </c>
      <c r="G185" s="17" t="s">
        <v>657</v>
      </c>
    </row>
    <row r="186" spans="1:7" x14ac:dyDescent="0.25">
      <c r="A186" s="17" t="s">
        <v>885</v>
      </c>
      <c r="B186" s="17" t="s">
        <v>410</v>
      </c>
      <c r="C186" s="17" t="s">
        <v>10971</v>
      </c>
      <c r="D186" s="17" t="s">
        <v>10199</v>
      </c>
      <c r="E186" s="17" t="s">
        <v>406</v>
      </c>
      <c r="F186" s="17" t="s">
        <v>10229</v>
      </c>
      <c r="G186" s="17" t="s">
        <v>10188</v>
      </c>
    </row>
    <row r="187" spans="1:7" x14ac:dyDescent="0.25">
      <c r="A187" s="17" t="s">
        <v>885</v>
      </c>
      <c r="B187" s="17" t="s">
        <v>406</v>
      </c>
      <c r="C187" s="17" t="s">
        <v>10971</v>
      </c>
      <c r="D187" s="17" t="s">
        <v>10198</v>
      </c>
      <c r="E187" s="17" t="s">
        <v>410</v>
      </c>
      <c r="F187" s="17" t="s">
        <v>656</v>
      </c>
      <c r="G187" s="17" t="s">
        <v>10188</v>
      </c>
    </row>
    <row r="188" spans="1:7" x14ac:dyDescent="0.25">
      <c r="A188" s="17" t="s">
        <v>885</v>
      </c>
      <c r="B188" s="17" t="s">
        <v>402</v>
      </c>
      <c r="C188" s="17" t="s">
        <v>10971</v>
      </c>
      <c r="D188" s="17" t="s">
        <v>10197</v>
      </c>
      <c r="E188" s="17" t="s">
        <v>422</v>
      </c>
      <c r="F188" s="17" t="s">
        <v>656</v>
      </c>
      <c r="G188" s="17" t="s">
        <v>10188</v>
      </c>
    </row>
    <row r="189" spans="1:7" x14ac:dyDescent="0.25">
      <c r="A189" s="17" t="s">
        <v>884</v>
      </c>
      <c r="B189" s="17" t="s">
        <v>422</v>
      </c>
      <c r="C189" s="17" t="s">
        <v>10963</v>
      </c>
      <c r="D189" s="17" t="s">
        <v>10970</v>
      </c>
      <c r="E189" s="17" t="s">
        <v>406</v>
      </c>
      <c r="F189" s="17" t="s">
        <v>666</v>
      </c>
      <c r="G189" s="17" t="s">
        <v>10188</v>
      </c>
    </row>
    <row r="190" spans="1:7" x14ac:dyDescent="0.25">
      <c r="A190" s="17" t="s">
        <v>884</v>
      </c>
      <c r="B190" s="17" t="s">
        <v>418</v>
      </c>
      <c r="C190" s="17" t="s">
        <v>10963</v>
      </c>
      <c r="D190" s="17" t="s">
        <v>10969</v>
      </c>
      <c r="E190" s="17" t="s">
        <v>406</v>
      </c>
      <c r="F190" s="17" t="s">
        <v>10968</v>
      </c>
      <c r="G190" s="17" t="s">
        <v>10188</v>
      </c>
    </row>
    <row r="191" spans="1:7" x14ac:dyDescent="0.25">
      <c r="A191" s="17" t="s">
        <v>884</v>
      </c>
      <c r="B191" s="17" t="s">
        <v>414</v>
      </c>
      <c r="C191" s="17" t="s">
        <v>10963</v>
      </c>
      <c r="D191" s="17" t="s">
        <v>10967</v>
      </c>
      <c r="E191" s="17" t="s">
        <v>362</v>
      </c>
      <c r="F191" s="17" t="s">
        <v>661</v>
      </c>
      <c r="G191" s="17" t="s">
        <v>10188</v>
      </c>
    </row>
    <row r="192" spans="1:7" x14ac:dyDescent="0.25">
      <c r="A192" s="17" t="s">
        <v>884</v>
      </c>
      <c r="B192" s="17" t="s">
        <v>410</v>
      </c>
      <c r="C192" s="17" t="s">
        <v>10963</v>
      </c>
      <c r="D192" s="17" t="s">
        <v>10966</v>
      </c>
      <c r="E192" s="17" t="s">
        <v>390</v>
      </c>
      <c r="F192" s="17" t="s">
        <v>660</v>
      </c>
      <c r="G192" s="17" t="s">
        <v>10188</v>
      </c>
    </row>
    <row r="193" spans="1:7" x14ac:dyDescent="0.25">
      <c r="A193" s="17" t="s">
        <v>884</v>
      </c>
      <c r="B193" s="17" t="s">
        <v>406</v>
      </c>
      <c r="C193" s="17" t="s">
        <v>10963</v>
      </c>
      <c r="D193" s="17" t="s">
        <v>10965</v>
      </c>
      <c r="E193" s="17" t="s">
        <v>390</v>
      </c>
      <c r="F193" s="17" t="s">
        <v>660</v>
      </c>
      <c r="G193" s="17" t="s">
        <v>10188</v>
      </c>
    </row>
    <row r="194" spans="1:7" x14ac:dyDescent="0.25">
      <c r="A194" s="17" t="s">
        <v>884</v>
      </c>
      <c r="B194" s="17" t="s">
        <v>402</v>
      </c>
      <c r="C194" s="17" t="s">
        <v>10963</v>
      </c>
      <c r="D194" s="17" t="s">
        <v>10964</v>
      </c>
      <c r="E194" s="17" t="s">
        <v>390</v>
      </c>
      <c r="F194" s="17" t="s">
        <v>660</v>
      </c>
      <c r="G194" s="17" t="s">
        <v>10188</v>
      </c>
    </row>
    <row r="195" spans="1:7" x14ac:dyDescent="0.25">
      <c r="A195" s="17" t="s">
        <v>884</v>
      </c>
      <c r="B195" s="17" t="s">
        <v>398</v>
      </c>
      <c r="C195" s="17" t="s">
        <v>10963</v>
      </c>
      <c r="D195" s="17" t="s">
        <v>10962</v>
      </c>
      <c r="E195" s="17" t="s">
        <v>390</v>
      </c>
      <c r="F195" s="17" t="s">
        <v>10193</v>
      </c>
      <c r="G195" s="17" t="s">
        <v>10188</v>
      </c>
    </row>
    <row r="196" spans="1:7" x14ac:dyDescent="0.25">
      <c r="A196" s="17" t="s">
        <v>883</v>
      </c>
      <c r="B196" s="17" t="s">
        <v>422</v>
      </c>
      <c r="C196" s="17" t="s">
        <v>10961</v>
      </c>
      <c r="D196" s="17" t="s">
        <v>10960</v>
      </c>
      <c r="E196" s="17" t="s">
        <v>360</v>
      </c>
      <c r="F196" s="17" t="s">
        <v>666</v>
      </c>
      <c r="G196" s="17" t="s">
        <v>10188</v>
      </c>
    </row>
    <row r="197" spans="1:7" x14ac:dyDescent="0.25">
      <c r="A197" s="17" t="s">
        <v>882</v>
      </c>
      <c r="B197" s="17" t="s">
        <v>422</v>
      </c>
      <c r="C197" s="17" t="s">
        <v>10958</v>
      </c>
      <c r="D197" s="17" t="s">
        <v>10959</v>
      </c>
      <c r="E197" s="17" t="s">
        <v>410</v>
      </c>
      <c r="F197" s="17" t="s">
        <v>666</v>
      </c>
      <c r="G197" s="17" t="s">
        <v>10188</v>
      </c>
    </row>
    <row r="198" spans="1:7" x14ac:dyDescent="0.25">
      <c r="A198" s="17" t="s">
        <v>882</v>
      </c>
      <c r="B198" s="17" t="s">
        <v>418</v>
      </c>
      <c r="C198" s="17" t="s">
        <v>10958</v>
      </c>
      <c r="D198" s="17" t="s">
        <v>10957</v>
      </c>
      <c r="E198" s="17" t="s">
        <v>410</v>
      </c>
      <c r="F198" s="17" t="s">
        <v>666</v>
      </c>
      <c r="G198" s="17" t="s">
        <v>10188</v>
      </c>
    </row>
    <row r="199" spans="1:7" x14ac:dyDescent="0.25">
      <c r="A199" s="17" t="s">
        <v>881</v>
      </c>
      <c r="B199" s="17" t="s">
        <v>422</v>
      </c>
      <c r="C199" s="17" t="s">
        <v>10955</v>
      </c>
      <c r="D199" s="17" t="s">
        <v>10956</v>
      </c>
      <c r="E199" s="17" t="s">
        <v>390</v>
      </c>
      <c r="F199" s="17" t="s">
        <v>666</v>
      </c>
      <c r="G199" s="17" t="s">
        <v>10188</v>
      </c>
    </row>
    <row r="200" spans="1:7" x14ac:dyDescent="0.25">
      <c r="A200" s="17" t="s">
        <v>881</v>
      </c>
      <c r="B200" s="17" t="s">
        <v>418</v>
      </c>
      <c r="C200" s="17" t="s">
        <v>10955</v>
      </c>
      <c r="D200" s="17" t="s">
        <v>10562</v>
      </c>
      <c r="E200" s="17" t="s">
        <v>406</v>
      </c>
      <c r="F200" s="17" t="s">
        <v>10737</v>
      </c>
      <c r="G200" s="17" t="s">
        <v>10188</v>
      </c>
    </row>
    <row r="201" spans="1:7" x14ac:dyDescent="0.25">
      <c r="A201" s="17" t="s">
        <v>881</v>
      </c>
      <c r="B201" s="17" t="s">
        <v>414</v>
      </c>
      <c r="C201" s="17" t="s">
        <v>10955</v>
      </c>
      <c r="D201" s="17" t="s">
        <v>10954</v>
      </c>
      <c r="E201" s="17" t="s">
        <v>360</v>
      </c>
      <c r="F201" s="17" t="s">
        <v>10737</v>
      </c>
      <c r="G201" s="17" t="s">
        <v>10188</v>
      </c>
    </row>
    <row r="202" spans="1:7" x14ac:dyDescent="0.25">
      <c r="A202" s="17" t="s">
        <v>880</v>
      </c>
      <c r="B202" s="17" t="s">
        <v>422</v>
      </c>
      <c r="C202" s="17" t="s">
        <v>10952</v>
      </c>
      <c r="D202" s="17" t="s">
        <v>10953</v>
      </c>
      <c r="E202" s="17" t="s">
        <v>390</v>
      </c>
      <c r="F202" s="17" t="s">
        <v>10737</v>
      </c>
      <c r="G202" s="17" t="s">
        <v>10188</v>
      </c>
    </row>
    <row r="203" spans="1:7" x14ac:dyDescent="0.25">
      <c r="A203" s="17" t="s">
        <v>880</v>
      </c>
      <c r="B203" s="17" t="s">
        <v>418</v>
      </c>
      <c r="C203" s="17" t="s">
        <v>10952</v>
      </c>
      <c r="D203" s="17" t="s">
        <v>10431</v>
      </c>
      <c r="E203" s="17" t="s">
        <v>410</v>
      </c>
      <c r="F203" s="17" t="s">
        <v>660</v>
      </c>
      <c r="G203" s="17" t="s">
        <v>658</v>
      </c>
    </row>
    <row r="204" spans="1:7" x14ac:dyDescent="0.25">
      <c r="A204" s="17" t="s">
        <v>880</v>
      </c>
      <c r="B204" s="17" t="s">
        <v>414</v>
      </c>
      <c r="C204" s="17" t="s">
        <v>10952</v>
      </c>
      <c r="D204" s="17" t="s">
        <v>10354</v>
      </c>
      <c r="E204" s="17" t="s">
        <v>390</v>
      </c>
      <c r="F204" s="17" t="s">
        <v>10418</v>
      </c>
      <c r="G204" s="17" t="s">
        <v>10188</v>
      </c>
    </row>
    <row r="205" spans="1:7" x14ac:dyDescent="0.25">
      <c r="A205" s="17" t="s">
        <v>879</v>
      </c>
      <c r="B205" s="17" t="s">
        <v>422</v>
      </c>
      <c r="C205" s="17" t="s">
        <v>10946</v>
      </c>
      <c r="D205" s="17" t="s">
        <v>10736</v>
      </c>
      <c r="E205" s="17" t="s">
        <v>422</v>
      </c>
      <c r="F205" s="17" t="s">
        <v>10737</v>
      </c>
      <c r="G205" s="17" t="s">
        <v>10188</v>
      </c>
    </row>
    <row r="206" spans="1:7" x14ac:dyDescent="0.25">
      <c r="A206" s="17" t="s">
        <v>879</v>
      </c>
      <c r="B206" s="17" t="s">
        <v>418</v>
      </c>
      <c r="C206" s="17" t="s">
        <v>10946</v>
      </c>
      <c r="D206" s="17" t="s">
        <v>10951</v>
      </c>
      <c r="E206" s="17" t="s">
        <v>406</v>
      </c>
      <c r="F206" s="17" t="s">
        <v>10737</v>
      </c>
      <c r="G206" s="17" t="s">
        <v>655</v>
      </c>
    </row>
    <row r="207" spans="1:7" x14ac:dyDescent="0.25">
      <c r="A207" s="17" t="s">
        <v>879</v>
      </c>
      <c r="B207" s="17" t="s">
        <v>414</v>
      </c>
      <c r="C207" s="17" t="s">
        <v>10946</v>
      </c>
      <c r="D207" s="17" t="s">
        <v>10950</v>
      </c>
      <c r="E207" s="17" t="s">
        <v>362</v>
      </c>
      <c r="F207" s="17" t="s">
        <v>10737</v>
      </c>
      <c r="G207" s="17" t="s">
        <v>652</v>
      </c>
    </row>
    <row r="208" spans="1:7" x14ac:dyDescent="0.25">
      <c r="A208" s="17" t="s">
        <v>879</v>
      </c>
      <c r="B208" s="17" t="s">
        <v>410</v>
      </c>
      <c r="C208" s="17" t="s">
        <v>10946</v>
      </c>
      <c r="D208" s="17" t="s">
        <v>10949</v>
      </c>
      <c r="E208" s="17" t="s">
        <v>406</v>
      </c>
      <c r="F208" s="17" t="s">
        <v>10548</v>
      </c>
      <c r="G208" s="17" t="s">
        <v>660</v>
      </c>
    </row>
    <row r="209" spans="1:7" x14ac:dyDescent="0.25">
      <c r="A209" s="17" t="s">
        <v>879</v>
      </c>
      <c r="B209" s="17" t="s">
        <v>406</v>
      </c>
      <c r="C209" s="17" t="s">
        <v>10946</v>
      </c>
      <c r="D209" s="17" t="s">
        <v>10948</v>
      </c>
      <c r="E209" s="17" t="s">
        <v>410</v>
      </c>
      <c r="F209" s="17" t="s">
        <v>660</v>
      </c>
      <c r="G209" s="17" t="s">
        <v>655</v>
      </c>
    </row>
    <row r="210" spans="1:7" x14ac:dyDescent="0.25">
      <c r="A210" s="17" t="s">
        <v>879</v>
      </c>
      <c r="B210" s="17" t="s">
        <v>402</v>
      </c>
      <c r="C210" s="17" t="s">
        <v>10946</v>
      </c>
      <c r="D210" s="17" t="s">
        <v>10947</v>
      </c>
      <c r="E210" s="17" t="s">
        <v>406</v>
      </c>
      <c r="F210" s="17" t="s">
        <v>10492</v>
      </c>
      <c r="G210" s="17" t="s">
        <v>655</v>
      </c>
    </row>
    <row r="211" spans="1:7" x14ac:dyDescent="0.25">
      <c r="A211" s="17" t="s">
        <v>879</v>
      </c>
      <c r="B211" s="17" t="s">
        <v>398</v>
      </c>
      <c r="C211" s="17" t="s">
        <v>10946</v>
      </c>
      <c r="D211" s="17" t="s">
        <v>10945</v>
      </c>
      <c r="E211" s="17" t="s">
        <v>360</v>
      </c>
      <c r="F211" s="17" t="s">
        <v>659</v>
      </c>
      <c r="G211" s="17" t="s">
        <v>654</v>
      </c>
    </row>
    <row r="212" spans="1:7" x14ac:dyDescent="0.25">
      <c r="A212" s="17" t="s">
        <v>878</v>
      </c>
      <c r="B212" s="17" t="s">
        <v>422</v>
      </c>
      <c r="C212" s="17" t="s">
        <v>10938</v>
      </c>
      <c r="D212" s="17" t="s">
        <v>10944</v>
      </c>
      <c r="E212" s="17" t="s">
        <v>378</v>
      </c>
      <c r="F212" s="17" t="s">
        <v>10737</v>
      </c>
      <c r="G212" s="17" t="s">
        <v>10188</v>
      </c>
    </row>
    <row r="213" spans="1:7" x14ac:dyDescent="0.25">
      <c r="A213" s="17" t="s">
        <v>878</v>
      </c>
      <c r="B213" s="17" t="s">
        <v>418</v>
      </c>
      <c r="C213" s="17" t="s">
        <v>10938</v>
      </c>
      <c r="D213" s="17" t="s">
        <v>10943</v>
      </c>
      <c r="E213" s="17" t="s">
        <v>378</v>
      </c>
      <c r="F213" s="17" t="s">
        <v>10737</v>
      </c>
      <c r="G213" s="17" t="s">
        <v>10188</v>
      </c>
    </row>
    <row r="214" spans="1:7" x14ac:dyDescent="0.25">
      <c r="A214" s="17" t="s">
        <v>878</v>
      </c>
      <c r="B214" s="17" t="s">
        <v>414</v>
      </c>
      <c r="C214" s="17" t="s">
        <v>10938</v>
      </c>
      <c r="D214" s="17" t="s">
        <v>10942</v>
      </c>
      <c r="E214" s="17" t="s">
        <v>374</v>
      </c>
      <c r="F214" s="17" t="s">
        <v>10548</v>
      </c>
      <c r="G214" s="17" t="s">
        <v>10188</v>
      </c>
    </row>
    <row r="215" spans="1:7" x14ac:dyDescent="0.25">
      <c r="A215" s="17" t="s">
        <v>878</v>
      </c>
      <c r="B215" s="17" t="s">
        <v>410</v>
      </c>
      <c r="C215" s="17" t="s">
        <v>10938</v>
      </c>
      <c r="D215" s="17" t="s">
        <v>10941</v>
      </c>
      <c r="E215" s="17" t="s">
        <v>390</v>
      </c>
      <c r="F215" s="17" t="s">
        <v>10438</v>
      </c>
      <c r="G215" s="17" t="s">
        <v>653</v>
      </c>
    </row>
    <row r="216" spans="1:7" x14ac:dyDescent="0.25">
      <c r="A216" s="17" t="s">
        <v>878</v>
      </c>
      <c r="B216" s="17" t="s">
        <v>406</v>
      </c>
      <c r="C216" s="17" t="s">
        <v>10938</v>
      </c>
      <c r="D216" s="17" t="s">
        <v>10940</v>
      </c>
      <c r="E216" s="17" t="s">
        <v>390</v>
      </c>
      <c r="F216" s="17" t="s">
        <v>10357</v>
      </c>
      <c r="G216" s="17" t="s">
        <v>658</v>
      </c>
    </row>
    <row r="217" spans="1:7" x14ac:dyDescent="0.25">
      <c r="A217" s="17" t="s">
        <v>878</v>
      </c>
      <c r="B217" s="17" t="s">
        <v>402</v>
      </c>
      <c r="C217" s="17" t="s">
        <v>10938</v>
      </c>
      <c r="D217" s="17" t="s">
        <v>10347</v>
      </c>
      <c r="E217" s="17" t="s">
        <v>422</v>
      </c>
      <c r="F217" s="17" t="s">
        <v>661</v>
      </c>
      <c r="G217" s="17" t="s">
        <v>651</v>
      </c>
    </row>
    <row r="218" spans="1:7" x14ac:dyDescent="0.25">
      <c r="A218" s="17" t="s">
        <v>878</v>
      </c>
      <c r="B218" s="17" t="s">
        <v>398</v>
      </c>
      <c r="C218" s="17" t="s">
        <v>10938</v>
      </c>
      <c r="D218" s="17" t="s">
        <v>10403</v>
      </c>
      <c r="E218" s="17" t="s">
        <v>406</v>
      </c>
      <c r="F218" s="17" t="s">
        <v>660</v>
      </c>
      <c r="G218" s="17" t="s">
        <v>655</v>
      </c>
    </row>
    <row r="219" spans="1:7" x14ac:dyDescent="0.25">
      <c r="A219" s="17" t="s">
        <v>878</v>
      </c>
      <c r="B219" s="17" t="s">
        <v>394</v>
      </c>
      <c r="C219" s="17" t="s">
        <v>10938</v>
      </c>
      <c r="D219" s="17" t="s">
        <v>10939</v>
      </c>
      <c r="E219" s="17" t="s">
        <v>378</v>
      </c>
      <c r="F219" s="17" t="s">
        <v>10418</v>
      </c>
      <c r="G219" s="17" t="s">
        <v>10188</v>
      </c>
    </row>
    <row r="220" spans="1:7" x14ac:dyDescent="0.25">
      <c r="A220" s="17" t="s">
        <v>878</v>
      </c>
      <c r="B220" s="17" t="s">
        <v>390</v>
      </c>
      <c r="C220" s="17" t="s">
        <v>10938</v>
      </c>
      <c r="D220" s="17" t="s">
        <v>10937</v>
      </c>
      <c r="E220" s="17" t="s">
        <v>378</v>
      </c>
      <c r="F220" s="17" t="s">
        <v>10418</v>
      </c>
      <c r="G220" s="17" t="s">
        <v>10188</v>
      </c>
    </row>
    <row r="221" spans="1:7" x14ac:dyDescent="0.25">
      <c r="A221" s="17" t="s">
        <v>877</v>
      </c>
      <c r="B221" s="17" t="s">
        <v>422</v>
      </c>
      <c r="C221" s="17" t="s">
        <v>10933</v>
      </c>
      <c r="D221" s="17" t="s">
        <v>10227</v>
      </c>
      <c r="E221" s="17" t="s">
        <v>422</v>
      </c>
      <c r="F221" s="17" t="s">
        <v>10737</v>
      </c>
      <c r="G221" s="17" t="s">
        <v>655</v>
      </c>
    </row>
    <row r="222" spans="1:7" x14ac:dyDescent="0.25">
      <c r="A222" s="17" t="s">
        <v>877</v>
      </c>
      <c r="B222" s="17" t="s">
        <v>418</v>
      </c>
      <c r="C222" s="17" t="s">
        <v>10933</v>
      </c>
      <c r="D222" s="17" t="s">
        <v>10694</v>
      </c>
      <c r="E222" s="17" t="s">
        <v>410</v>
      </c>
      <c r="F222" s="17" t="s">
        <v>10737</v>
      </c>
      <c r="G222" s="17" t="s">
        <v>655</v>
      </c>
    </row>
    <row r="223" spans="1:7" x14ac:dyDescent="0.25">
      <c r="A223" s="17" t="s">
        <v>877</v>
      </c>
      <c r="B223" s="17" t="s">
        <v>414</v>
      </c>
      <c r="C223" s="17" t="s">
        <v>10933</v>
      </c>
      <c r="D223" s="17" t="s">
        <v>10936</v>
      </c>
      <c r="E223" s="17" t="s">
        <v>406</v>
      </c>
      <c r="F223" s="17" t="s">
        <v>10737</v>
      </c>
      <c r="G223" s="17" t="s">
        <v>655</v>
      </c>
    </row>
    <row r="224" spans="1:7" x14ac:dyDescent="0.25">
      <c r="A224" s="17" t="s">
        <v>877</v>
      </c>
      <c r="B224" s="17" t="s">
        <v>410</v>
      </c>
      <c r="C224" s="17" t="s">
        <v>10933</v>
      </c>
      <c r="D224" s="17" t="s">
        <v>10935</v>
      </c>
      <c r="E224" s="17" t="s">
        <v>390</v>
      </c>
      <c r="F224" s="17" t="s">
        <v>10737</v>
      </c>
      <c r="G224" s="17" t="s">
        <v>10188</v>
      </c>
    </row>
    <row r="225" spans="1:7" x14ac:dyDescent="0.25">
      <c r="A225" s="17" t="s">
        <v>877</v>
      </c>
      <c r="B225" s="17" t="s">
        <v>406</v>
      </c>
      <c r="C225" s="17" t="s">
        <v>10933</v>
      </c>
      <c r="D225" s="17" t="s">
        <v>10934</v>
      </c>
      <c r="E225" s="17" t="s">
        <v>360</v>
      </c>
      <c r="F225" s="17" t="s">
        <v>10438</v>
      </c>
      <c r="G225" s="17" t="s">
        <v>653</v>
      </c>
    </row>
    <row r="226" spans="1:7" x14ac:dyDescent="0.25">
      <c r="A226" s="17" t="s">
        <v>877</v>
      </c>
      <c r="B226" s="17" t="s">
        <v>402</v>
      </c>
      <c r="C226" s="17" t="s">
        <v>10933</v>
      </c>
      <c r="D226" s="17" t="s">
        <v>10932</v>
      </c>
      <c r="E226" s="17" t="s">
        <v>406</v>
      </c>
      <c r="F226" s="17" t="s">
        <v>10350</v>
      </c>
      <c r="G226" s="17" t="s">
        <v>655</v>
      </c>
    </row>
    <row r="227" spans="1:7" x14ac:dyDescent="0.25">
      <c r="A227" s="17" t="s">
        <v>876</v>
      </c>
      <c r="B227" s="17" t="s">
        <v>422</v>
      </c>
      <c r="C227" s="17" t="s">
        <v>10931</v>
      </c>
      <c r="D227" s="17" t="s">
        <v>10930</v>
      </c>
      <c r="E227" s="17" t="s">
        <v>370</v>
      </c>
      <c r="F227" s="17" t="s">
        <v>10737</v>
      </c>
      <c r="G227" s="17" t="s">
        <v>10188</v>
      </c>
    </row>
    <row r="228" spans="1:7" x14ac:dyDescent="0.25">
      <c r="A228" s="17" t="s">
        <v>10925</v>
      </c>
      <c r="B228" s="17" t="s">
        <v>422</v>
      </c>
      <c r="C228" s="17" t="s">
        <v>10924</v>
      </c>
      <c r="D228" s="17" t="s">
        <v>10929</v>
      </c>
      <c r="E228" s="17" t="s">
        <v>370</v>
      </c>
      <c r="F228" s="17" t="s">
        <v>10746</v>
      </c>
      <c r="G228" s="17" t="s">
        <v>10188</v>
      </c>
    </row>
    <row r="229" spans="1:7" x14ac:dyDescent="0.25">
      <c r="A229" s="17" t="s">
        <v>10925</v>
      </c>
      <c r="B229" s="17" t="s">
        <v>418</v>
      </c>
      <c r="C229" s="17" t="s">
        <v>10924</v>
      </c>
      <c r="D229" s="17" t="s">
        <v>10928</v>
      </c>
      <c r="E229" s="17" t="s">
        <v>370</v>
      </c>
      <c r="F229" s="17" t="s">
        <v>10746</v>
      </c>
      <c r="G229" s="17" t="s">
        <v>10188</v>
      </c>
    </row>
    <row r="230" spans="1:7" x14ac:dyDescent="0.25">
      <c r="A230" s="17" t="s">
        <v>10925</v>
      </c>
      <c r="B230" s="17" t="s">
        <v>414</v>
      </c>
      <c r="C230" s="17" t="s">
        <v>10924</v>
      </c>
      <c r="D230" s="17" t="s">
        <v>10927</v>
      </c>
      <c r="E230" s="17" t="s">
        <v>370</v>
      </c>
      <c r="F230" s="17" t="s">
        <v>10746</v>
      </c>
      <c r="G230" s="17" t="s">
        <v>10188</v>
      </c>
    </row>
    <row r="231" spans="1:7" x14ac:dyDescent="0.25">
      <c r="A231" s="17" t="s">
        <v>10925</v>
      </c>
      <c r="B231" s="17" t="s">
        <v>410</v>
      </c>
      <c r="C231" s="17" t="s">
        <v>10924</v>
      </c>
      <c r="D231" s="17" t="s">
        <v>10926</v>
      </c>
      <c r="E231" s="17" t="s">
        <v>370</v>
      </c>
      <c r="F231" s="17" t="s">
        <v>10746</v>
      </c>
      <c r="G231" s="17" t="s">
        <v>10188</v>
      </c>
    </row>
    <row r="232" spans="1:7" x14ac:dyDescent="0.25">
      <c r="A232" s="17" t="s">
        <v>10925</v>
      </c>
      <c r="B232" s="17" t="s">
        <v>406</v>
      </c>
      <c r="C232" s="17" t="s">
        <v>10924</v>
      </c>
      <c r="D232" s="17" t="s">
        <v>10923</v>
      </c>
      <c r="E232" s="17" t="s">
        <v>370</v>
      </c>
      <c r="F232" s="17" t="s">
        <v>10746</v>
      </c>
      <c r="G232" s="17" t="s">
        <v>10188</v>
      </c>
    </row>
    <row r="233" spans="1:7" x14ac:dyDescent="0.25">
      <c r="A233" s="17" t="s">
        <v>875</v>
      </c>
      <c r="B233" s="17" t="s">
        <v>422</v>
      </c>
      <c r="C233" s="17" t="s">
        <v>10910</v>
      </c>
      <c r="D233" s="17" t="s">
        <v>10347</v>
      </c>
      <c r="E233" s="17" t="s">
        <v>422</v>
      </c>
      <c r="F233" s="17" t="s">
        <v>10737</v>
      </c>
      <c r="G233" s="17" t="s">
        <v>10188</v>
      </c>
    </row>
    <row r="234" spans="1:7" x14ac:dyDescent="0.25">
      <c r="A234" s="17" t="s">
        <v>875</v>
      </c>
      <c r="B234" s="17" t="s">
        <v>418</v>
      </c>
      <c r="C234" s="17" t="s">
        <v>10910</v>
      </c>
      <c r="D234" s="17" t="s">
        <v>10922</v>
      </c>
      <c r="E234" s="17" t="s">
        <v>410</v>
      </c>
      <c r="F234" s="17" t="s">
        <v>10737</v>
      </c>
      <c r="G234" s="17" t="s">
        <v>10188</v>
      </c>
    </row>
    <row r="235" spans="1:7" x14ac:dyDescent="0.25">
      <c r="A235" s="17" t="s">
        <v>875</v>
      </c>
      <c r="B235" s="17" t="s">
        <v>414</v>
      </c>
      <c r="C235" s="17" t="s">
        <v>10910</v>
      </c>
      <c r="D235" s="17" t="s">
        <v>10921</v>
      </c>
      <c r="E235" s="17" t="s">
        <v>410</v>
      </c>
      <c r="F235" s="17" t="s">
        <v>10737</v>
      </c>
      <c r="G235" s="17" t="s">
        <v>10188</v>
      </c>
    </row>
    <row r="236" spans="1:7" x14ac:dyDescent="0.25">
      <c r="A236" s="17" t="s">
        <v>875</v>
      </c>
      <c r="B236" s="17" t="s">
        <v>410</v>
      </c>
      <c r="C236" s="17" t="s">
        <v>10910</v>
      </c>
      <c r="D236" s="17" t="s">
        <v>10920</v>
      </c>
      <c r="E236" s="17" t="s">
        <v>410</v>
      </c>
      <c r="F236" s="17" t="s">
        <v>10737</v>
      </c>
      <c r="G236" s="17" t="s">
        <v>10188</v>
      </c>
    </row>
    <row r="237" spans="1:7" x14ac:dyDescent="0.25">
      <c r="A237" s="17" t="s">
        <v>875</v>
      </c>
      <c r="B237" s="17" t="s">
        <v>406</v>
      </c>
      <c r="C237" s="17" t="s">
        <v>10910</v>
      </c>
      <c r="D237" s="17" t="s">
        <v>10919</v>
      </c>
      <c r="E237" s="17" t="s">
        <v>378</v>
      </c>
      <c r="F237" s="17" t="s">
        <v>10548</v>
      </c>
      <c r="G237" s="17" t="s">
        <v>10188</v>
      </c>
    </row>
    <row r="238" spans="1:7" x14ac:dyDescent="0.25">
      <c r="A238" s="17" t="s">
        <v>875</v>
      </c>
      <c r="B238" s="17" t="s">
        <v>402</v>
      </c>
      <c r="C238" s="17" t="s">
        <v>10910</v>
      </c>
      <c r="D238" s="17" t="s">
        <v>10918</v>
      </c>
      <c r="E238" s="17" t="s">
        <v>374</v>
      </c>
      <c r="F238" s="17" t="s">
        <v>10548</v>
      </c>
      <c r="G238" s="17" t="s">
        <v>10188</v>
      </c>
    </row>
    <row r="239" spans="1:7" x14ac:dyDescent="0.25">
      <c r="A239" s="17" t="s">
        <v>875</v>
      </c>
      <c r="B239" s="17" t="s">
        <v>398</v>
      </c>
      <c r="C239" s="17" t="s">
        <v>10910</v>
      </c>
      <c r="D239" s="17" t="s">
        <v>10917</v>
      </c>
      <c r="E239" s="17" t="s">
        <v>406</v>
      </c>
      <c r="F239" s="17" t="s">
        <v>10438</v>
      </c>
      <c r="G239" s="17" t="s">
        <v>10188</v>
      </c>
    </row>
    <row r="240" spans="1:7" x14ac:dyDescent="0.25">
      <c r="A240" s="17" t="s">
        <v>875</v>
      </c>
      <c r="B240" s="17" t="s">
        <v>394</v>
      </c>
      <c r="C240" s="17" t="s">
        <v>10910</v>
      </c>
      <c r="D240" s="17" t="s">
        <v>10916</v>
      </c>
      <c r="E240" s="17" t="s">
        <v>406</v>
      </c>
      <c r="F240" s="17" t="s">
        <v>10438</v>
      </c>
      <c r="G240" s="17" t="s">
        <v>10188</v>
      </c>
    </row>
    <row r="241" spans="1:7" x14ac:dyDescent="0.25">
      <c r="A241" s="17" t="s">
        <v>875</v>
      </c>
      <c r="B241" s="17" t="s">
        <v>390</v>
      </c>
      <c r="C241" s="17" t="s">
        <v>10910</v>
      </c>
      <c r="D241" s="17" t="s">
        <v>10915</v>
      </c>
      <c r="E241" s="17" t="s">
        <v>360</v>
      </c>
      <c r="F241" s="17" t="s">
        <v>10438</v>
      </c>
      <c r="G241" s="17" t="s">
        <v>10188</v>
      </c>
    </row>
    <row r="242" spans="1:7" x14ac:dyDescent="0.25">
      <c r="A242" s="17" t="s">
        <v>875</v>
      </c>
      <c r="B242" s="17" t="s">
        <v>386</v>
      </c>
      <c r="C242" s="17" t="s">
        <v>10910</v>
      </c>
      <c r="D242" s="17" t="s">
        <v>10871</v>
      </c>
      <c r="E242" s="17" t="s">
        <v>410</v>
      </c>
      <c r="F242" s="17" t="s">
        <v>10350</v>
      </c>
      <c r="G242" s="17" t="s">
        <v>10188</v>
      </c>
    </row>
    <row r="243" spans="1:7" x14ac:dyDescent="0.25">
      <c r="A243" s="17" t="s">
        <v>875</v>
      </c>
      <c r="B243" s="17" t="s">
        <v>382</v>
      </c>
      <c r="C243" s="17" t="s">
        <v>10910</v>
      </c>
      <c r="D243" s="17" t="s">
        <v>10914</v>
      </c>
      <c r="E243" s="17" t="s">
        <v>390</v>
      </c>
      <c r="F243" s="17" t="s">
        <v>10357</v>
      </c>
      <c r="G243" s="17" t="s">
        <v>10188</v>
      </c>
    </row>
    <row r="244" spans="1:7" x14ac:dyDescent="0.25">
      <c r="A244" s="17" t="s">
        <v>875</v>
      </c>
      <c r="B244" s="17" t="s">
        <v>378</v>
      </c>
      <c r="C244" s="17" t="s">
        <v>10910</v>
      </c>
      <c r="D244" s="17" t="s">
        <v>10913</v>
      </c>
      <c r="E244" s="17" t="s">
        <v>410</v>
      </c>
      <c r="F244" s="17" t="s">
        <v>10350</v>
      </c>
      <c r="G244" s="17" t="s">
        <v>10188</v>
      </c>
    </row>
    <row r="245" spans="1:7" x14ac:dyDescent="0.25">
      <c r="A245" s="17" t="s">
        <v>875</v>
      </c>
      <c r="B245" s="17" t="s">
        <v>374</v>
      </c>
      <c r="C245" s="17" t="s">
        <v>10910</v>
      </c>
      <c r="D245" s="17" t="s">
        <v>10912</v>
      </c>
      <c r="E245" s="17" t="s">
        <v>378</v>
      </c>
      <c r="F245" s="17" t="s">
        <v>10418</v>
      </c>
      <c r="G245" s="17" t="s">
        <v>10188</v>
      </c>
    </row>
    <row r="246" spans="1:7" x14ac:dyDescent="0.25">
      <c r="A246" s="17" t="s">
        <v>875</v>
      </c>
      <c r="B246" s="17" t="s">
        <v>370</v>
      </c>
      <c r="C246" s="17" t="s">
        <v>10910</v>
      </c>
      <c r="D246" s="17" t="s">
        <v>10911</v>
      </c>
      <c r="E246" s="17" t="s">
        <v>374</v>
      </c>
      <c r="F246" s="17" t="s">
        <v>10418</v>
      </c>
      <c r="G246" s="17" t="s">
        <v>10188</v>
      </c>
    </row>
    <row r="247" spans="1:7" x14ac:dyDescent="0.25">
      <c r="A247" s="17" t="s">
        <v>875</v>
      </c>
      <c r="B247" s="17" t="s">
        <v>366</v>
      </c>
      <c r="C247" s="17" t="s">
        <v>10910</v>
      </c>
      <c r="D247" s="17" t="s">
        <v>10909</v>
      </c>
      <c r="E247" s="17" t="s">
        <v>406</v>
      </c>
      <c r="F247" s="17" t="s">
        <v>10196</v>
      </c>
      <c r="G247" s="17" t="s">
        <v>10188</v>
      </c>
    </row>
    <row r="248" spans="1:7" x14ac:dyDescent="0.25">
      <c r="A248" s="17" t="s">
        <v>874</v>
      </c>
      <c r="B248" s="17" t="s">
        <v>422</v>
      </c>
      <c r="C248" s="17" t="s">
        <v>10904</v>
      </c>
      <c r="D248" s="17" t="s">
        <v>10908</v>
      </c>
      <c r="E248" s="17" t="s">
        <v>422</v>
      </c>
      <c r="F248" s="17" t="s">
        <v>10737</v>
      </c>
      <c r="G248" s="17" t="s">
        <v>658</v>
      </c>
    </row>
    <row r="249" spans="1:7" x14ac:dyDescent="0.25">
      <c r="A249" s="17" t="s">
        <v>874</v>
      </c>
      <c r="B249" s="17" t="s">
        <v>418</v>
      </c>
      <c r="C249" s="17" t="s">
        <v>10904</v>
      </c>
      <c r="D249" s="17" t="s">
        <v>10907</v>
      </c>
      <c r="E249" s="17" t="s">
        <v>390</v>
      </c>
      <c r="F249" s="17" t="s">
        <v>10737</v>
      </c>
      <c r="G249" s="17" t="s">
        <v>10188</v>
      </c>
    </row>
    <row r="250" spans="1:7" x14ac:dyDescent="0.25">
      <c r="A250" s="17" t="s">
        <v>874</v>
      </c>
      <c r="B250" s="17" t="s">
        <v>414</v>
      </c>
      <c r="C250" s="17" t="s">
        <v>10904</v>
      </c>
      <c r="D250" s="17" t="s">
        <v>10906</v>
      </c>
      <c r="E250" s="17" t="s">
        <v>406</v>
      </c>
      <c r="F250" s="17" t="s">
        <v>10548</v>
      </c>
      <c r="G250" s="17" t="s">
        <v>660</v>
      </c>
    </row>
    <row r="251" spans="1:7" x14ac:dyDescent="0.25">
      <c r="A251" s="17" t="s">
        <v>874</v>
      </c>
      <c r="B251" s="17" t="s">
        <v>410</v>
      </c>
      <c r="C251" s="17" t="s">
        <v>10904</v>
      </c>
      <c r="D251" s="17" t="s">
        <v>10905</v>
      </c>
      <c r="E251" s="17" t="s">
        <v>410</v>
      </c>
      <c r="F251" s="17" t="s">
        <v>10438</v>
      </c>
      <c r="G251" s="17" t="s">
        <v>659</v>
      </c>
    </row>
    <row r="252" spans="1:7" x14ac:dyDescent="0.25">
      <c r="A252" s="17" t="s">
        <v>874</v>
      </c>
      <c r="B252" s="17" t="s">
        <v>406</v>
      </c>
      <c r="C252" s="17" t="s">
        <v>10904</v>
      </c>
      <c r="D252" s="17" t="s">
        <v>10903</v>
      </c>
      <c r="E252" s="17" t="s">
        <v>352</v>
      </c>
      <c r="F252" s="17" t="s">
        <v>10438</v>
      </c>
      <c r="G252" s="17" t="s">
        <v>10188</v>
      </c>
    </row>
    <row r="253" spans="1:7" x14ac:dyDescent="0.25">
      <c r="A253" s="17" t="s">
        <v>873</v>
      </c>
      <c r="B253" s="17" t="s">
        <v>422</v>
      </c>
      <c r="C253" s="17" t="s">
        <v>10899</v>
      </c>
      <c r="D253" s="17" t="s">
        <v>10902</v>
      </c>
      <c r="E253" s="17" t="s">
        <v>390</v>
      </c>
      <c r="F253" s="17" t="s">
        <v>10737</v>
      </c>
      <c r="G253" s="17" t="s">
        <v>10188</v>
      </c>
    </row>
    <row r="254" spans="1:7" x14ac:dyDescent="0.25">
      <c r="A254" s="17" t="s">
        <v>873</v>
      </c>
      <c r="B254" s="17" t="s">
        <v>418</v>
      </c>
      <c r="C254" s="17" t="s">
        <v>10899</v>
      </c>
      <c r="D254" s="17" t="s">
        <v>10901</v>
      </c>
      <c r="E254" s="17" t="s">
        <v>390</v>
      </c>
      <c r="F254" s="17" t="s">
        <v>10737</v>
      </c>
      <c r="G254" s="17" t="s">
        <v>10188</v>
      </c>
    </row>
    <row r="255" spans="1:7" x14ac:dyDescent="0.25">
      <c r="A255" s="17" t="s">
        <v>873</v>
      </c>
      <c r="B255" s="17" t="s">
        <v>414</v>
      </c>
      <c r="C255" s="17" t="s">
        <v>10899</v>
      </c>
      <c r="D255" s="17" t="s">
        <v>10900</v>
      </c>
      <c r="E255" s="17" t="s">
        <v>390</v>
      </c>
      <c r="F255" s="17" t="s">
        <v>10492</v>
      </c>
      <c r="G255" s="17" t="s">
        <v>10188</v>
      </c>
    </row>
    <row r="256" spans="1:7" x14ac:dyDescent="0.25">
      <c r="A256" s="17" t="s">
        <v>873</v>
      </c>
      <c r="B256" s="17" t="s">
        <v>410</v>
      </c>
      <c r="C256" s="17" t="s">
        <v>10899</v>
      </c>
      <c r="D256" s="17" t="s">
        <v>10898</v>
      </c>
      <c r="E256" s="17" t="s">
        <v>390</v>
      </c>
      <c r="F256" s="17" t="s">
        <v>10221</v>
      </c>
      <c r="G256" s="17" t="s">
        <v>10188</v>
      </c>
    </row>
    <row r="257" spans="1:7" x14ac:dyDescent="0.25">
      <c r="A257" s="17" t="s">
        <v>872</v>
      </c>
      <c r="B257" s="17" t="s">
        <v>422</v>
      </c>
      <c r="C257" s="17" t="s">
        <v>10887</v>
      </c>
      <c r="D257" s="17" t="s">
        <v>10897</v>
      </c>
      <c r="E257" s="17" t="s">
        <v>360</v>
      </c>
      <c r="F257" s="17" t="s">
        <v>10737</v>
      </c>
      <c r="G257" s="17" t="s">
        <v>10188</v>
      </c>
    </row>
    <row r="258" spans="1:7" x14ac:dyDescent="0.25">
      <c r="A258" s="17" t="s">
        <v>872</v>
      </c>
      <c r="B258" s="17" t="s">
        <v>418</v>
      </c>
      <c r="C258" s="17" t="s">
        <v>10887</v>
      </c>
      <c r="D258" s="17" t="s">
        <v>10896</v>
      </c>
      <c r="E258" s="17" t="s">
        <v>362</v>
      </c>
      <c r="F258" s="17" t="s">
        <v>10548</v>
      </c>
      <c r="G258" s="17" t="s">
        <v>10188</v>
      </c>
    </row>
    <row r="259" spans="1:7" x14ac:dyDescent="0.25">
      <c r="A259" s="17" t="s">
        <v>872</v>
      </c>
      <c r="B259" s="17" t="s">
        <v>414</v>
      </c>
      <c r="C259" s="17" t="s">
        <v>10887</v>
      </c>
      <c r="D259" s="17" t="s">
        <v>10895</v>
      </c>
      <c r="E259" s="17" t="s">
        <v>410</v>
      </c>
      <c r="F259" s="17" t="s">
        <v>10438</v>
      </c>
      <c r="G259" s="17" t="s">
        <v>653</v>
      </c>
    </row>
    <row r="260" spans="1:7" x14ac:dyDescent="0.25">
      <c r="A260" s="17" t="s">
        <v>872</v>
      </c>
      <c r="B260" s="17" t="s">
        <v>410</v>
      </c>
      <c r="C260" s="17" t="s">
        <v>10887</v>
      </c>
      <c r="D260" s="17" t="s">
        <v>10894</v>
      </c>
      <c r="E260" s="17" t="s">
        <v>378</v>
      </c>
      <c r="F260" s="17" t="s">
        <v>10357</v>
      </c>
      <c r="G260" s="17" t="s">
        <v>10188</v>
      </c>
    </row>
    <row r="261" spans="1:7" x14ac:dyDescent="0.25">
      <c r="A261" s="17" t="s">
        <v>872</v>
      </c>
      <c r="B261" s="17" t="s">
        <v>406</v>
      </c>
      <c r="C261" s="17" t="s">
        <v>10887</v>
      </c>
      <c r="D261" s="17" t="s">
        <v>10893</v>
      </c>
      <c r="E261" s="17" t="s">
        <v>406</v>
      </c>
      <c r="F261" s="17" t="s">
        <v>661</v>
      </c>
      <c r="G261" s="17" t="s">
        <v>10188</v>
      </c>
    </row>
    <row r="262" spans="1:7" x14ac:dyDescent="0.25">
      <c r="A262" s="17" t="s">
        <v>872</v>
      </c>
      <c r="B262" s="17" t="s">
        <v>402</v>
      </c>
      <c r="C262" s="17" t="s">
        <v>10887</v>
      </c>
      <c r="D262" s="17" t="s">
        <v>10892</v>
      </c>
      <c r="E262" s="17" t="s">
        <v>360</v>
      </c>
      <c r="F262" s="17" t="s">
        <v>661</v>
      </c>
      <c r="G262" s="17" t="s">
        <v>10188</v>
      </c>
    </row>
    <row r="263" spans="1:7" x14ac:dyDescent="0.25">
      <c r="A263" s="17" t="s">
        <v>872</v>
      </c>
      <c r="B263" s="17" t="s">
        <v>398</v>
      </c>
      <c r="C263" s="17" t="s">
        <v>10887</v>
      </c>
      <c r="D263" s="17" t="s">
        <v>10891</v>
      </c>
      <c r="E263" s="17" t="s">
        <v>398</v>
      </c>
      <c r="F263" s="17" t="s">
        <v>660</v>
      </c>
      <c r="G263" s="17" t="s">
        <v>10188</v>
      </c>
    </row>
    <row r="264" spans="1:7" x14ac:dyDescent="0.25">
      <c r="A264" s="17" t="s">
        <v>872</v>
      </c>
      <c r="B264" s="17" t="s">
        <v>394</v>
      </c>
      <c r="C264" s="17" t="s">
        <v>10887</v>
      </c>
      <c r="D264" s="17" t="s">
        <v>10890</v>
      </c>
      <c r="E264" s="17" t="s">
        <v>410</v>
      </c>
      <c r="F264" s="17" t="s">
        <v>10209</v>
      </c>
      <c r="G264" s="17" t="s">
        <v>653</v>
      </c>
    </row>
    <row r="265" spans="1:7" x14ac:dyDescent="0.25">
      <c r="A265" s="17" t="s">
        <v>872</v>
      </c>
      <c r="B265" s="17" t="s">
        <v>390</v>
      </c>
      <c r="C265" s="17" t="s">
        <v>10887</v>
      </c>
      <c r="D265" s="17" t="s">
        <v>10889</v>
      </c>
      <c r="E265" s="17" t="s">
        <v>378</v>
      </c>
      <c r="F265" s="17" t="s">
        <v>10312</v>
      </c>
      <c r="G265" s="17" t="s">
        <v>10188</v>
      </c>
    </row>
    <row r="266" spans="1:7" x14ac:dyDescent="0.25">
      <c r="A266" s="17" t="s">
        <v>872</v>
      </c>
      <c r="B266" s="17" t="s">
        <v>386</v>
      </c>
      <c r="C266" s="17" t="s">
        <v>10887</v>
      </c>
      <c r="D266" s="17" t="s">
        <v>10888</v>
      </c>
      <c r="E266" s="17" t="s">
        <v>398</v>
      </c>
      <c r="F266" s="17" t="s">
        <v>10312</v>
      </c>
      <c r="G266" s="17" t="s">
        <v>10188</v>
      </c>
    </row>
    <row r="267" spans="1:7" x14ac:dyDescent="0.25">
      <c r="A267" s="17" t="s">
        <v>872</v>
      </c>
      <c r="B267" s="17" t="s">
        <v>382</v>
      </c>
      <c r="C267" s="17" t="s">
        <v>10887</v>
      </c>
      <c r="D267" s="17" t="s">
        <v>10886</v>
      </c>
      <c r="E267" s="17" t="s">
        <v>410</v>
      </c>
      <c r="F267" s="17" t="s">
        <v>10312</v>
      </c>
      <c r="G267" s="17" t="s">
        <v>653</v>
      </c>
    </row>
    <row r="268" spans="1:7" x14ac:dyDescent="0.25">
      <c r="A268" s="17" t="s">
        <v>871</v>
      </c>
      <c r="B268" s="17" t="s">
        <v>422</v>
      </c>
      <c r="C268" s="17" t="s">
        <v>10879</v>
      </c>
      <c r="D268" s="17" t="s">
        <v>10885</v>
      </c>
      <c r="E268" s="17" t="s">
        <v>390</v>
      </c>
      <c r="F268" s="17" t="s">
        <v>10737</v>
      </c>
      <c r="G268" s="17" t="s">
        <v>10188</v>
      </c>
    </row>
    <row r="269" spans="1:7" x14ac:dyDescent="0.25">
      <c r="A269" s="17" t="s">
        <v>871</v>
      </c>
      <c r="B269" s="17" t="s">
        <v>418</v>
      </c>
      <c r="C269" s="17" t="s">
        <v>10879</v>
      </c>
      <c r="D269" s="17" t="s">
        <v>10878</v>
      </c>
      <c r="E269" s="17" t="s">
        <v>422</v>
      </c>
      <c r="F269" s="17" t="s">
        <v>10548</v>
      </c>
      <c r="G269" s="17" t="s">
        <v>10188</v>
      </c>
    </row>
    <row r="270" spans="1:7" x14ac:dyDescent="0.25">
      <c r="A270" s="17" t="s">
        <v>871</v>
      </c>
      <c r="B270" s="17" t="s">
        <v>414</v>
      </c>
      <c r="C270" s="17" t="s">
        <v>10879</v>
      </c>
      <c r="D270" s="17" t="s">
        <v>10884</v>
      </c>
      <c r="E270" s="17" t="s">
        <v>362</v>
      </c>
      <c r="F270" s="17" t="s">
        <v>10548</v>
      </c>
      <c r="G270" s="17" t="s">
        <v>660</v>
      </c>
    </row>
    <row r="271" spans="1:7" x14ac:dyDescent="0.25">
      <c r="A271" s="17" t="s">
        <v>871</v>
      </c>
      <c r="B271" s="17" t="s">
        <v>410</v>
      </c>
      <c r="C271" s="17" t="s">
        <v>10879</v>
      </c>
      <c r="D271" s="17" t="s">
        <v>10883</v>
      </c>
      <c r="E271" s="17" t="s">
        <v>360</v>
      </c>
      <c r="F271" s="17" t="s">
        <v>10548</v>
      </c>
      <c r="G271" s="17" t="s">
        <v>10188</v>
      </c>
    </row>
    <row r="272" spans="1:7" x14ac:dyDescent="0.25">
      <c r="A272" s="17" t="s">
        <v>871</v>
      </c>
      <c r="B272" s="17" t="s">
        <v>406</v>
      </c>
      <c r="C272" s="17" t="s">
        <v>10879</v>
      </c>
      <c r="D272" s="17" t="s">
        <v>10882</v>
      </c>
      <c r="E272" s="17" t="s">
        <v>360</v>
      </c>
      <c r="F272" s="17" t="s">
        <v>10479</v>
      </c>
      <c r="G272" s="17" t="s">
        <v>10188</v>
      </c>
    </row>
    <row r="273" spans="1:7" x14ac:dyDescent="0.25">
      <c r="A273" s="17" t="s">
        <v>871</v>
      </c>
      <c r="B273" s="17" t="s">
        <v>402</v>
      </c>
      <c r="C273" s="17" t="s">
        <v>10879</v>
      </c>
      <c r="D273" s="17" t="s">
        <v>10881</v>
      </c>
      <c r="E273" s="17" t="s">
        <v>390</v>
      </c>
      <c r="F273" s="17" t="s">
        <v>10357</v>
      </c>
      <c r="G273" s="17" t="s">
        <v>10188</v>
      </c>
    </row>
    <row r="274" spans="1:7" x14ac:dyDescent="0.25">
      <c r="A274" s="17" t="s">
        <v>871</v>
      </c>
      <c r="B274" s="17" t="s">
        <v>398</v>
      </c>
      <c r="C274" s="17" t="s">
        <v>10879</v>
      </c>
      <c r="D274" s="17" t="s">
        <v>10880</v>
      </c>
      <c r="E274" s="17" t="s">
        <v>390</v>
      </c>
      <c r="F274" s="17" t="s">
        <v>10238</v>
      </c>
      <c r="G274" s="17" t="s">
        <v>10188</v>
      </c>
    </row>
    <row r="275" spans="1:7" x14ac:dyDescent="0.25">
      <c r="A275" s="17" t="s">
        <v>871</v>
      </c>
      <c r="B275" s="17" t="s">
        <v>394</v>
      </c>
      <c r="C275" s="17" t="s">
        <v>10879</v>
      </c>
      <c r="D275" s="17" t="s">
        <v>10227</v>
      </c>
      <c r="E275" s="17" t="s">
        <v>422</v>
      </c>
      <c r="F275" s="17" t="s">
        <v>10193</v>
      </c>
      <c r="G275" s="17" t="s">
        <v>10188</v>
      </c>
    </row>
    <row r="276" spans="1:7" x14ac:dyDescent="0.25">
      <c r="A276" s="17" t="s">
        <v>870</v>
      </c>
      <c r="B276" s="17" t="s">
        <v>422</v>
      </c>
      <c r="C276" s="17" t="s">
        <v>10872</v>
      </c>
      <c r="D276" s="17" t="s">
        <v>10878</v>
      </c>
      <c r="E276" s="17" t="s">
        <v>422</v>
      </c>
      <c r="F276" s="17" t="s">
        <v>10737</v>
      </c>
      <c r="G276" s="17" t="s">
        <v>655</v>
      </c>
    </row>
    <row r="277" spans="1:7" x14ac:dyDescent="0.25">
      <c r="A277" s="17" t="s">
        <v>870</v>
      </c>
      <c r="B277" s="17" t="s">
        <v>418</v>
      </c>
      <c r="C277" s="17" t="s">
        <v>10872</v>
      </c>
      <c r="D277" s="17" t="s">
        <v>10877</v>
      </c>
      <c r="E277" s="17" t="s">
        <v>360</v>
      </c>
      <c r="F277" s="17" t="s">
        <v>10737</v>
      </c>
      <c r="G277" s="17" t="s">
        <v>10188</v>
      </c>
    </row>
    <row r="278" spans="1:7" x14ac:dyDescent="0.25">
      <c r="A278" s="17" t="s">
        <v>870</v>
      </c>
      <c r="B278" s="17" t="s">
        <v>414</v>
      </c>
      <c r="C278" s="17" t="s">
        <v>10872</v>
      </c>
      <c r="D278" s="17" t="s">
        <v>10876</v>
      </c>
      <c r="E278" s="17" t="s">
        <v>410</v>
      </c>
      <c r="F278" s="17" t="s">
        <v>10548</v>
      </c>
      <c r="G278" s="17" t="s">
        <v>10188</v>
      </c>
    </row>
    <row r="279" spans="1:7" x14ac:dyDescent="0.25">
      <c r="A279" s="17" t="s">
        <v>870</v>
      </c>
      <c r="B279" s="17" t="s">
        <v>410</v>
      </c>
      <c r="C279" s="17" t="s">
        <v>10872</v>
      </c>
      <c r="D279" s="17" t="s">
        <v>10875</v>
      </c>
      <c r="E279" s="17" t="s">
        <v>390</v>
      </c>
      <c r="F279" s="17" t="s">
        <v>10438</v>
      </c>
      <c r="G279" s="17" t="s">
        <v>10188</v>
      </c>
    </row>
    <row r="280" spans="1:7" x14ac:dyDescent="0.25">
      <c r="A280" s="17" t="s">
        <v>870</v>
      </c>
      <c r="B280" s="17" t="s">
        <v>406</v>
      </c>
      <c r="C280" s="17" t="s">
        <v>10872</v>
      </c>
      <c r="D280" s="17" t="s">
        <v>10874</v>
      </c>
      <c r="E280" s="17" t="s">
        <v>356</v>
      </c>
      <c r="F280" s="17" t="s">
        <v>10438</v>
      </c>
      <c r="G280" s="17" t="s">
        <v>10188</v>
      </c>
    </row>
    <row r="281" spans="1:7" x14ac:dyDescent="0.25">
      <c r="A281" s="17" t="s">
        <v>870</v>
      </c>
      <c r="B281" s="17" t="s">
        <v>402</v>
      </c>
      <c r="C281" s="17" t="s">
        <v>10872</v>
      </c>
      <c r="D281" s="17" t="s">
        <v>10873</v>
      </c>
      <c r="E281" s="17" t="s">
        <v>406</v>
      </c>
      <c r="F281" s="17" t="s">
        <v>661</v>
      </c>
      <c r="G281" s="17" t="s">
        <v>10188</v>
      </c>
    </row>
    <row r="282" spans="1:7" x14ac:dyDescent="0.25">
      <c r="A282" s="17" t="s">
        <v>870</v>
      </c>
      <c r="B282" s="17" t="s">
        <v>398</v>
      </c>
      <c r="C282" s="17" t="s">
        <v>10872</v>
      </c>
      <c r="D282" s="17" t="s">
        <v>10871</v>
      </c>
      <c r="E282" s="17" t="s">
        <v>410</v>
      </c>
      <c r="F282" s="17" t="s">
        <v>10479</v>
      </c>
      <c r="G282" s="17" t="s">
        <v>10188</v>
      </c>
    </row>
    <row r="283" spans="1:7" x14ac:dyDescent="0.25">
      <c r="A283" s="17" t="s">
        <v>870</v>
      </c>
      <c r="B283" s="17" t="s">
        <v>394</v>
      </c>
      <c r="C283" s="17" t="s">
        <v>10872</v>
      </c>
      <c r="D283" s="17" t="s">
        <v>11522</v>
      </c>
      <c r="E283" s="17" t="s">
        <v>410</v>
      </c>
      <c r="F283" s="17" t="s">
        <v>10196</v>
      </c>
      <c r="G283" s="17" t="s">
        <v>10188</v>
      </c>
    </row>
    <row r="284" spans="1:7" x14ac:dyDescent="0.25">
      <c r="A284" s="17" t="s">
        <v>870</v>
      </c>
      <c r="B284" s="17" t="s">
        <v>390</v>
      </c>
      <c r="C284" s="17" t="s">
        <v>10872</v>
      </c>
      <c r="D284" s="17" t="s">
        <v>11523</v>
      </c>
      <c r="E284" s="17" t="s">
        <v>406</v>
      </c>
      <c r="F284" s="17" t="s">
        <v>10196</v>
      </c>
      <c r="G284" s="17" t="s">
        <v>10188</v>
      </c>
    </row>
    <row r="285" spans="1:7" x14ac:dyDescent="0.25">
      <c r="A285" s="17" t="s">
        <v>870</v>
      </c>
      <c r="B285" s="17" t="s">
        <v>386</v>
      </c>
      <c r="C285" s="17" t="s">
        <v>10872</v>
      </c>
      <c r="D285" s="17" t="s">
        <v>11524</v>
      </c>
      <c r="E285" s="17" t="s">
        <v>390</v>
      </c>
      <c r="F285" s="17" t="s">
        <v>10196</v>
      </c>
      <c r="G285" s="17" t="s">
        <v>10188</v>
      </c>
    </row>
    <row r="286" spans="1:7" x14ac:dyDescent="0.25">
      <c r="A286" s="17" t="s">
        <v>869</v>
      </c>
      <c r="B286" s="17" t="s">
        <v>422</v>
      </c>
      <c r="C286" s="17" t="s">
        <v>10866</v>
      </c>
      <c r="D286" s="17" t="s">
        <v>10870</v>
      </c>
      <c r="E286" s="17" t="s">
        <v>362</v>
      </c>
      <c r="F286" s="17" t="s">
        <v>10737</v>
      </c>
      <c r="G286" s="17" t="s">
        <v>10188</v>
      </c>
    </row>
    <row r="287" spans="1:7" x14ac:dyDescent="0.25">
      <c r="A287" s="17" t="s">
        <v>869</v>
      </c>
      <c r="B287" s="17" t="s">
        <v>418</v>
      </c>
      <c r="C287" s="17" t="s">
        <v>10866</v>
      </c>
      <c r="D287" s="17" t="s">
        <v>10869</v>
      </c>
      <c r="E287" s="17" t="s">
        <v>422</v>
      </c>
      <c r="F287" s="17" t="s">
        <v>10438</v>
      </c>
      <c r="G287" s="17" t="s">
        <v>10188</v>
      </c>
    </row>
    <row r="288" spans="1:7" x14ac:dyDescent="0.25">
      <c r="A288" s="17" t="s">
        <v>869</v>
      </c>
      <c r="B288" s="17" t="s">
        <v>414</v>
      </c>
      <c r="C288" s="17" t="s">
        <v>10866</v>
      </c>
      <c r="D288" s="17" t="s">
        <v>10868</v>
      </c>
      <c r="E288" s="17" t="s">
        <v>406</v>
      </c>
      <c r="F288" s="17" t="s">
        <v>10357</v>
      </c>
      <c r="G288" s="17" t="s">
        <v>10188</v>
      </c>
    </row>
    <row r="289" spans="1:7" x14ac:dyDescent="0.25">
      <c r="A289" s="17" t="s">
        <v>869</v>
      </c>
      <c r="B289" s="17" t="s">
        <v>410</v>
      </c>
      <c r="C289" s="17" t="s">
        <v>10866</v>
      </c>
      <c r="D289" s="17" t="s">
        <v>10867</v>
      </c>
      <c r="E289" s="17" t="s">
        <v>362</v>
      </c>
      <c r="F289" s="17" t="s">
        <v>10418</v>
      </c>
      <c r="G289" s="17" t="s">
        <v>10188</v>
      </c>
    </row>
    <row r="290" spans="1:7" x14ac:dyDescent="0.25">
      <c r="A290" s="17" t="s">
        <v>869</v>
      </c>
      <c r="B290" s="17" t="s">
        <v>406</v>
      </c>
      <c r="C290" s="17" t="s">
        <v>10866</v>
      </c>
      <c r="D290" s="17" t="s">
        <v>10865</v>
      </c>
      <c r="E290" s="17" t="s">
        <v>410</v>
      </c>
      <c r="F290" s="17" t="s">
        <v>656</v>
      </c>
      <c r="G290" s="17" t="s">
        <v>10188</v>
      </c>
    </row>
    <row r="291" spans="1:7" x14ac:dyDescent="0.25">
      <c r="A291" s="17" t="s">
        <v>868</v>
      </c>
      <c r="B291" s="17" t="s">
        <v>422</v>
      </c>
      <c r="C291" s="17" t="s">
        <v>10858</v>
      </c>
      <c r="D291" s="17" t="s">
        <v>10864</v>
      </c>
      <c r="E291" s="17" t="s">
        <v>370</v>
      </c>
      <c r="F291" s="17" t="s">
        <v>10737</v>
      </c>
      <c r="G291" s="17" t="s">
        <v>10188</v>
      </c>
    </row>
    <row r="292" spans="1:7" x14ac:dyDescent="0.25">
      <c r="A292" s="17" t="s">
        <v>868</v>
      </c>
      <c r="B292" s="17" t="s">
        <v>418</v>
      </c>
      <c r="C292" s="17" t="s">
        <v>10858</v>
      </c>
      <c r="D292" s="17" t="s">
        <v>10863</v>
      </c>
      <c r="E292" s="17" t="s">
        <v>360</v>
      </c>
      <c r="F292" s="17" t="s">
        <v>10438</v>
      </c>
      <c r="G292" s="17" t="s">
        <v>10188</v>
      </c>
    </row>
    <row r="293" spans="1:7" x14ac:dyDescent="0.25">
      <c r="A293" s="17" t="s">
        <v>868</v>
      </c>
      <c r="B293" s="17" t="s">
        <v>414</v>
      </c>
      <c r="C293" s="17" t="s">
        <v>10858</v>
      </c>
      <c r="D293" s="17" t="s">
        <v>10347</v>
      </c>
      <c r="E293" s="17" t="s">
        <v>422</v>
      </c>
      <c r="F293" s="17" t="s">
        <v>10357</v>
      </c>
      <c r="G293" s="17" t="s">
        <v>658</v>
      </c>
    </row>
    <row r="294" spans="1:7" x14ac:dyDescent="0.25">
      <c r="A294" s="17" t="s">
        <v>868</v>
      </c>
      <c r="B294" s="17" t="s">
        <v>410</v>
      </c>
      <c r="C294" s="17" t="s">
        <v>10858</v>
      </c>
      <c r="D294" s="17" t="s">
        <v>10431</v>
      </c>
      <c r="E294" s="17" t="s">
        <v>410</v>
      </c>
      <c r="F294" s="17" t="s">
        <v>10357</v>
      </c>
      <c r="G294" s="17" t="s">
        <v>658</v>
      </c>
    </row>
    <row r="295" spans="1:7" x14ac:dyDescent="0.25">
      <c r="A295" s="17" t="s">
        <v>868</v>
      </c>
      <c r="B295" s="17" t="s">
        <v>406</v>
      </c>
      <c r="C295" s="17" t="s">
        <v>10858</v>
      </c>
      <c r="D295" s="17" t="s">
        <v>10862</v>
      </c>
      <c r="E295" s="17" t="s">
        <v>398</v>
      </c>
      <c r="F295" s="17" t="s">
        <v>10357</v>
      </c>
      <c r="G295" s="17" t="s">
        <v>652</v>
      </c>
    </row>
    <row r="296" spans="1:7" x14ac:dyDescent="0.25">
      <c r="A296" s="17" t="s">
        <v>868</v>
      </c>
      <c r="B296" s="17" t="s">
        <v>402</v>
      </c>
      <c r="C296" s="17" t="s">
        <v>10858</v>
      </c>
      <c r="D296" s="17" t="s">
        <v>10861</v>
      </c>
      <c r="E296" s="17" t="s">
        <v>390</v>
      </c>
      <c r="F296" s="17" t="s">
        <v>10357</v>
      </c>
      <c r="G296" s="17" t="s">
        <v>10188</v>
      </c>
    </row>
    <row r="297" spans="1:7" x14ac:dyDescent="0.25">
      <c r="A297" s="17" t="s">
        <v>868</v>
      </c>
      <c r="B297" s="17" t="s">
        <v>398</v>
      </c>
      <c r="C297" s="17" t="s">
        <v>10858</v>
      </c>
      <c r="D297" s="17" t="s">
        <v>10860</v>
      </c>
      <c r="E297" s="17" t="s">
        <v>362</v>
      </c>
      <c r="F297" s="17" t="s">
        <v>10357</v>
      </c>
      <c r="G297" s="17" t="s">
        <v>658</v>
      </c>
    </row>
    <row r="298" spans="1:7" x14ac:dyDescent="0.25">
      <c r="A298" s="17" t="s">
        <v>868</v>
      </c>
      <c r="B298" s="17" t="s">
        <v>394</v>
      </c>
      <c r="C298" s="17" t="s">
        <v>10858</v>
      </c>
      <c r="D298" s="17" t="s">
        <v>10859</v>
      </c>
      <c r="E298" s="17" t="s">
        <v>360</v>
      </c>
      <c r="F298" s="17" t="s">
        <v>10209</v>
      </c>
      <c r="G298" s="17" t="s">
        <v>10188</v>
      </c>
    </row>
    <row r="299" spans="1:7" x14ac:dyDescent="0.25">
      <c r="A299" s="17" t="s">
        <v>868</v>
      </c>
      <c r="B299" s="17" t="s">
        <v>390</v>
      </c>
      <c r="C299" s="17" t="s">
        <v>10858</v>
      </c>
      <c r="D299" s="17" t="s">
        <v>10857</v>
      </c>
      <c r="E299" s="17" t="s">
        <v>390</v>
      </c>
      <c r="F299" s="17" t="s">
        <v>10209</v>
      </c>
      <c r="G299" s="17" t="s">
        <v>10188</v>
      </c>
    </row>
    <row r="300" spans="1:7" x14ac:dyDescent="0.25">
      <c r="A300" s="17" t="s">
        <v>867</v>
      </c>
      <c r="B300" s="17" t="s">
        <v>422</v>
      </c>
      <c r="C300" s="17" t="s">
        <v>10847</v>
      </c>
      <c r="D300" s="17" t="s">
        <v>10696</v>
      </c>
      <c r="E300" s="17" t="s">
        <v>390</v>
      </c>
      <c r="F300" s="17" t="s">
        <v>10737</v>
      </c>
      <c r="G300" s="17" t="s">
        <v>10188</v>
      </c>
    </row>
    <row r="301" spans="1:7" x14ac:dyDescent="0.25">
      <c r="A301" s="17" t="s">
        <v>867</v>
      </c>
      <c r="B301" s="17" t="s">
        <v>418</v>
      </c>
      <c r="C301" s="17" t="s">
        <v>10847</v>
      </c>
      <c r="D301" s="17" t="s">
        <v>10431</v>
      </c>
      <c r="E301" s="17" t="s">
        <v>410</v>
      </c>
      <c r="F301" s="17" t="s">
        <v>10548</v>
      </c>
      <c r="G301" s="17" t="s">
        <v>10188</v>
      </c>
    </row>
    <row r="302" spans="1:7" x14ac:dyDescent="0.25">
      <c r="A302" s="17" t="s">
        <v>867</v>
      </c>
      <c r="B302" s="17" t="s">
        <v>414</v>
      </c>
      <c r="C302" s="17" t="s">
        <v>10847</v>
      </c>
      <c r="D302" s="17" t="s">
        <v>10856</v>
      </c>
      <c r="E302" s="17" t="s">
        <v>406</v>
      </c>
      <c r="F302" s="17" t="s">
        <v>10548</v>
      </c>
      <c r="G302" s="17" t="s">
        <v>10188</v>
      </c>
    </row>
    <row r="303" spans="1:7" x14ac:dyDescent="0.25">
      <c r="A303" s="17" t="s">
        <v>867</v>
      </c>
      <c r="B303" s="17" t="s">
        <v>410</v>
      </c>
      <c r="C303" s="17" t="s">
        <v>10847</v>
      </c>
      <c r="D303" s="17" t="s">
        <v>10855</v>
      </c>
      <c r="E303" s="17" t="s">
        <v>378</v>
      </c>
      <c r="F303" s="17" t="s">
        <v>10548</v>
      </c>
      <c r="G303" s="17" t="s">
        <v>10188</v>
      </c>
    </row>
    <row r="304" spans="1:7" x14ac:dyDescent="0.25">
      <c r="A304" s="17" t="s">
        <v>867</v>
      </c>
      <c r="B304" s="17" t="s">
        <v>406</v>
      </c>
      <c r="C304" s="17" t="s">
        <v>10847</v>
      </c>
      <c r="D304" s="17" t="s">
        <v>10347</v>
      </c>
      <c r="E304" s="17" t="s">
        <v>422</v>
      </c>
      <c r="F304" s="17" t="s">
        <v>10438</v>
      </c>
      <c r="G304" s="17" t="s">
        <v>10188</v>
      </c>
    </row>
    <row r="305" spans="1:7" x14ac:dyDescent="0.25">
      <c r="A305" s="17" t="s">
        <v>867</v>
      </c>
      <c r="B305" s="17" t="s">
        <v>402</v>
      </c>
      <c r="C305" s="17" t="s">
        <v>10847</v>
      </c>
      <c r="D305" s="17" t="s">
        <v>10854</v>
      </c>
      <c r="E305" s="17" t="s">
        <v>362</v>
      </c>
      <c r="F305" s="17" t="s">
        <v>10438</v>
      </c>
      <c r="G305" s="17" t="s">
        <v>10188</v>
      </c>
    </row>
    <row r="306" spans="1:7" x14ac:dyDescent="0.25">
      <c r="A306" s="17" t="s">
        <v>867</v>
      </c>
      <c r="B306" s="17" t="s">
        <v>398</v>
      </c>
      <c r="C306" s="17" t="s">
        <v>10847</v>
      </c>
      <c r="D306" s="17" t="s">
        <v>10853</v>
      </c>
      <c r="E306" s="17" t="s">
        <v>360</v>
      </c>
      <c r="F306" s="17" t="s">
        <v>658</v>
      </c>
      <c r="G306" s="17" t="s">
        <v>653</v>
      </c>
    </row>
    <row r="307" spans="1:7" x14ac:dyDescent="0.25">
      <c r="A307" s="17" t="s">
        <v>867</v>
      </c>
      <c r="B307" s="17" t="s">
        <v>394</v>
      </c>
      <c r="C307" s="17" t="s">
        <v>10847</v>
      </c>
      <c r="D307" s="17" t="s">
        <v>10852</v>
      </c>
      <c r="E307" s="17" t="s">
        <v>390</v>
      </c>
      <c r="F307" s="17" t="s">
        <v>10312</v>
      </c>
      <c r="G307" s="17" t="s">
        <v>10188</v>
      </c>
    </row>
    <row r="308" spans="1:7" x14ac:dyDescent="0.25">
      <c r="A308" s="17" t="s">
        <v>867</v>
      </c>
      <c r="B308" s="17" t="s">
        <v>390</v>
      </c>
      <c r="C308" s="17" t="s">
        <v>10847</v>
      </c>
      <c r="D308" s="17" t="s">
        <v>10851</v>
      </c>
      <c r="E308" s="17" t="s">
        <v>410</v>
      </c>
      <c r="F308" s="17" t="s">
        <v>10312</v>
      </c>
      <c r="G308" s="17" t="s">
        <v>10188</v>
      </c>
    </row>
    <row r="309" spans="1:7" x14ac:dyDescent="0.25">
      <c r="A309" s="17" t="s">
        <v>867</v>
      </c>
      <c r="B309" s="17" t="s">
        <v>386</v>
      </c>
      <c r="C309" s="17" t="s">
        <v>10847</v>
      </c>
      <c r="D309" s="17" t="s">
        <v>10850</v>
      </c>
      <c r="E309" s="17" t="s">
        <v>406</v>
      </c>
      <c r="F309" s="17" t="s">
        <v>10312</v>
      </c>
      <c r="G309" s="17" t="s">
        <v>10188</v>
      </c>
    </row>
    <row r="310" spans="1:7" x14ac:dyDescent="0.25">
      <c r="A310" s="17" t="s">
        <v>867</v>
      </c>
      <c r="B310" s="17" t="s">
        <v>382</v>
      </c>
      <c r="C310" s="17" t="s">
        <v>10847</v>
      </c>
      <c r="D310" s="17" t="s">
        <v>10849</v>
      </c>
      <c r="E310" s="17" t="s">
        <v>422</v>
      </c>
      <c r="F310" s="17" t="s">
        <v>10312</v>
      </c>
      <c r="G310" s="17" t="s">
        <v>10188</v>
      </c>
    </row>
    <row r="311" spans="1:7" x14ac:dyDescent="0.25">
      <c r="A311" s="17" t="s">
        <v>867</v>
      </c>
      <c r="B311" s="17" t="s">
        <v>378</v>
      </c>
      <c r="C311" s="17" t="s">
        <v>10847</v>
      </c>
      <c r="D311" s="17" t="s">
        <v>10848</v>
      </c>
      <c r="E311" s="17" t="s">
        <v>362</v>
      </c>
      <c r="F311" s="17" t="s">
        <v>10312</v>
      </c>
      <c r="G311" s="17" t="s">
        <v>10188</v>
      </c>
    </row>
    <row r="312" spans="1:7" x14ac:dyDescent="0.25">
      <c r="A312" s="17" t="s">
        <v>867</v>
      </c>
      <c r="B312" s="17" t="s">
        <v>374</v>
      </c>
      <c r="C312" s="17" t="s">
        <v>10847</v>
      </c>
      <c r="D312" s="17" t="s">
        <v>10846</v>
      </c>
      <c r="E312" s="17" t="s">
        <v>360</v>
      </c>
      <c r="F312" s="17" t="s">
        <v>651</v>
      </c>
      <c r="G312" s="17" t="s">
        <v>10188</v>
      </c>
    </row>
    <row r="313" spans="1:7" x14ac:dyDescent="0.25">
      <c r="A313" s="17" t="s">
        <v>866</v>
      </c>
      <c r="B313" s="17" t="s">
        <v>422</v>
      </c>
      <c r="C313" s="17" t="s">
        <v>10844</v>
      </c>
      <c r="D313" s="17" t="s">
        <v>10845</v>
      </c>
      <c r="E313" s="17" t="s">
        <v>362</v>
      </c>
      <c r="F313" s="17" t="s">
        <v>10737</v>
      </c>
      <c r="G313" s="17" t="s">
        <v>661</v>
      </c>
    </row>
    <row r="314" spans="1:7" x14ac:dyDescent="0.25">
      <c r="A314" s="17" t="s">
        <v>866</v>
      </c>
      <c r="B314" s="17" t="s">
        <v>418</v>
      </c>
      <c r="C314" s="17" t="s">
        <v>10844</v>
      </c>
      <c r="D314" s="17" t="s">
        <v>10843</v>
      </c>
      <c r="E314" s="17" t="s">
        <v>362</v>
      </c>
      <c r="F314" s="17" t="s">
        <v>10737</v>
      </c>
      <c r="G314" s="17" t="s">
        <v>661</v>
      </c>
    </row>
    <row r="315" spans="1:7" x14ac:dyDescent="0.25">
      <c r="A315" s="17" t="s">
        <v>865</v>
      </c>
      <c r="B315" s="17" t="s">
        <v>422</v>
      </c>
      <c r="C315" s="17" t="s">
        <v>10842</v>
      </c>
      <c r="D315" s="17" t="s">
        <v>10841</v>
      </c>
      <c r="E315" s="17" t="s">
        <v>360</v>
      </c>
      <c r="F315" s="17" t="s">
        <v>10737</v>
      </c>
      <c r="G315" s="17" t="s">
        <v>10188</v>
      </c>
    </row>
    <row r="316" spans="1:7" x14ac:dyDescent="0.25">
      <c r="A316" s="17" t="s">
        <v>864</v>
      </c>
      <c r="B316" s="17" t="s">
        <v>422</v>
      </c>
      <c r="C316" s="17" t="s">
        <v>10839</v>
      </c>
      <c r="D316" s="17" t="s">
        <v>10840</v>
      </c>
      <c r="E316" s="17" t="s">
        <v>390</v>
      </c>
      <c r="F316" s="17" t="s">
        <v>10737</v>
      </c>
      <c r="G316" s="17" t="s">
        <v>655</v>
      </c>
    </row>
    <row r="317" spans="1:7" x14ac:dyDescent="0.25">
      <c r="A317" s="17" t="s">
        <v>864</v>
      </c>
      <c r="B317" s="17" t="s">
        <v>418</v>
      </c>
      <c r="C317" s="17" t="s">
        <v>10839</v>
      </c>
      <c r="D317" s="17" t="s">
        <v>10838</v>
      </c>
      <c r="E317" s="17" t="s">
        <v>390</v>
      </c>
      <c r="F317" s="17" t="s">
        <v>10350</v>
      </c>
      <c r="G317" s="17" t="s">
        <v>655</v>
      </c>
    </row>
    <row r="318" spans="1:7" x14ac:dyDescent="0.25">
      <c r="A318" s="17" t="s">
        <v>863</v>
      </c>
      <c r="B318" s="17" t="s">
        <v>422</v>
      </c>
      <c r="C318" s="17" t="s">
        <v>10837</v>
      </c>
      <c r="D318" s="17" t="s">
        <v>10490</v>
      </c>
      <c r="E318" s="17" t="s">
        <v>422</v>
      </c>
      <c r="F318" s="17" t="s">
        <v>10737</v>
      </c>
      <c r="G318" s="17" t="s">
        <v>10188</v>
      </c>
    </row>
    <row r="319" spans="1:7" x14ac:dyDescent="0.25">
      <c r="A319" s="17" t="s">
        <v>862</v>
      </c>
      <c r="B319" s="17" t="s">
        <v>422</v>
      </c>
      <c r="C319" s="17" t="s">
        <v>10835</v>
      </c>
      <c r="D319" s="17" t="s">
        <v>10836</v>
      </c>
      <c r="E319" s="17" t="s">
        <v>422</v>
      </c>
      <c r="F319" s="17" t="s">
        <v>10737</v>
      </c>
      <c r="G319" s="17" t="s">
        <v>10188</v>
      </c>
    </row>
    <row r="320" spans="1:7" x14ac:dyDescent="0.25">
      <c r="A320" s="17" t="s">
        <v>862</v>
      </c>
      <c r="B320" s="17" t="s">
        <v>418</v>
      </c>
      <c r="C320" s="17" t="s">
        <v>10835</v>
      </c>
      <c r="D320" s="17" t="s">
        <v>10834</v>
      </c>
      <c r="E320" s="17" t="s">
        <v>398</v>
      </c>
      <c r="F320" s="17" t="s">
        <v>10737</v>
      </c>
      <c r="G320" s="17" t="s">
        <v>10188</v>
      </c>
    </row>
    <row r="321" spans="1:7" x14ac:dyDescent="0.25">
      <c r="A321" s="17" t="s">
        <v>862</v>
      </c>
      <c r="B321" s="17" t="s">
        <v>414</v>
      </c>
      <c r="C321" s="17" t="s">
        <v>10835</v>
      </c>
      <c r="D321" s="17" t="s">
        <v>11525</v>
      </c>
      <c r="E321" s="17" t="s">
        <v>422</v>
      </c>
      <c r="F321" s="17" t="s">
        <v>10737</v>
      </c>
      <c r="G321" s="17" t="s">
        <v>10188</v>
      </c>
    </row>
    <row r="322" spans="1:7" x14ac:dyDescent="0.25">
      <c r="A322" s="17" t="s">
        <v>862</v>
      </c>
      <c r="B322" s="17" t="s">
        <v>410</v>
      </c>
      <c r="C322" s="17" t="s">
        <v>10835</v>
      </c>
      <c r="D322" s="17" t="s">
        <v>11526</v>
      </c>
      <c r="E322" s="17" t="s">
        <v>398</v>
      </c>
      <c r="F322" s="17" t="s">
        <v>665</v>
      </c>
      <c r="G322" s="17" t="s">
        <v>10188</v>
      </c>
    </row>
    <row r="323" spans="1:7" x14ac:dyDescent="0.25">
      <c r="A323" s="17" t="s">
        <v>861</v>
      </c>
      <c r="B323" s="17" t="s">
        <v>422</v>
      </c>
      <c r="C323" s="17" t="s">
        <v>10827</v>
      </c>
      <c r="D323" s="17" t="s">
        <v>10833</v>
      </c>
      <c r="E323" s="17" t="s">
        <v>390</v>
      </c>
      <c r="F323" s="17" t="s">
        <v>10737</v>
      </c>
      <c r="G323" s="17" t="s">
        <v>10188</v>
      </c>
    </row>
    <row r="324" spans="1:7" x14ac:dyDescent="0.25">
      <c r="A324" s="17" t="s">
        <v>861</v>
      </c>
      <c r="B324" s="17" t="s">
        <v>418</v>
      </c>
      <c r="C324" s="17" t="s">
        <v>10827</v>
      </c>
      <c r="D324" s="17" t="s">
        <v>10832</v>
      </c>
      <c r="E324" s="17" t="s">
        <v>410</v>
      </c>
      <c r="F324" s="17" t="s">
        <v>10438</v>
      </c>
      <c r="G324" s="17" t="s">
        <v>10188</v>
      </c>
    </row>
    <row r="325" spans="1:7" x14ac:dyDescent="0.25">
      <c r="A325" s="17" t="s">
        <v>861</v>
      </c>
      <c r="B325" s="17" t="s">
        <v>414</v>
      </c>
      <c r="C325" s="17" t="s">
        <v>10827</v>
      </c>
      <c r="D325" s="17" t="s">
        <v>10831</v>
      </c>
      <c r="E325" s="17" t="s">
        <v>390</v>
      </c>
      <c r="F325" s="17" t="s">
        <v>10492</v>
      </c>
      <c r="G325" s="17" t="s">
        <v>10188</v>
      </c>
    </row>
    <row r="326" spans="1:7" x14ac:dyDescent="0.25">
      <c r="A326" s="17" t="s">
        <v>861</v>
      </c>
      <c r="B326" s="17" t="s">
        <v>410</v>
      </c>
      <c r="C326" s="17" t="s">
        <v>10827</v>
      </c>
      <c r="D326" s="17" t="s">
        <v>10830</v>
      </c>
      <c r="E326" s="17" t="s">
        <v>390</v>
      </c>
      <c r="F326" s="17" t="s">
        <v>10492</v>
      </c>
      <c r="G326" s="17" t="s">
        <v>10188</v>
      </c>
    </row>
    <row r="327" spans="1:7" x14ac:dyDescent="0.25">
      <c r="A327" s="17" t="s">
        <v>861</v>
      </c>
      <c r="B327" s="17" t="s">
        <v>406</v>
      </c>
      <c r="C327" s="17" t="s">
        <v>10827</v>
      </c>
      <c r="D327" s="17" t="s">
        <v>10829</v>
      </c>
      <c r="E327" s="17" t="s">
        <v>410</v>
      </c>
      <c r="F327" s="17" t="s">
        <v>10492</v>
      </c>
      <c r="G327" s="17" t="s">
        <v>10188</v>
      </c>
    </row>
    <row r="328" spans="1:7" x14ac:dyDescent="0.25">
      <c r="A328" s="17" t="s">
        <v>861</v>
      </c>
      <c r="B328" s="17" t="s">
        <v>402</v>
      </c>
      <c r="C328" s="17" t="s">
        <v>10827</v>
      </c>
      <c r="D328" s="17" t="s">
        <v>10828</v>
      </c>
      <c r="E328" s="17" t="s">
        <v>390</v>
      </c>
      <c r="F328" s="17" t="s">
        <v>10229</v>
      </c>
      <c r="G328" s="17" t="s">
        <v>10188</v>
      </c>
    </row>
    <row r="329" spans="1:7" x14ac:dyDescent="0.25">
      <c r="A329" s="17" t="s">
        <v>861</v>
      </c>
      <c r="B329" s="17" t="s">
        <v>398</v>
      </c>
      <c r="C329" s="17" t="s">
        <v>10827</v>
      </c>
      <c r="D329" s="17" t="s">
        <v>10826</v>
      </c>
      <c r="E329" s="17" t="s">
        <v>410</v>
      </c>
      <c r="F329" s="17" t="s">
        <v>10312</v>
      </c>
      <c r="G329" s="17" t="s">
        <v>10188</v>
      </c>
    </row>
    <row r="330" spans="1:7" x14ac:dyDescent="0.25">
      <c r="A330" s="17" t="s">
        <v>860</v>
      </c>
      <c r="B330" s="17" t="s">
        <v>422</v>
      </c>
      <c r="C330" s="17" t="s">
        <v>10823</v>
      </c>
      <c r="D330" s="17" t="s">
        <v>10825</v>
      </c>
      <c r="E330" s="17" t="s">
        <v>378</v>
      </c>
      <c r="F330" s="17" t="s">
        <v>10737</v>
      </c>
      <c r="G330" s="17" t="s">
        <v>10188</v>
      </c>
    </row>
    <row r="331" spans="1:7" x14ac:dyDescent="0.25">
      <c r="A331" s="17" t="s">
        <v>860</v>
      </c>
      <c r="B331" s="17" t="s">
        <v>418</v>
      </c>
      <c r="C331" s="17" t="s">
        <v>10823</v>
      </c>
      <c r="D331" s="17" t="s">
        <v>10824</v>
      </c>
      <c r="E331" s="17" t="s">
        <v>378</v>
      </c>
      <c r="F331" s="17" t="s">
        <v>10548</v>
      </c>
      <c r="G331" s="17" t="s">
        <v>10188</v>
      </c>
    </row>
    <row r="332" spans="1:7" x14ac:dyDescent="0.25">
      <c r="A332" s="17" t="s">
        <v>860</v>
      </c>
      <c r="B332" s="17" t="s">
        <v>414</v>
      </c>
      <c r="C332" s="17" t="s">
        <v>10823</v>
      </c>
      <c r="D332" s="17" t="s">
        <v>10822</v>
      </c>
      <c r="E332" s="17" t="s">
        <v>378</v>
      </c>
      <c r="F332" s="17" t="s">
        <v>10221</v>
      </c>
      <c r="G332" s="17" t="s">
        <v>10188</v>
      </c>
    </row>
    <row r="333" spans="1:7" x14ac:dyDescent="0.25">
      <c r="A333" s="17" t="s">
        <v>859</v>
      </c>
      <c r="B333" s="17" t="s">
        <v>422</v>
      </c>
      <c r="C333" s="17" t="s">
        <v>10809</v>
      </c>
      <c r="D333" s="17" t="s">
        <v>10821</v>
      </c>
      <c r="E333" s="17" t="s">
        <v>378</v>
      </c>
      <c r="F333" s="17" t="s">
        <v>10737</v>
      </c>
      <c r="G333" s="17" t="s">
        <v>10188</v>
      </c>
    </row>
    <row r="334" spans="1:7" x14ac:dyDescent="0.25">
      <c r="A334" s="17" t="s">
        <v>859</v>
      </c>
      <c r="B334" s="17" t="s">
        <v>418</v>
      </c>
      <c r="C334" s="17" t="s">
        <v>10809</v>
      </c>
      <c r="D334" s="17" t="s">
        <v>10820</v>
      </c>
      <c r="E334" s="17" t="s">
        <v>360</v>
      </c>
      <c r="F334" s="17" t="s">
        <v>10737</v>
      </c>
      <c r="G334" s="17" t="s">
        <v>10188</v>
      </c>
    </row>
    <row r="335" spans="1:7" x14ac:dyDescent="0.25">
      <c r="A335" s="17" t="s">
        <v>859</v>
      </c>
      <c r="B335" s="17" t="s">
        <v>414</v>
      </c>
      <c r="C335" s="17" t="s">
        <v>10809</v>
      </c>
      <c r="D335" s="17" t="s">
        <v>10819</v>
      </c>
      <c r="E335" s="17" t="s">
        <v>406</v>
      </c>
      <c r="F335" s="17" t="s">
        <v>10438</v>
      </c>
      <c r="G335" s="17" t="s">
        <v>659</v>
      </c>
    </row>
    <row r="336" spans="1:7" x14ac:dyDescent="0.25">
      <c r="A336" s="17" t="s">
        <v>859</v>
      </c>
      <c r="B336" s="17" t="s">
        <v>410</v>
      </c>
      <c r="C336" s="17" t="s">
        <v>10809</v>
      </c>
      <c r="D336" s="17" t="s">
        <v>10818</v>
      </c>
      <c r="E336" s="17" t="s">
        <v>406</v>
      </c>
      <c r="F336" s="17" t="s">
        <v>10438</v>
      </c>
      <c r="G336" s="17" t="s">
        <v>10188</v>
      </c>
    </row>
    <row r="337" spans="1:7" x14ac:dyDescent="0.25">
      <c r="A337" s="17" t="s">
        <v>859</v>
      </c>
      <c r="B337" s="17" t="s">
        <v>406</v>
      </c>
      <c r="C337" s="17" t="s">
        <v>10809</v>
      </c>
      <c r="D337" s="17" t="s">
        <v>10817</v>
      </c>
      <c r="E337" s="17" t="s">
        <v>390</v>
      </c>
      <c r="F337" s="17" t="s">
        <v>10438</v>
      </c>
      <c r="G337" s="17" t="s">
        <v>10188</v>
      </c>
    </row>
    <row r="338" spans="1:7" x14ac:dyDescent="0.25">
      <c r="A338" s="17" t="s">
        <v>859</v>
      </c>
      <c r="B338" s="17" t="s">
        <v>402</v>
      </c>
      <c r="C338" s="17" t="s">
        <v>10809</v>
      </c>
      <c r="D338" s="17" t="s">
        <v>10816</v>
      </c>
      <c r="E338" s="17" t="s">
        <v>370</v>
      </c>
      <c r="F338" s="17" t="s">
        <v>10438</v>
      </c>
      <c r="G338" s="17" t="s">
        <v>10188</v>
      </c>
    </row>
    <row r="339" spans="1:7" x14ac:dyDescent="0.25">
      <c r="A339" s="17" t="s">
        <v>859</v>
      </c>
      <c r="B339" s="17" t="s">
        <v>398</v>
      </c>
      <c r="C339" s="17" t="s">
        <v>10809</v>
      </c>
      <c r="D339" s="17" t="s">
        <v>10815</v>
      </c>
      <c r="E339" s="17" t="s">
        <v>390</v>
      </c>
      <c r="F339" s="17" t="s">
        <v>10357</v>
      </c>
      <c r="G339" s="17" t="s">
        <v>10188</v>
      </c>
    </row>
    <row r="340" spans="1:7" x14ac:dyDescent="0.25">
      <c r="A340" s="17" t="s">
        <v>859</v>
      </c>
      <c r="B340" s="17" t="s">
        <v>394</v>
      </c>
      <c r="C340" s="17" t="s">
        <v>10809</v>
      </c>
      <c r="D340" s="17" t="s">
        <v>10814</v>
      </c>
      <c r="E340" s="17" t="s">
        <v>362</v>
      </c>
      <c r="F340" s="17" t="s">
        <v>10357</v>
      </c>
      <c r="G340" s="17" t="s">
        <v>10188</v>
      </c>
    </row>
    <row r="341" spans="1:7" x14ac:dyDescent="0.25">
      <c r="A341" s="17" t="s">
        <v>859</v>
      </c>
      <c r="B341" s="17" t="s">
        <v>390</v>
      </c>
      <c r="C341" s="17" t="s">
        <v>10809</v>
      </c>
      <c r="D341" s="17" t="s">
        <v>10309</v>
      </c>
      <c r="E341" s="17" t="s">
        <v>390</v>
      </c>
      <c r="F341" s="17" t="s">
        <v>660</v>
      </c>
      <c r="G341" s="17" t="s">
        <v>10188</v>
      </c>
    </row>
    <row r="342" spans="1:7" x14ac:dyDescent="0.25">
      <c r="A342" s="17" t="s">
        <v>859</v>
      </c>
      <c r="B342" s="17" t="s">
        <v>386</v>
      </c>
      <c r="C342" s="17" t="s">
        <v>10809</v>
      </c>
      <c r="D342" s="17" t="s">
        <v>10813</v>
      </c>
      <c r="E342" s="17" t="s">
        <v>410</v>
      </c>
      <c r="F342" s="17" t="s">
        <v>658</v>
      </c>
      <c r="G342" s="17" t="s">
        <v>10188</v>
      </c>
    </row>
    <row r="343" spans="1:7" x14ac:dyDescent="0.25">
      <c r="A343" s="17" t="s">
        <v>859</v>
      </c>
      <c r="B343" s="17" t="s">
        <v>382</v>
      </c>
      <c r="C343" s="17" t="s">
        <v>10809</v>
      </c>
      <c r="D343" s="17" t="s">
        <v>10812</v>
      </c>
      <c r="E343" s="17" t="s">
        <v>370</v>
      </c>
      <c r="F343" s="17" t="s">
        <v>10238</v>
      </c>
      <c r="G343" s="17" t="s">
        <v>10188</v>
      </c>
    </row>
    <row r="344" spans="1:7" x14ac:dyDescent="0.25">
      <c r="A344" s="17" t="s">
        <v>859</v>
      </c>
      <c r="B344" s="17" t="s">
        <v>378</v>
      </c>
      <c r="C344" s="17" t="s">
        <v>10809</v>
      </c>
      <c r="D344" s="17" t="s">
        <v>10811</v>
      </c>
      <c r="E344" s="17" t="s">
        <v>410</v>
      </c>
      <c r="F344" s="17" t="s">
        <v>658</v>
      </c>
      <c r="G344" s="17" t="s">
        <v>10188</v>
      </c>
    </row>
    <row r="345" spans="1:7" x14ac:dyDescent="0.25">
      <c r="A345" s="17" t="s">
        <v>859</v>
      </c>
      <c r="B345" s="17" t="s">
        <v>374</v>
      </c>
      <c r="C345" s="17" t="s">
        <v>10809</v>
      </c>
      <c r="D345" s="17" t="s">
        <v>10810</v>
      </c>
      <c r="E345" s="17" t="s">
        <v>360</v>
      </c>
      <c r="F345" s="17" t="s">
        <v>10312</v>
      </c>
      <c r="G345" s="17" t="s">
        <v>10188</v>
      </c>
    </row>
    <row r="346" spans="1:7" x14ac:dyDescent="0.25">
      <c r="A346" s="17" t="s">
        <v>859</v>
      </c>
      <c r="B346" s="17" t="s">
        <v>370</v>
      </c>
      <c r="C346" s="17" t="s">
        <v>10809</v>
      </c>
      <c r="D346" s="17" t="s">
        <v>10808</v>
      </c>
      <c r="E346" s="17" t="s">
        <v>390</v>
      </c>
      <c r="F346" s="17" t="s">
        <v>10270</v>
      </c>
      <c r="G346" s="17" t="s">
        <v>10188</v>
      </c>
    </row>
    <row r="347" spans="1:7" x14ac:dyDescent="0.25">
      <c r="A347" s="17" t="s">
        <v>859</v>
      </c>
      <c r="B347" s="17" t="s">
        <v>366</v>
      </c>
      <c r="C347" s="17" t="s">
        <v>10809</v>
      </c>
      <c r="D347" s="17" t="s">
        <v>11527</v>
      </c>
      <c r="E347" s="17" t="s">
        <v>360</v>
      </c>
      <c r="F347" s="17" t="s">
        <v>10196</v>
      </c>
      <c r="G347" s="17" t="s">
        <v>10188</v>
      </c>
    </row>
    <row r="348" spans="1:7" x14ac:dyDescent="0.25">
      <c r="A348" s="17" t="s">
        <v>858</v>
      </c>
      <c r="B348" s="17" t="s">
        <v>422</v>
      </c>
      <c r="C348" s="17" t="s">
        <v>10805</v>
      </c>
      <c r="D348" s="17" t="s">
        <v>10807</v>
      </c>
      <c r="E348" s="17" t="s">
        <v>390</v>
      </c>
      <c r="F348" s="17" t="s">
        <v>10737</v>
      </c>
      <c r="G348" s="17" t="s">
        <v>10188</v>
      </c>
    </row>
    <row r="349" spans="1:7" x14ac:dyDescent="0.25">
      <c r="A349" s="17" t="s">
        <v>858</v>
      </c>
      <c r="B349" s="17" t="s">
        <v>418</v>
      </c>
      <c r="C349" s="17" t="s">
        <v>10805</v>
      </c>
      <c r="D349" s="17" t="s">
        <v>10806</v>
      </c>
      <c r="E349" s="17" t="s">
        <v>390</v>
      </c>
      <c r="F349" s="17" t="s">
        <v>10737</v>
      </c>
      <c r="G349" s="17" t="s">
        <v>10188</v>
      </c>
    </row>
    <row r="350" spans="1:7" x14ac:dyDescent="0.25">
      <c r="A350" s="17" t="s">
        <v>858</v>
      </c>
      <c r="B350" s="17" t="s">
        <v>414</v>
      </c>
      <c r="C350" s="17" t="s">
        <v>10805</v>
      </c>
      <c r="D350" s="17" t="s">
        <v>10804</v>
      </c>
      <c r="E350" s="17" t="s">
        <v>390</v>
      </c>
      <c r="F350" s="17" t="s">
        <v>10238</v>
      </c>
      <c r="G350" s="17" t="s">
        <v>10188</v>
      </c>
    </row>
    <row r="351" spans="1:7" x14ac:dyDescent="0.25">
      <c r="A351" s="17" t="s">
        <v>857</v>
      </c>
      <c r="B351" s="17" t="s">
        <v>422</v>
      </c>
      <c r="C351" s="17" t="s">
        <v>10802</v>
      </c>
      <c r="D351" s="17" t="s">
        <v>10640</v>
      </c>
      <c r="E351" s="17" t="s">
        <v>390</v>
      </c>
      <c r="F351" s="17" t="s">
        <v>10737</v>
      </c>
      <c r="G351" s="17" t="s">
        <v>10188</v>
      </c>
    </row>
    <row r="352" spans="1:7" x14ac:dyDescent="0.25">
      <c r="A352" s="17" t="s">
        <v>857</v>
      </c>
      <c r="B352" s="17" t="s">
        <v>418</v>
      </c>
      <c r="C352" s="17" t="s">
        <v>10802</v>
      </c>
      <c r="D352" s="17" t="s">
        <v>10803</v>
      </c>
      <c r="E352" s="17" t="s">
        <v>362</v>
      </c>
      <c r="F352" s="17" t="s">
        <v>10357</v>
      </c>
      <c r="G352" s="17" t="s">
        <v>658</v>
      </c>
    </row>
    <row r="353" spans="1:7" x14ac:dyDescent="0.25">
      <c r="A353" s="17" t="s">
        <v>857</v>
      </c>
      <c r="B353" s="17" t="s">
        <v>414</v>
      </c>
      <c r="C353" s="17" t="s">
        <v>10802</v>
      </c>
      <c r="D353" s="17" t="s">
        <v>10230</v>
      </c>
      <c r="E353" s="17" t="s">
        <v>390</v>
      </c>
      <c r="F353" s="17" t="s">
        <v>10492</v>
      </c>
      <c r="G353" s="17" t="s">
        <v>10188</v>
      </c>
    </row>
    <row r="354" spans="1:7" x14ac:dyDescent="0.25">
      <c r="A354" s="17" t="s">
        <v>857</v>
      </c>
      <c r="B354" s="17" t="s">
        <v>410</v>
      </c>
      <c r="C354" s="17" t="s">
        <v>10802</v>
      </c>
      <c r="D354" s="17" t="s">
        <v>10801</v>
      </c>
      <c r="E354" s="17" t="s">
        <v>362</v>
      </c>
      <c r="F354" s="17" t="s">
        <v>10492</v>
      </c>
      <c r="G354" s="17" t="s">
        <v>658</v>
      </c>
    </row>
    <row r="355" spans="1:7" x14ac:dyDescent="0.25">
      <c r="A355" s="17" t="s">
        <v>857</v>
      </c>
      <c r="B355" s="17" t="s">
        <v>406</v>
      </c>
      <c r="C355" s="17" t="s">
        <v>10802</v>
      </c>
      <c r="D355" s="17" t="s">
        <v>10309</v>
      </c>
      <c r="E355" s="17" t="s">
        <v>390</v>
      </c>
      <c r="F355" s="17" t="s">
        <v>10737</v>
      </c>
      <c r="G355" s="17" t="s">
        <v>10188</v>
      </c>
    </row>
    <row r="356" spans="1:7" x14ac:dyDescent="0.25">
      <c r="A356" s="17" t="s">
        <v>856</v>
      </c>
      <c r="B356" s="17" t="s">
        <v>422</v>
      </c>
      <c r="C356" s="17" t="s">
        <v>10797</v>
      </c>
      <c r="D356" s="17" t="s">
        <v>10800</v>
      </c>
      <c r="E356" s="17" t="s">
        <v>366</v>
      </c>
      <c r="F356" s="17" t="s">
        <v>10737</v>
      </c>
      <c r="G356" s="17" t="s">
        <v>10188</v>
      </c>
    </row>
    <row r="357" spans="1:7" x14ac:dyDescent="0.25">
      <c r="A357" s="17" t="s">
        <v>856</v>
      </c>
      <c r="B357" s="17" t="s">
        <v>418</v>
      </c>
      <c r="C357" s="17" t="s">
        <v>10797</v>
      </c>
      <c r="D357" s="17" t="s">
        <v>10799</v>
      </c>
      <c r="E357" s="17" t="s">
        <v>390</v>
      </c>
      <c r="F357" s="17" t="s">
        <v>660</v>
      </c>
      <c r="G357" s="17" t="s">
        <v>10188</v>
      </c>
    </row>
    <row r="358" spans="1:7" x14ac:dyDescent="0.25">
      <c r="A358" s="17" t="s">
        <v>856</v>
      </c>
      <c r="B358" s="17" t="s">
        <v>414</v>
      </c>
      <c r="C358" s="17" t="s">
        <v>10797</v>
      </c>
      <c r="D358" s="17" t="s">
        <v>10798</v>
      </c>
      <c r="E358" s="17" t="s">
        <v>366</v>
      </c>
      <c r="F358" s="17" t="s">
        <v>10492</v>
      </c>
      <c r="G358" s="17" t="s">
        <v>10188</v>
      </c>
    </row>
    <row r="359" spans="1:7" x14ac:dyDescent="0.25">
      <c r="A359" s="17" t="s">
        <v>856</v>
      </c>
      <c r="B359" s="17" t="s">
        <v>410</v>
      </c>
      <c r="C359" s="17" t="s">
        <v>10797</v>
      </c>
      <c r="D359" s="17" t="s">
        <v>10796</v>
      </c>
      <c r="E359" s="17" t="s">
        <v>390</v>
      </c>
      <c r="F359" s="17" t="s">
        <v>660</v>
      </c>
      <c r="G359" s="17" t="s">
        <v>10188</v>
      </c>
    </row>
    <row r="360" spans="1:7" x14ac:dyDescent="0.25">
      <c r="A360" s="17" t="s">
        <v>856</v>
      </c>
      <c r="B360" s="17" t="s">
        <v>406</v>
      </c>
      <c r="C360" s="17" t="s">
        <v>10797</v>
      </c>
      <c r="D360" s="17" t="s">
        <v>10486</v>
      </c>
      <c r="E360" s="17" t="s">
        <v>390</v>
      </c>
      <c r="F360" s="17" t="s">
        <v>660</v>
      </c>
      <c r="G360" s="17" t="s">
        <v>10188</v>
      </c>
    </row>
    <row r="361" spans="1:7" x14ac:dyDescent="0.25">
      <c r="A361" s="17" t="s">
        <v>855</v>
      </c>
      <c r="B361" s="17" t="s">
        <v>422</v>
      </c>
      <c r="C361" s="17" t="s">
        <v>10787</v>
      </c>
      <c r="D361" s="17" t="s">
        <v>10795</v>
      </c>
      <c r="E361" s="17" t="s">
        <v>406</v>
      </c>
      <c r="F361" s="17" t="s">
        <v>10737</v>
      </c>
      <c r="G361" s="17" t="s">
        <v>655</v>
      </c>
    </row>
    <row r="362" spans="1:7" x14ac:dyDescent="0.25">
      <c r="A362" s="17" t="s">
        <v>855</v>
      </c>
      <c r="B362" s="17" t="s">
        <v>418</v>
      </c>
      <c r="C362" s="17" t="s">
        <v>10787</v>
      </c>
      <c r="D362" s="17" t="s">
        <v>10794</v>
      </c>
      <c r="E362" s="17" t="s">
        <v>422</v>
      </c>
      <c r="F362" s="17" t="s">
        <v>10548</v>
      </c>
      <c r="G362" s="17" t="s">
        <v>660</v>
      </c>
    </row>
    <row r="363" spans="1:7" x14ac:dyDescent="0.25">
      <c r="A363" s="17" t="s">
        <v>855</v>
      </c>
      <c r="B363" s="17" t="s">
        <v>414</v>
      </c>
      <c r="C363" s="17" t="s">
        <v>10787</v>
      </c>
      <c r="D363" s="17" t="s">
        <v>10793</v>
      </c>
      <c r="E363" s="17" t="s">
        <v>410</v>
      </c>
      <c r="F363" s="17" t="s">
        <v>10548</v>
      </c>
      <c r="G363" s="17" t="s">
        <v>657</v>
      </c>
    </row>
    <row r="364" spans="1:7" x14ac:dyDescent="0.25">
      <c r="A364" s="17" t="s">
        <v>855</v>
      </c>
      <c r="B364" s="17" t="s">
        <v>410</v>
      </c>
      <c r="C364" s="17" t="s">
        <v>10787</v>
      </c>
      <c r="D364" s="17" t="s">
        <v>10792</v>
      </c>
      <c r="E364" s="17" t="s">
        <v>390</v>
      </c>
      <c r="F364" s="17" t="s">
        <v>10548</v>
      </c>
      <c r="G364" s="17" t="s">
        <v>10188</v>
      </c>
    </row>
    <row r="365" spans="1:7" x14ac:dyDescent="0.25">
      <c r="A365" s="17" t="s">
        <v>855</v>
      </c>
      <c r="B365" s="17" t="s">
        <v>406</v>
      </c>
      <c r="C365" s="17" t="s">
        <v>10787</v>
      </c>
      <c r="D365" s="17" t="s">
        <v>10791</v>
      </c>
      <c r="E365" s="17" t="s">
        <v>366</v>
      </c>
      <c r="F365" s="17" t="s">
        <v>10548</v>
      </c>
      <c r="G365" s="17" t="s">
        <v>660</v>
      </c>
    </row>
    <row r="366" spans="1:7" x14ac:dyDescent="0.25">
      <c r="A366" s="17" t="s">
        <v>855</v>
      </c>
      <c r="B366" s="17" t="s">
        <v>402</v>
      </c>
      <c r="C366" s="17" t="s">
        <v>10787</v>
      </c>
      <c r="D366" s="17" t="s">
        <v>10790</v>
      </c>
      <c r="E366" s="17" t="s">
        <v>366</v>
      </c>
      <c r="F366" s="17" t="s">
        <v>10548</v>
      </c>
      <c r="G366" s="17" t="s">
        <v>657</v>
      </c>
    </row>
    <row r="367" spans="1:7" x14ac:dyDescent="0.25">
      <c r="A367" s="17" t="s">
        <v>855</v>
      </c>
      <c r="B367" s="17" t="s">
        <v>398</v>
      </c>
      <c r="C367" s="17" t="s">
        <v>10787</v>
      </c>
      <c r="D367" s="17" t="s">
        <v>10789</v>
      </c>
      <c r="E367" s="17" t="s">
        <v>406</v>
      </c>
      <c r="F367" s="17" t="s">
        <v>10479</v>
      </c>
      <c r="G367" s="17" t="s">
        <v>655</v>
      </c>
    </row>
    <row r="368" spans="1:7" x14ac:dyDescent="0.25">
      <c r="A368" s="17" t="s">
        <v>855</v>
      </c>
      <c r="B368" s="17" t="s">
        <v>394</v>
      </c>
      <c r="C368" s="17" t="s">
        <v>10787</v>
      </c>
      <c r="D368" s="17" t="s">
        <v>10788</v>
      </c>
      <c r="E368" s="17" t="s">
        <v>390</v>
      </c>
      <c r="F368" s="17" t="s">
        <v>10479</v>
      </c>
      <c r="G368" s="17" t="s">
        <v>10188</v>
      </c>
    </row>
    <row r="369" spans="1:7" x14ac:dyDescent="0.25">
      <c r="A369" s="17" t="s">
        <v>855</v>
      </c>
      <c r="B369" s="17" t="s">
        <v>390</v>
      </c>
      <c r="C369" s="17" t="s">
        <v>10787</v>
      </c>
      <c r="D369" s="17" t="s">
        <v>10786</v>
      </c>
      <c r="E369" s="17" t="s">
        <v>410</v>
      </c>
      <c r="F369" s="17" t="s">
        <v>10479</v>
      </c>
      <c r="G369" s="17" t="s">
        <v>657</v>
      </c>
    </row>
    <row r="370" spans="1:7" x14ac:dyDescent="0.25">
      <c r="A370" s="17" t="s">
        <v>854</v>
      </c>
      <c r="B370" s="17" t="s">
        <v>422</v>
      </c>
      <c r="C370" s="17" t="s">
        <v>10784</v>
      </c>
      <c r="D370" s="17" t="s">
        <v>10785</v>
      </c>
      <c r="E370" s="17" t="s">
        <v>406</v>
      </c>
      <c r="F370" s="17" t="s">
        <v>10737</v>
      </c>
      <c r="G370" s="17" t="s">
        <v>10188</v>
      </c>
    </row>
    <row r="371" spans="1:7" x14ac:dyDescent="0.25">
      <c r="A371" s="17" t="s">
        <v>854</v>
      </c>
      <c r="B371" s="17" t="s">
        <v>418</v>
      </c>
      <c r="C371" s="17" t="s">
        <v>10784</v>
      </c>
      <c r="D371" s="17" t="s">
        <v>10783</v>
      </c>
      <c r="E371" s="17" t="s">
        <v>406</v>
      </c>
      <c r="F371" s="17" t="s">
        <v>661</v>
      </c>
      <c r="G371" s="17" t="s">
        <v>650</v>
      </c>
    </row>
    <row r="372" spans="1:7" x14ac:dyDescent="0.25">
      <c r="A372" s="17" t="s">
        <v>853</v>
      </c>
      <c r="B372" s="17" t="s">
        <v>422</v>
      </c>
      <c r="C372" s="17" t="s">
        <v>10761</v>
      </c>
      <c r="D372" s="17" t="s">
        <v>10782</v>
      </c>
      <c r="E372" s="17" t="s">
        <v>390</v>
      </c>
      <c r="F372" s="17" t="s">
        <v>10737</v>
      </c>
      <c r="G372" s="17" t="s">
        <v>10188</v>
      </c>
    </row>
    <row r="373" spans="1:7" x14ac:dyDescent="0.25">
      <c r="A373" s="17" t="s">
        <v>853</v>
      </c>
      <c r="B373" s="17" t="s">
        <v>418</v>
      </c>
      <c r="C373" s="17" t="s">
        <v>10761</v>
      </c>
      <c r="D373" s="17" t="s">
        <v>10781</v>
      </c>
      <c r="E373" s="17" t="s">
        <v>390</v>
      </c>
      <c r="F373" s="17" t="s">
        <v>10737</v>
      </c>
      <c r="G373" s="17" t="s">
        <v>10188</v>
      </c>
    </row>
    <row r="374" spans="1:7" x14ac:dyDescent="0.25">
      <c r="A374" s="17" t="s">
        <v>853</v>
      </c>
      <c r="B374" s="17" t="s">
        <v>414</v>
      </c>
      <c r="C374" s="17" t="s">
        <v>10761</v>
      </c>
      <c r="D374" s="17" t="s">
        <v>10780</v>
      </c>
      <c r="E374" s="17" t="s">
        <v>406</v>
      </c>
      <c r="F374" s="17" t="s">
        <v>10548</v>
      </c>
      <c r="G374" s="17" t="s">
        <v>10188</v>
      </c>
    </row>
    <row r="375" spans="1:7" x14ac:dyDescent="0.25">
      <c r="A375" s="17" t="s">
        <v>853</v>
      </c>
      <c r="B375" s="17" t="s">
        <v>410</v>
      </c>
      <c r="C375" s="17" t="s">
        <v>10761</v>
      </c>
      <c r="D375" s="17" t="s">
        <v>10779</v>
      </c>
      <c r="E375" s="17" t="s">
        <v>422</v>
      </c>
      <c r="F375" s="17" t="s">
        <v>10438</v>
      </c>
      <c r="G375" s="17" t="s">
        <v>10188</v>
      </c>
    </row>
    <row r="376" spans="1:7" x14ac:dyDescent="0.25">
      <c r="A376" s="17" t="s">
        <v>853</v>
      </c>
      <c r="B376" s="17" t="s">
        <v>406</v>
      </c>
      <c r="C376" s="17" t="s">
        <v>10761</v>
      </c>
      <c r="D376" s="17" t="s">
        <v>10778</v>
      </c>
      <c r="E376" s="17" t="s">
        <v>410</v>
      </c>
      <c r="F376" s="17" t="s">
        <v>10438</v>
      </c>
      <c r="G376" s="17" t="s">
        <v>10188</v>
      </c>
    </row>
    <row r="377" spans="1:7" x14ac:dyDescent="0.25">
      <c r="A377" s="17" t="s">
        <v>853</v>
      </c>
      <c r="B377" s="17" t="s">
        <v>402</v>
      </c>
      <c r="C377" s="17" t="s">
        <v>10761</v>
      </c>
      <c r="D377" s="17" t="s">
        <v>10486</v>
      </c>
      <c r="E377" s="17" t="s">
        <v>390</v>
      </c>
      <c r="F377" s="17" t="s">
        <v>10438</v>
      </c>
      <c r="G377" s="17" t="s">
        <v>653</v>
      </c>
    </row>
    <row r="378" spans="1:7" x14ac:dyDescent="0.25">
      <c r="A378" s="17" t="s">
        <v>853</v>
      </c>
      <c r="B378" s="17" t="s">
        <v>398</v>
      </c>
      <c r="C378" s="17" t="s">
        <v>10761</v>
      </c>
      <c r="D378" s="17" t="s">
        <v>10777</v>
      </c>
      <c r="E378" s="17" t="s">
        <v>406</v>
      </c>
      <c r="F378" s="17" t="s">
        <v>10548</v>
      </c>
      <c r="G378" s="17" t="s">
        <v>10188</v>
      </c>
    </row>
    <row r="379" spans="1:7" x14ac:dyDescent="0.25">
      <c r="A379" s="17" t="s">
        <v>853</v>
      </c>
      <c r="B379" s="17" t="s">
        <v>394</v>
      </c>
      <c r="C379" s="17" t="s">
        <v>10761</v>
      </c>
      <c r="D379" s="17" t="s">
        <v>10776</v>
      </c>
      <c r="E379" s="17" t="s">
        <v>422</v>
      </c>
      <c r="F379" s="17" t="s">
        <v>10357</v>
      </c>
      <c r="G379" s="17" t="s">
        <v>10188</v>
      </c>
    </row>
    <row r="380" spans="1:7" x14ac:dyDescent="0.25">
      <c r="A380" s="17" t="s">
        <v>853</v>
      </c>
      <c r="B380" s="17" t="s">
        <v>390</v>
      </c>
      <c r="C380" s="17" t="s">
        <v>10761</v>
      </c>
      <c r="D380" s="17" t="s">
        <v>10775</v>
      </c>
      <c r="E380" s="17" t="s">
        <v>406</v>
      </c>
      <c r="F380" s="17" t="s">
        <v>10357</v>
      </c>
      <c r="G380" s="17" t="s">
        <v>10188</v>
      </c>
    </row>
    <row r="381" spans="1:7" x14ac:dyDescent="0.25">
      <c r="A381" s="17" t="s">
        <v>853</v>
      </c>
      <c r="B381" s="17" t="s">
        <v>386</v>
      </c>
      <c r="C381" s="17" t="s">
        <v>10761</v>
      </c>
      <c r="D381" s="17" t="s">
        <v>10774</v>
      </c>
      <c r="E381" s="17" t="s">
        <v>362</v>
      </c>
      <c r="F381" s="17" t="s">
        <v>10357</v>
      </c>
      <c r="G381" s="17" t="s">
        <v>10188</v>
      </c>
    </row>
    <row r="382" spans="1:7" x14ac:dyDescent="0.25">
      <c r="A382" s="17" t="s">
        <v>853</v>
      </c>
      <c r="B382" s="17" t="s">
        <v>382</v>
      </c>
      <c r="C382" s="17" t="s">
        <v>10761</v>
      </c>
      <c r="D382" s="17" t="s">
        <v>10340</v>
      </c>
      <c r="E382" s="17" t="s">
        <v>390</v>
      </c>
      <c r="F382" s="17" t="s">
        <v>661</v>
      </c>
      <c r="G382" s="17" t="s">
        <v>10188</v>
      </c>
    </row>
    <row r="383" spans="1:7" x14ac:dyDescent="0.25">
      <c r="A383" s="17" t="s">
        <v>853</v>
      </c>
      <c r="B383" s="17" t="s">
        <v>378</v>
      </c>
      <c r="C383" s="17" t="s">
        <v>10761</v>
      </c>
      <c r="D383" s="17" t="s">
        <v>10773</v>
      </c>
      <c r="E383" s="17" t="s">
        <v>362</v>
      </c>
      <c r="F383" s="17" t="s">
        <v>660</v>
      </c>
      <c r="G383" s="17" t="s">
        <v>655</v>
      </c>
    </row>
    <row r="384" spans="1:7" x14ac:dyDescent="0.25">
      <c r="A384" s="17" t="s">
        <v>853</v>
      </c>
      <c r="B384" s="17" t="s">
        <v>374</v>
      </c>
      <c r="C384" s="17" t="s">
        <v>10761</v>
      </c>
      <c r="D384" s="17" t="s">
        <v>10772</v>
      </c>
      <c r="E384" s="17" t="s">
        <v>410</v>
      </c>
      <c r="F384" s="17" t="s">
        <v>660</v>
      </c>
      <c r="G384" s="17" t="s">
        <v>10188</v>
      </c>
    </row>
    <row r="385" spans="1:7" x14ac:dyDescent="0.25">
      <c r="A385" s="17" t="s">
        <v>853</v>
      </c>
      <c r="B385" s="17" t="s">
        <v>370</v>
      </c>
      <c r="C385" s="17" t="s">
        <v>10761</v>
      </c>
      <c r="D385" s="17" t="s">
        <v>10771</v>
      </c>
      <c r="E385" s="17" t="s">
        <v>390</v>
      </c>
      <c r="F385" s="17" t="s">
        <v>660</v>
      </c>
      <c r="G385" s="17" t="s">
        <v>652</v>
      </c>
    </row>
    <row r="386" spans="1:7" x14ac:dyDescent="0.25">
      <c r="A386" s="17" t="s">
        <v>853</v>
      </c>
      <c r="B386" s="17" t="s">
        <v>366</v>
      </c>
      <c r="C386" s="17" t="s">
        <v>10761</v>
      </c>
      <c r="D386" s="17" t="s">
        <v>10770</v>
      </c>
      <c r="E386" s="17" t="s">
        <v>370</v>
      </c>
      <c r="F386" s="17" t="s">
        <v>660</v>
      </c>
      <c r="G386" s="17" t="s">
        <v>10188</v>
      </c>
    </row>
    <row r="387" spans="1:7" x14ac:dyDescent="0.25">
      <c r="A387" s="17" t="s">
        <v>853</v>
      </c>
      <c r="B387" s="17" t="s">
        <v>362</v>
      </c>
      <c r="C387" s="17" t="s">
        <v>10761</v>
      </c>
      <c r="D387" s="17" t="s">
        <v>10769</v>
      </c>
      <c r="E387" s="17" t="s">
        <v>370</v>
      </c>
      <c r="F387" s="17" t="s">
        <v>660</v>
      </c>
      <c r="G387" s="17" t="s">
        <v>10188</v>
      </c>
    </row>
    <row r="388" spans="1:7" x14ac:dyDescent="0.25">
      <c r="A388" s="17" t="s">
        <v>853</v>
      </c>
      <c r="B388" s="17" t="s">
        <v>360</v>
      </c>
      <c r="C388" s="17" t="s">
        <v>10761</v>
      </c>
      <c r="D388" s="17" t="s">
        <v>10768</v>
      </c>
      <c r="E388" s="17" t="s">
        <v>410</v>
      </c>
      <c r="F388" s="17" t="s">
        <v>10229</v>
      </c>
      <c r="G388" s="17" t="s">
        <v>10188</v>
      </c>
    </row>
    <row r="389" spans="1:7" x14ac:dyDescent="0.25">
      <c r="A389" s="17" t="s">
        <v>853</v>
      </c>
      <c r="B389" s="17" t="s">
        <v>356</v>
      </c>
      <c r="C389" s="17" t="s">
        <v>10761</v>
      </c>
      <c r="D389" s="17" t="s">
        <v>10767</v>
      </c>
      <c r="E389" s="17" t="s">
        <v>410</v>
      </c>
      <c r="F389" s="17" t="s">
        <v>657</v>
      </c>
      <c r="G389" s="17" t="s">
        <v>10188</v>
      </c>
    </row>
    <row r="390" spans="1:7" x14ac:dyDescent="0.25">
      <c r="A390" s="17" t="s">
        <v>853</v>
      </c>
      <c r="B390" s="17" t="s">
        <v>352</v>
      </c>
      <c r="C390" s="17" t="s">
        <v>10761</v>
      </c>
      <c r="D390" s="17" t="s">
        <v>10766</v>
      </c>
      <c r="E390" s="17" t="s">
        <v>362</v>
      </c>
      <c r="F390" s="17" t="s">
        <v>656</v>
      </c>
      <c r="G390" s="17" t="s">
        <v>10188</v>
      </c>
    </row>
    <row r="391" spans="1:7" x14ac:dyDescent="0.25">
      <c r="A391" s="17" t="s">
        <v>853</v>
      </c>
      <c r="B391" s="17" t="s">
        <v>348</v>
      </c>
      <c r="C391" s="17" t="s">
        <v>10761</v>
      </c>
      <c r="D391" s="17" t="s">
        <v>10765</v>
      </c>
      <c r="E391" s="17" t="s">
        <v>390</v>
      </c>
      <c r="F391" s="17" t="s">
        <v>10209</v>
      </c>
      <c r="G391" s="17" t="s">
        <v>10188</v>
      </c>
    </row>
    <row r="392" spans="1:7" x14ac:dyDescent="0.25">
      <c r="A392" s="17" t="s">
        <v>853</v>
      </c>
      <c r="B392" s="17" t="s">
        <v>344</v>
      </c>
      <c r="C392" s="17" t="s">
        <v>10761</v>
      </c>
      <c r="D392" s="17" t="s">
        <v>10764</v>
      </c>
      <c r="E392" s="17" t="s">
        <v>422</v>
      </c>
      <c r="F392" s="17" t="s">
        <v>10209</v>
      </c>
      <c r="G392" s="17" t="s">
        <v>10188</v>
      </c>
    </row>
    <row r="393" spans="1:7" x14ac:dyDescent="0.25">
      <c r="A393" s="17" t="s">
        <v>853</v>
      </c>
      <c r="B393" s="17" t="s">
        <v>340</v>
      </c>
      <c r="C393" s="17" t="s">
        <v>10761</v>
      </c>
      <c r="D393" s="17" t="s">
        <v>10763</v>
      </c>
      <c r="E393" s="17" t="s">
        <v>410</v>
      </c>
      <c r="F393" s="17" t="s">
        <v>10270</v>
      </c>
      <c r="G393" s="17" t="s">
        <v>10188</v>
      </c>
    </row>
    <row r="394" spans="1:7" x14ac:dyDescent="0.25">
      <c r="A394" s="17" t="s">
        <v>853</v>
      </c>
      <c r="B394" s="17" t="s">
        <v>336</v>
      </c>
      <c r="C394" s="17" t="s">
        <v>10761</v>
      </c>
      <c r="D394" s="17" t="s">
        <v>10762</v>
      </c>
      <c r="E394" s="17" t="s">
        <v>406</v>
      </c>
      <c r="F394" s="17" t="s">
        <v>10270</v>
      </c>
      <c r="G394" s="17" t="s">
        <v>10188</v>
      </c>
    </row>
    <row r="395" spans="1:7" x14ac:dyDescent="0.25">
      <c r="A395" s="17" t="s">
        <v>853</v>
      </c>
      <c r="B395" s="17" t="s">
        <v>332</v>
      </c>
      <c r="C395" s="17" t="s">
        <v>10761</v>
      </c>
      <c r="D395" s="17" t="s">
        <v>10760</v>
      </c>
      <c r="E395" s="17" t="s">
        <v>362</v>
      </c>
      <c r="F395" s="17" t="s">
        <v>10270</v>
      </c>
      <c r="G395" s="17" t="s">
        <v>10188</v>
      </c>
    </row>
    <row r="396" spans="1:7" x14ac:dyDescent="0.25">
      <c r="A396" s="17" t="s">
        <v>853</v>
      </c>
      <c r="B396" s="17" t="s">
        <v>328</v>
      </c>
      <c r="C396" s="17" t="s">
        <v>10761</v>
      </c>
      <c r="D396" s="17" t="s">
        <v>11528</v>
      </c>
      <c r="E396" s="17" t="s">
        <v>410</v>
      </c>
      <c r="F396" s="17" t="s">
        <v>10196</v>
      </c>
      <c r="G396" s="17" t="s">
        <v>10188</v>
      </c>
    </row>
    <row r="397" spans="1:7" x14ac:dyDescent="0.25">
      <c r="A397" s="17" t="s">
        <v>852</v>
      </c>
      <c r="B397" s="17" t="s">
        <v>422</v>
      </c>
      <c r="C397" s="17" t="s">
        <v>10759</v>
      </c>
      <c r="D397" s="17" t="s">
        <v>10758</v>
      </c>
      <c r="E397" s="17" t="s">
        <v>360</v>
      </c>
      <c r="F397" s="17" t="s">
        <v>10737</v>
      </c>
      <c r="G397" s="17" t="s">
        <v>10188</v>
      </c>
    </row>
    <row r="398" spans="1:7" x14ac:dyDescent="0.25">
      <c r="A398" s="17" t="s">
        <v>851</v>
      </c>
      <c r="B398" s="17" t="s">
        <v>422</v>
      </c>
      <c r="C398" s="17" t="s">
        <v>10757</v>
      </c>
      <c r="D398" s="17" t="s">
        <v>10756</v>
      </c>
      <c r="E398" s="17" t="s">
        <v>360</v>
      </c>
      <c r="F398" s="17" t="s">
        <v>10737</v>
      </c>
      <c r="G398" s="17" t="s">
        <v>10188</v>
      </c>
    </row>
    <row r="399" spans="1:7" x14ac:dyDescent="0.25">
      <c r="A399" s="17" t="s">
        <v>850</v>
      </c>
      <c r="B399" s="17" t="s">
        <v>422</v>
      </c>
      <c r="C399" s="17" t="s">
        <v>10755</v>
      </c>
      <c r="D399" s="17" t="s">
        <v>10754</v>
      </c>
      <c r="E399" s="17" t="s">
        <v>360</v>
      </c>
      <c r="F399" s="17" t="s">
        <v>10737</v>
      </c>
      <c r="G399" s="17" t="s">
        <v>650</v>
      </c>
    </row>
    <row r="400" spans="1:7" x14ac:dyDescent="0.25">
      <c r="A400" s="17" t="s">
        <v>849</v>
      </c>
      <c r="B400" s="17" t="s">
        <v>422</v>
      </c>
      <c r="C400" s="17" t="s">
        <v>10752</v>
      </c>
      <c r="D400" s="17" t="s">
        <v>10753</v>
      </c>
      <c r="E400" s="17" t="s">
        <v>422</v>
      </c>
      <c r="F400" s="17" t="s">
        <v>10737</v>
      </c>
      <c r="G400" s="17" t="s">
        <v>10188</v>
      </c>
    </row>
    <row r="401" spans="1:7" x14ac:dyDescent="0.25">
      <c r="A401" s="17" t="s">
        <v>849</v>
      </c>
      <c r="B401" s="17" t="s">
        <v>418</v>
      </c>
      <c r="C401" s="17" t="s">
        <v>10752</v>
      </c>
      <c r="D401" s="17" t="s">
        <v>10751</v>
      </c>
      <c r="E401" s="17" t="s">
        <v>410</v>
      </c>
      <c r="F401" s="17" t="s">
        <v>10737</v>
      </c>
      <c r="G401" s="17" t="s">
        <v>10188</v>
      </c>
    </row>
    <row r="402" spans="1:7" x14ac:dyDescent="0.25">
      <c r="A402" s="17" t="s">
        <v>848</v>
      </c>
      <c r="B402" s="17" t="s">
        <v>422</v>
      </c>
      <c r="C402" s="17" t="s">
        <v>10750</v>
      </c>
      <c r="D402" s="17" t="s">
        <v>10749</v>
      </c>
      <c r="E402" s="17" t="s">
        <v>360</v>
      </c>
      <c r="F402" s="17" t="s">
        <v>10737</v>
      </c>
      <c r="G402" s="17" t="s">
        <v>10188</v>
      </c>
    </row>
    <row r="403" spans="1:7" x14ac:dyDescent="0.25">
      <c r="A403" s="17" t="s">
        <v>847</v>
      </c>
      <c r="B403" s="17" t="s">
        <v>422</v>
      </c>
      <c r="C403" s="17" t="s">
        <v>10741</v>
      </c>
      <c r="D403" s="17" t="s">
        <v>10748</v>
      </c>
      <c r="E403" s="17" t="s">
        <v>406</v>
      </c>
      <c r="F403" s="17" t="s">
        <v>10737</v>
      </c>
      <c r="G403" s="17" t="s">
        <v>10188</v>
      </c>
    </row>
    <row r="404" spans="1:7" x14ac:dyDescent="0.25">
      <c r="A404" s="17" t="s">
        <v>847</v>
      </c>
      <c r="B404" s="17" t="s">
        <v>418</v>
      </c>
      <c r="C404" s="17" t="s">
        <v>10741</v>
      </c>
      <c r="D404" s="17" t="s">
        <v>10747</v>
      </c>
      <c r="E404" s="17" t="s">
        <v>406</v>
      </c>
      <c r="F404" s="17" t="s">
        <v>10746</v>
      </c>
      <c r="G404" s="17" t="s">
        <v>10188</v>
      </c>
    </row>
    <row r="405" spans="1:7" x14ac:dyDescent="0.25">
      <c r="A405" s="17" t="s">
        <v>847</v>
      </c>
      <c r="B405" s="17" t="s">
        <v>414</v>
      </c>
      <c r="C405" s="17" t="s">
        <v>10741</v>
      </c>
      <c r="D405" s="17" t="s">
        <v>10745</v>
      </c>
      <c r="E405" s="17" t="s">
        <v>360</v>
      </c>
      <c r="F405" s="17" t="s">
        <v>10438</v>
      </c>
      <c r="G405" s="17" t="s">
        <v>653</v>
      </c>
    </row>
    <row r="406" spans="1:7" x14ac:dyDescent="0.25">
      <c r="A406" s="17" t="s">
        <v>847</v>
      </c>
      <c r="B406" s="17" t="s">
        <v>410</v>
      </c>
      <c r="C406" s="17" t="s">
        <v>10741</v>
      </c>
      <c r="D406" s="17" t="s">
        <v>10744</v>
      </c>
      <c r="E406" s="17" t="s">
        <v>360</v>
      </c>
      <c r="F406" s="17" t="s">
        <v>10438</v>
      </c>
      <c r="G406" s="17" t="s">
        <v>653</v>
      </c>
    </row>
    <row r="407" spans="1:7" x14ac:dyDescent="0.25">
      <c r="A407" s="17" t="s">
        <v>847</v>
      </c>
      <c r="B407" s="17" t="s">
        <v>406</v>
      </c>
      <c r="C407" s="17" t="s">
        <v>10741</v>
      </c>
      <c r="D407" s="17" t="s">
        <v>10743</v>
      </c>
      <c r="E407" s="17" t="s">
        <v>398</v>
      </c>
      <c r="F407" s="17" t="s">
        <v>10229</v>
      </c>
      <c r="G407" s="17" t="s">
        <v>653</v>
      </c>
    </row>
    <row r="408" spans="1:7" x14ac:dyDescent="0.25">
      <c r="A408" s="17" t="s">
        <v>847</v>
      </c>
      <c r="B408" s="17" t="s">
        <v>402</v>
      </c>
      <c r="C408" s="17" t="s">
        <v>10741</v>
      </c>
      <c r="D408" s="17" t="s">
        <v>10740</v>
      </c>
      <c r="E408" s="17" t="s">
        <v>360</v>
      </c>
      <c r="F408" s="17" t="s">
        <v>10229</v>
      </c>
      <c r="G408" s="17" t="s">
        <v>653</v>
      </c>
    </row>
    <row r="409" spans="1:7" x14ac:dyDescent="0.25">
      <c r="A409" s="17" t="s">
        <v>847</v>
      </c>
      <c r="B409" s="17" t="s">
        <v>398</v>
      </c>
      <c r="C409" s="17" t="s">
        <v>10741</v>
      </c>
      <c r="D409" s="17" t="s">
        <v>10742</v>
      </c>
      <c r="E409" s="17" t="s">
        <v>410</v>
      </c>
      <c r="F409" s="17" t="s">
        <v>10238</v>
      </c>
      <c r="G409" s="17" t="s">
        <v>653</v>
      </c>
    </row>
    <row r="410" spans="1:7" x14ac:dyDescent="0.25">
      <c r="A410" s="17" t="s">
        <v>847</v>
      </c>
      <c r="B410" s="17" t="s">
        <v>394</v>
      </c>
      <c r="C410" s="17" t="s">
        <v>10741</v>
      </c>
      <c r="D410" s="17" t="s">
        <v>10740</v>
      </c>
      <c r="E410" s="17" t="s">
        <v>422</v>
      </c>
      <c r="F410" s="17" t="s">
        <v>10221</v>
      </c>
      <c r="G410" s="17" t="s">
        <v>653</v>
      </c>
    </row>
    <row r="411" spans="1:7" x14ac:dyDescent="0.25">
      <c r="A411" s="17" t="s">
        <v>846</v>
      </c>
      <c r="B411" s="17" t="s">
        <v>422</v>
      </c>
      <c r="C411" s="17" t="s">
        <v>10739</v>
      </c>
      <c r="D411" s="17" t="s">
        <v>10738</v>
      </c>
      <c r="E411" s="17" t="s">
        <v>360</v>
      </c>
      <c r="F411" s="17" t="s">
        <v>10737</v>
      </c>
      <c r="G411" s="17" t="s">
        <v>10188</v>
      </c>
    </row>
    <row r="412" spans="1:7" x14ac:dyDescent="0.25">
      <c r="A412" s="17" t="s">
        <v>845</v>
      </c>
      <c r="B412" s="17" t="s">
        <v>422</v>
      </c>
      <c r="C412" s="17" t="s">
        <v>10722</v>
      </c>
      <c r="D412" s="17" t="s">
        <v>10736</v>
      </c>
      <c r="E412" s="17" t="s">
        <v>422</v>
      </c>
      <c r="F412" s="17" t="s">
        <v>10548</v>
      </c>
      <c r="G412" s="17" t="s">
        <v>10188</v>
      </c>
    </row>
    <row r="413" spans="1:7" x14ac:dyDescent="0.25">
      <c r="A413" s="17" t="s">
        <v>845</v>
      </c>
      <c r="B413" s="17" t="s">
        <v>418</v>
      </c>
      <c r="C413" s="17" t="s">
        <v>10722</v>
      </c>
      <c r="D413" s="17" t="s">
        <v>10735</v>
      </c>
      <c r="E413" s="17" t="s">
        <v>390</v>
      </c>
      <c r="F413" s="17" t="s">
        <v>10548</v>
      </c>
      <c r="G413" s="17" t="s">
        <v>10188</v>
      </c>
    </row>
    <row r="414" spans="1:7" x14ac:dyDescent="0.25">
      <c r="A414" s="17" t="s">
        <v>845</v>
      </c>
      <c r="B414" s="17" t="s">
        <v>414</v>
      </c>
      <c r="C414" s="17" t="s">
        <v>10722</v>
      </c>
      <c r="D414" s="17" t="s">
        <v>10734</v>
      </c>
      <c r="E414" s="17" t="s">
        <v>410</v>
      </c>
      <c r="F414" s="17" t="s">
        <v>10357</v>
      </c>
      <c r="G414" s="17" t="s">
        <v>10188</v>
      </c>
    </row>
    <row r="415" spans="1:7" x14ac:dyDescent="0.25">
      <c r="A415" s="17" t="s">
        <v>845</v>
      </c>
      <c r="B415" s="17" t="s">
        <v>410</v>
      </c>
      <c r="C415" s="17" t="s">
        <v>10722</v>
      </c>
      <c r="D415" s="17" t="s">
        <v>10403</v>
      </c>
      <c r="E415" s="17" t="s">
        <v>406</v>
      </c>
      <c r="F415" s="17" t="s">
        <v>661</v>
      </c>
      <c r="G415" s="17" t="s">
        <v>10188</v>
      </c>
    </row>
    <row r="416" spans="1:7" x14ac:dyDescent="0.25">
      <c r="A416" s="17" t="s">
        <v>845</v>
      </c>
      <c r="B416" s="17" t="s">
        <v>406</v>
      </c>
      <c r="C416" s="17" t="s">
        <v>10722</v>
      </c>
      <c r="D416" s="17" t="s">
        <v>10733</v>
      </c>
      <c r="E416" s="17" t="s">
        <v>398</v>
      </c>
      <c r="F416" s="17" t="s">
        <v>660</v>
      </c>
      <c r="G416" s="17" t="s">
        <v>10188</v>
      </c>
    </row>
    <row r="417" spans="1:7" x14ac:dyDescent="0.25">
      <c r="A417" s="17" t="s">
        <v>845</v>
      </c>
      <c r="B417" s="17" t="s">
        <v>402</v>
      </c>
      <c r="C417" s="17" t="s">
        <v>10722</v>
      </c>
      <c r="D417" s="17" t="s">
        <v>10732</v>
      </c>
      <c r="E417" s="17" t="s">
        <v>362</v>
      </c>
      <c r="F417" s="17" t="s">
        <v>660</v>
      </c>
      <c r="G417" s="17" t="s">
        <v>10188</v>
      </c>
    </row>
    <row r="418" spans="1:7" x14ac:dyDescent="0.25">
      <c r="A418" s="17" t="s">
        <v>845</v>
      </c>
      <c r="B418" s="17" t="s">
        <v>398</v>
      </c>
      <c r="C418" s="17" t="s">
        <v>10722</v>
      </c>
      <c r="D418" s="17" t="s">
        <v>10731</v>
      </c>
      <c r="E418" s="17" t="s">
        <v>390</v>
      </c>
      <c r="F418" s="17" t="s">
        <v>660</v>
      </c>
      <c r="G418" s="17" t="s">
        <v>10188</v>
      </c>
    </row>
    <row r="419" spans="1:7" x14ac:dyDescent="0.25">
      <c r="A419" s="17" t="s">
        <v>845</v>
      </c>
      <c r="B419" s="17" t="s">
        <v>394</v>
      </c>
      <c r="C419" s="17" t="s">
        <v>10722</v>
      </c>
      <c r="D419" s="17" t="s">
        <v>10730</v>
      </c>
      <c r="E419" s="17" t="s">
        <v>360</v>
      </c>
      <c r="F419" s="17" t="s">
        <v>660</v>
      </c>
      <c r="G419" s="17" t="s">
        <v>10188</v>
      </c>
    </row>
    <row r="420" spans="1:7" x14ac:dyDescent="0.25">
      <c r="A420" s="17" t="s">
        <v>845</v>
      </c>
      <c r="B420" s="17" t="s">
        <v>390</v>
      </c>
      <c r="C420" s="17" t="s">
        <v>10722</v>
      </c>
      <c r="D420" s="17" t="s">
        <v>10729</v>
      </c>
      <c r="E420" s="17" t="s">
        <v>422</v>
      </c>
      <c r="F420" s="17" t="s">
        <v>10229</v>
      </c>
      <c r="G420" s="17" t="s">
        <v>10188</v>
      </c>
    </row>
    <row r="421" spans="1:7" x14ac:dyDescent="0.25">
      <c r="A421" s="17" t="s">
        <v>845</v>
      </c>
      <c r="B421" s="17" t="s">
        <v>386</v>
      </c>
      <c r="C421" s="17" t="s">
        <v>10722</v>
      </c>
      <c r="D421" s="17" t="s">
        <v>10728</v>
      </c>
      <c r="E421" s="17" t="s">
        <v>410</v>
      </c>
      <c r="F421" s="17" t="s">
        <v>10229</v>
      </c>
      <c r="G421" s="17" t="s">
        <v>10188</v>
      </c>
    </row>
    <row r="422" spans="1:7" x14ac:dyDescent="0.25">
      <c r="A422" s="17" t="s">
        <v>845</v>
      </c>
      <c r="B422" s="17" t="s">
        <v>382</v>
      </c>
      <c r="C422" s="17" t="s">
        <v>10722</v>
      </c>
      <c r="D422" s="17" t="s">
        <v>10727</v>
      </c>
      <c r="E422" s="17" t="s">
        <v>406</v>
      </c>
      <c r="F422" s="17" t="s">
        <v>10229</v>
      </c>
      <c r="G422" s="17" t="s">
        <v>10188</v>
      </c>
    </row>
    <row r="423" spans="1:7" x14ac:dyDescent="0.25">
      <c r="A423" s="17" t="s">
        <v>845</v>
      </c>
      <c r="B423" s="17" t="s">
        <v>378</v>
      </c>
      <c r="C423" s="17" t="s">
        <v>10722</v>
      </c>
      <c r="D423" s="17" t="s">
        <v>10726</v>
      </c>
      <c r="E423" s="17" t="s">
        <v>398</v>
      </c>
      <c r="F423" s="17" t="s">
        <v>10229</v>
      </c>
      <c r="G423" s="17" t="s">
        <v>10188</v>
      </c>
    </row>
    <row r="424" spans="1:7" x14ac:dyDescent="0.25">
      <c r="A424" s="17" t="s">
        <v>845</v>
      </c>
      <c r="B424" s="17" t="s">
        <v>374</v>
      </c>
      <c r="C424" s="17" t="s">
        <v>10722</v>
      </c>
      <c r="D424" s="17" t="s">
        <v>10725</v>
      </c>
      <c r="E424" s="17" t="s">
        <v>390</v>
      </c>
      <c r="F424" s="17" t="s">
        <v>10229</v>
      </c>
      <c r="G424" s="17" t="s">
        <v>10188</v>
      </c>
    </row>
    <row r="425" spans="1:7" x14ac:dyDescent="0.25">
      <c r="A425" s="17" t="s">
        <v>845</v>
      </c>
      <c r="B425" s="17" t="s">
        <v>370</v>
      </c>
      <c r="C425" s="17" t="s">
        <v>10722</v>
      </c>
      <c r="D425" s="17" t="s">
        <v>10724</v>
      </c>
      <c r="E425" s="17" t="s">
        <v>390</v>
      </c>
      <c r="F425" s="17" t="s">
        <v>10229</v>
      </c>
      <c r="G425" s="17" t="s">
        <v>10188</v>
      </c>
    </row>
    <row r="426" spans="1:7" x14ac:dyDescent="0.25">
      <c r="A426" s="17" t="s">
        <v>845</v>
      </c>
      <c r="B426" s="17" t="s">
        <v>366</v>
      </c>
      <c r="C426" s="17" t="s">
        <v>10722</v>
      </c>
      <c r="D426" s="17" t="s">
        <v>10723</v>
      </c>
      <c r="E426" s="17" t="s">
        <v>362</v>
      </c>
      <c r="F426" s="17" t="s">
        <v>10229</v>
      </c>
      <c r="G426" s="17" t="s">
        <v>10188</v>
      </c>
    </row>
    <row r="427" spans="1:7" x14ac:dyDescent="0.25">
      <c r="A427" s="17" t="s">
        <v>845</v>
      </c>
      <c r="B427" s="17" t="s">
        <v>362</v>
      </c>
      <c r="C427" s="17" t="s">
        <v>10722</v>
      </c>
      <c r="D427" s="17" t="s">
        <v>10721</v>
      </c>
      <c r="E427" s="17" t="s">
        <v>360</v>
      </c>
      <c r="F427" s="17" t="s">
        <v>10229</v>
      </c>
      <c r="G427" s="17" t="s">
        <v>10188</v>
      </c>
    </row>
    <row r="428" spans="1:7" x14ac:dyDescent="0.25">
      <c r="A428" s="17" t="s">
        <v>844</v>
      </c>
      <c r="B428" s="17" t="s">
        <v>422</v>
      </c>
      <c r="C428" s="17" t="s">
        <v>10715</v>
      </c>
      <c r="D428" s="17" t="s">
        <v>10720</v>
      </c>
      <c r="E428" s="17" t="s">
        <v>378</v>
      </c>
      <c r="F428" s="17" t="s">
        <v>10548</v>
      </c>
      <c r="G428" s="17" t="s">
        <v>655</v>
      </c>
    </row>
    <row r="429" spans="1:7" x14ac:dyDescent="0.25">
      <c r="A429" s="17" t="s">
        <v>844</v>
      </c>
      <c r="B429" s="17" t="s">
        <v>418</v>
      </c>
      <c r="C429" s="17" t="s">
        <v>10715</v>
      </c>
      <c r="D429" s="17" t="s">
        <v>10227</v>
      </c>
      <c r="E429" s="17" t="s">
        <v>422</v>
      </c>
      <c r="F429" s="17" t="s">
        <v>660</v>
      </c>
      <c r="G429" s="17" t="s">
        <v>658</v>
      </c>
    </row>
    <row r="430" spans="1:7" x14ac:dyDescent="0.25">
      <c r="A430" s="17" t="s">
        <v>844</v>
      </c>
      <c r="B430" s="17" t="s">
        <v>414</v>
      </c>
      <c r="C430" s="17" t="s">
        <v>10715</v>
      </c>
      <c r="D430" s="17" t="s">
        <v>10719</v>
      </c>
      <c r="E430" s="17" t="s">
        <v>390</v>
      </c>
      <c r="F430" s="17" t="s">
        <v>660</v>
      </c>
      <c r="G430" s="17" t="s">
        <v>10188</v>
      </c>
    </row>
    <row r="431" spans="1:7" x14ac:dyDescent="0.25">
      <c r="A431" s="17" t="s">
        <v>844</v>
      </c>
      <c r="B431" s="17" t="s">
        <v>410</v>
      </c>
      <c r="C431" s="17" t="s">
        <v>10715</v>
      </c>
      <c r="D431" s="17" t="s">
        <v>10718</v>
      </c>
      <c r="E431" s="17" t="s">
        <v>374</v>
      </c>
      <c r="F431" s="17" t="s">
        <v>660</v>
      </c>
      <c r="G431" s="17" t="s">
        <v>10188</v>
      </c>
    </row>
    <row r="432" spans="1:7" x14ac:dyDescent="0.25">
      <c r="A432" s="17" t="s">
        <v>844</v>
      </c>
      <c r="B432" s="17" t="s">
        <v>406</v>
      </c>
      <c r="C432" s="17" t="s">
        <v>10715</v>
      </c>
      <c r="D432" s="17" t="s">
        <v>10717</v>
      </c>
      <c r="E432" s="17" t="s">
        <v>378</v>
      </c>
      <c r="F432" s="17" t="s">
        <v>10492</v>
      </c>
      <c r="G432" s="17" t="s">
        <v>655</v>
      </c>
    </row>
    <row r="433" spans="1:7" x14ac:dyDescent="0.25">
      <c r="A433" s="17" t="s">
        <v>844</v>
      </c>
      <c r="B433" s="17" t="s">
        <v>402</v>
      </c>
      <c r="C433" s="17" t="s">
        <v>10715</v>
      </c>
      <c r="D433" s="17" t="s">
        <v>10716</v>
      </c>
      <c r="E433" s="17" t="s">
        <v>374</v>
      </c>
      <c r="F433" s="17" t="s">
        <v>660</v>
      </c>
      <c r="G433" s="17" t="s">
        <v>10188</v>
      </c>
    </row>
    <row r="434" spans="1:7" x14ac:dyDescent="0.25">
      <c r="A434" s="17" t="s">
        <v>844</v>
      </c>
      <c r="B434" s="17" t="s">
        <v>398</v>
      </c>
      <c r="C434" s="17" t="s">
        <v>10715</v>
      </c>
      <c r="D434" s="17" t="s">
        <v>10354</v>
      </c>
      <c r="E434" s="17" t="s">
        <v>390</v>
      </c>
      <c r="F434" s="17" t="s">
        <v>10229</v>
      </c>
      <c r="G434" s="17" t="s">
        <v>10188</v>
      </c>
    </row>
    <row r="435" spans="1:7" x14ac:dyDescent="0.25">
      <c r="A435" s="17" t="s">
        <v>844</v>
      </c>
      <c r="B435" s="17" t="s">
        <v>394</v>
      </c>
      <c r="C435" s="17" t="s">
        <v>10715</v>
      </c>
      <c r="D435" s="17" t="s">
        <v>11529</v>
      </c>
      <c r="E435" s="17" t="s">
        <v>390</v>
      </c>
      <c r="F435" s="17" t="s">
        <v>10196</v>
      </c>
      <c r="G435" s="17" t="s">
        <v>10188</v>
      </c>
    </row>
    <row r="436" spans="1:7" x14ac:dyDescent="0.25">
      <c r="A436" s="17" t="s">
        <v>844</v>
      </c>
      <c r="B436" s="17" t="s">
        <v>390</v>
      </c>
      <c r="C436" s="17" t="s">
        <v>10715</v>
      </c>
      <c r="D436" s="17" t="s">
        <v>10942</v>
      </c>
      <c r="E436" s="17" t="s">
        <v>374</v>
      </c>
      <c r="F436" s="17" t="s">
        <v>10196</v>
      </c>
      <c r="G436" s="17" t="s">
        <v>10188</v>
      </c>
    </row>
    <row r="437" spans="1:7" x14ac:dyDescent="0.25">
      <c r="A437" s="17" t="s">
        <v>843</v>
      </c>
      <c r="B437" s="17" t="s">
        <v>422</v>
      </c>
      <c r="C437" s="17" t="s">
        <v>10704</v>
      </c>
      <c r="D437" s="17" t="s">
        <v>10714</v>
      </c>
      <c r="E437" s="17" t="s">
        <v>398</v>
      </c>
      <c r="F437" s="17" t="s">
        <v>10548</v>
      </c>
      <c r="G437" s="17" t="s">
        <v>10188</v>
      </c>
    </row>
    <row r="438" spans="1:7" x14ac:dyDescent="0.25">
      <c r="A438" s="17" t="s">
        <v>843</v>
      </c>
      <c r="B438" s="17" t="s">
        <v>418</v>
      </c>
      <c r="C438" s="17" t="s">
        <v>10704</v>
      </c>
      <c r="D438" s="17" t="s">
        <v>10713</v>
      </c>
      <c r="E438" s="17" t="s">
        <v>390</v>
      </c>
      <c r="F438" s="17" t="s">
        <v>10548</v>
      </c>
      <c r="G438" s="17" t="s">
        <v>10188</v>
      </c>
    </row>
    <row r="439" spans="1:7" x14ac:dyDescent="0.25">
      <c r="A439" s="17" t="s">
        <v>843</v>
      </c>
      <c r="B439" s="17" t="s">
        <v>414</v>
      </c>
      <c r="C439" s="17" t="s">
        <v>10704</v>
      </c>
      <c r="D439" s="17" t="s">
        <v>10712</v>
      </c>
      <c r="E439" s="17" t="s">
        <v>406</v>
      </c>
      <c r="F439" s="17" t="s">
        <v>10438</v>
      </c>
      <c r="G439" s="17" t="s">
        <v>10188</v>
      </c>
    </row>
    <row r="440" spans="1:7" x14ac:dyDescent="0.25">
      <c r="A440" s="17" t="s">
        <v>843</v>
      </c>
      <c r="B440" s="17" t="s">
        <v>410</v>
      </c>
      <c r="C440" s="17" t="s">
        <v>10704</v>
      </c>
      <c r="D440" s="17" t="s">
        <v>10711</v>
      </c>
      <c r="E440" s="17" t="s">
        <v>422</v>
      </c>
      <c r="F440" s="17" t="s">
        <v>10357</v>
      </c>
      <c r="G440" s="17" t="s">
        <v>10188</v>
      </c>
    </row>
    <row r="441" spans="1:7" x14ac:dyDescent="0.25">
      <c r="A441" s="17" t="s">
        <v>843</v>
      </c>
      <c r="B441" s="17" t="s">
        <v>406</v>
      </c>
      <c r="C441" s="17" t="s">
        <v>10704</v>
      </c>
      <c r="D441" s="17" t="s">
        <v>10710</v>
      </c>
      <c r="E441" s="17" t="s">
        <v>410</v>
      </c>
      <c r="F441" s="17" t="s">
        <v>10357</v>
      </c>
      <c r="G441" s="17" t="s">
        <v>655</v>
      </c>
    </row>
    <row r="442" spans="1:7" x14ac:dyDescent="0.25">
      <c r="A442" s="17" t="s">
        <v>843</v>
      </c>
      <c r="B442" s="17" t="s">
        <v>402</v>
      </c>
      <c r="C442" s="17" t="s">
        <v>10704</v>
      </c>
      <c r="D442" s="17" t="s">
        <v>10709</v>
      </c>
      <c r="E442" s="17" t="s">
        <v>398</v>
      </c>
      <c r="F442" s="17" t="s">
        <v>10479</v>
      </c>
      <c r="G442" s="17" t="s">
        <v>10188</v>
      </c>
    </row>
    <row r="443" spans="1:7" x14ac:dyDescent="0.25">
      <c r="A443" s="17" t="s">
        <v>843</v>
      </c>
      <c r="B443" s="17" t="s">
        <v>398</v>
      </c>
      <c r="C443" s="17" t="s">
        <v>10704</v>
      </c>
      <c r="D443" s="17" t="s">
        <v>10708</v>
      </c>
      <c r="E443" s="17" t="s">
        <v>406</v>
      </c>
      <c r="F443" s="17" t="s">
        <v>10418</v>
      </c>
      <c r="G443" s="17" t="s">
        <v>10188</v>
      </c>
    </row>
    <row r="444" spans="1:7" x14ac:dyDescent="0.25">
      <c r="A444" s="17" t="s">
        <v>843</v>
      </c>
      <c r="B444" s="17" t="s">
        <v>394</v>
      </c>
      <c r="C444" s="17" t="s">
        <v>10704</v>
      </c>
      <c r="D444" s="17" t="s">
        <v>10707</v>
      </c>
      <c r="E444" s="17" t="s">
        <v>422</v>
      </c>
      <c r="F444" s="17" t="s">
        <v>10221</v>
      </c>
      <c r="G444" s="17" t="s">
        <v>10188</v>
      </c>
    </row>
    <row r="445" spans="1:7" x14ac:dyDescent="0.25">
      <c r="A445" s="17" t="s">
        <v>843</v>
      </c>
      <c r="B445" s="17" t="s">
        <v>390</v>
      </c>
      <c r="C445" s="17" t="s">
        <v>10704</v>
      </c>
      <c r="D445" s="17" t="s">
        <v>10706</v>
      </c>
      <c r="E445" s="17" t="s">
        <v>390</v>
      </c>
      <c r="F445" s="17" t="s">
        <v>10221</v>
      </c>
      <c r="G445" s="17" t="s">
        <v>10188</v>
      </c>
    </row>
    <row r="446" spans="1:7" x14ac:dyDescent="0.25">
      <c r="A446" s="17" t="s">
        <v>843</v>
      </c>
      <c r="B446" s="17" t="s">
        <v>386</v>
      </c>
      <c r="C446" s="17" t="s">
        <v>10704</v>
      </c>
      <c r="D446" s="17" t="s">
        <v>10705</v>
      </c>
      <c r="E446" s="17" t="s">
        <v>406</v>
      </c>
      <c r="F446" s="17" t="s">
        <v>10221</v>
      </c>
      <c r="G446" s="17" t="s">
        <v>10188</v>
      </c>
    </row>
    <row r="447" spans="1:7" x14ac:dyDescent="0.25">
      <c r="A447" s="17" t="s">
        <v>843</v>
      </c>
      <c r="B447" s="17" t="s">
        <v>382</v>
      </c>
      <c r="C447" s="17" t="s">
        <v>10704</v>
      </c>
      <c r="D447" s="17" t="s">
        <v>10703</v>
      </c>
      <c r="E447" s="17" t="s">
        <v>398</v>
      </c>
      <c r="F447" s="17" t="s">
        <v>10221</v>
      </c>
      <c r="G447" s="17" t="s">
        <v>10188</v>
      </c>
    </row>
    <row r="448" spans="1:7" x14ac:dyDescent="0.25">
      <c r="A448" s="17" t="s">
        <v>842</v>
      </c>
      <c r="B448" s="17" t="s">
        <v>422</v>
      </c>
      <c r="C448" s="17" t="s">
        <v>10701</v>
      </c>
      <c r="D448" s="17" t="s">
        <v>10702</v>
      </c>
      <c r="E448" s="17" t="s">
        <v>360</v>
      </c>
      <c r="F448" s="17" t="s">
        <v>10548</v>
      </c>
      <c r="G448" s="17" t="s">
        <v>10188</v>
      </c>
    </row>
    <row r="449" spans="1:7" x14ac:dyDescent="0.25">
      <c r="A449" s="17" t="s">
        <v>842</v>
      </c>
      <c r="B449" s="17" t="s">
        <v>418</v>
      </c>
      <c r="C449" s="17" t="s">
        <v>10701</v>
      </c>
      <c r="D449" s="17" t="s">
        <v>10700</v>
      </c>
      <c r="E449" s="17" t="s">
        <v>360</v>
      </c>
      <c r="F449" s="17" t="s">
        <v>10492</v>
      </c>
      <c r="G449" s="17" t="s">
        <v>10188</v>
      </c>
    </row>
    <row r="450" spans="1:7" x14ac:dyDescent="0.25">
      <c r="A450" s="17" t="s">
        <v>841</v>
      </c>
      <c r="B450" s="17" t="s">
        <v>422</v>
      </c>
      <c r="C450" s="17" t="s">
        <v>10699</v>
      </c>
      <c r="D450" s="17" t="s">
        <v>10309</v>
      </c>
      <c r="E450" s="17" t="s">
        <v>390</v>
      </c>
      <c r="F450" s="17" t="s">
        <v>10548</v>
      </c>
      <c r="G450" s="17" t="s">
        <v>654</v>
      </c>
    </row>
    <row r="451" spans="1:7" x14ac:dyDescent="0.25">
      <c r="A451" s="17" t="s">
        <v>841</v>
      </c>
      <c r="B451" s="17" t="s">
        <v>418</v>
      </c>
      <c r="C451" s="17" t="s">
        <v>10699</v>
      </c>
      <c r="D451" s="17" t="s">
        <v>10698</v>
      </c>
      <c r="E451" s="17" t="s">
        <v>390</v>
      </c>
      <c r="F451" s="17" t="s">
        <v>10492</v>
      </c>
      <c r="G451" s="17" t="s">
        <v>654</v>
      </c>
    </row>
    <row r="452" spans="1:7" x14ac:dyDescent="0.25">
      <c r="A452" s="17" t="s">
        <v>841</v>
      </c>
      <c r="B452" s="17" t="s">
        <v>414</v>
      </c>
      <c r="C452" s="17" t="s">
        <v>10699</v>
      </c>
      <c r="D452" s="17" t="s">
        <v>11530</v>
      </c>
      <c r="E452" s="17" t="s">
        <v>422</v>
      </c>
      <c r="F452" s="17" t="s">
        <v>649</v>
      </c>
      <c r="G452" s="17" t="s">
        <v>10188</v>
      </c>
    </row>
    <row r="453" spans="1:7" x14ac:dyDescent="0.25">
      <c r="A453" s="17" t="s">
        <v>841</v>
      </c>
      <c r="B453" s="17" t="s">
        <v>410</v>
      </c>
      <c r="C453" s="17" t="s">
        <v>10699</v>
      </c>
      <c r="D453" s="17" t="s">
        <v>11531</v>
      </c>
      <c r="E453" s="17" t="s">
        <v>410</v>
      </c>
      <c r="F453" s="17" t="s">
        <v>649</v>
      </c>
      <c r="G453" s="17" t="s">
        <v>10188</v>
      </c>
    </row>
    <row r="454" spans="1:7" x14ac:dyDescent="0.25">
      <c r="A454" s="17" t="s">
        <v>840</v>
      </c>
      <c r="B454" s="17" t="s">
        <v>422</v>
      </c>
      <c r="C454" s="17" t="s">
        <v>10693</v>
      </c>
      <c r="D454" s="17" t="s">
        <v>10697</v>
      </c>
      <c r="E454" s="17" t="s">
        <v>422</v>
      </c>
      <c r="F454" s="17" t="s">
        <v>10548</v>
      </c>
      <c r="G454" s="17" t="s">
        <v>654</v>
      </c>
    </row>
    <row r="455" spans="1:7" x14ac:dyDescent="0.25">
      <c r="A455" s="17" t="s">
        <v>840</v>
      </c>
      <c r="B455" s="17" t="s">
        <v>418</v>
      </c>
      <c r="C455" s="17" t="s">
        <v>10693</v>
      </c>
      <c r="D455" s="17" t="s">
        <v>10696</v>
      </c>
      <c r="E455" s="17" t="s">
        <v>390</v>
      </c>
      <c r="F455" s="17" t="s">
        <v>10438</v>
      </c>
      <c r="G455" s="17" t="s">
        <v>10188</v>
      </c>
    </row>
    <row r="456" spans="1:7" x14ac:dyDescent="0.25">
      <c r="A456" s="17" t="s">
        <v>840</v>
      </c>
      <c r="B456" s="17" t="s">
        <v>414</v>
      </c>
      <c r="C456" s="17" t="s">
        <v>10693</v>
      </c>
      <c r="D456" s="17" t="s">
        <v>10695</v>
      </c>
      <c r="E456" s="17" t="s">
        <v>362</v>
      </c>
      <c r="F456" s="17" t="s">
        <v>10438</v>
      </c>
      <c r="G456" s="17" t="s">
        <v>653</v>
      </c>
    </row>
    <row r="457" spans="1:7" x14ac:dyDescent="0.25">
      <c r="A457" s="17" t="s">
        <v>840</v>
      </c>
      <c r="B457" s="17" t="s">
        <v>410</v>
      </c>
      <c r="C457" s="17" t="s">
        <v>10693</v>
      </c>
      <c r="D457" s="17" t="s">
        <v>10694</v>
      </c>
      <c r="E457" s="17" t="s">
        <v>410</v>
      </c>
      <c r="F457" s="17" t="s">
        <v>10357</v>
      </c>
      <c r="G457" s="17" t="s">
        <v>652</v>
      </c>
    </row>
    <row r="458" spans="1:7" x14ac:dyDescent="0.25">
      <c r="A458" s="17" t="s">
        <v>840</v>
      </c>
      <c r="B458" s="17" t="s">
        <v>406</v>
      </c>
      <c r="C458" s="17" t="s">
        <v>10693</v>
      </c>
      <c r="D458" s="17" t="s">
        <v>10692</v>
      </c>
      <c r="E458" s="17" t="s">
        <v>362</v>
      </c>
      <c r="F458" s="17" t="s">
        <v>10357</v>
      </c>
      <c r="G458" s="17" t="s">
        <v>652</v>
      </c>
    </row>
    <row r="459" spans="1:7" x14ac:dyDescent="0.25">
      <c r="A459" s="17" t="s">
        <v>839</v>
      </c>
      <c r="B459" s="17" t="s">
        <v>422</v>
      </c>
      <c r="C459" s="17" t="s">
        <v>10676</v>
      </c>
      <c r="D459" s="17" t="s">
        <v>10691</v>
      </c>
      <c r="E459" s="17" t="s">
        <v>422</v>
      </c>
      <c r="F459" s="17" t="s">
        <v>10548</v>
      </c>
      <c r="G459" s="17" t="s">
        <v>10188</v>
      </c>
    </row>
    <row r="460" spans="1:7" x14ac:dyDescent="0.25">
      <c r="A460" s="17" t="s">
        <v>839</v>
      </c>
      <c r="B460" s="17" t="s">
        <v>418</v>
      </c>
      <c r="C460" s="17" t="s">
        <v>10676</v>
      </c>
      <c r="D460" s="17" t="s">
        <v>10690</v>
      </c>
      <c r="E460" s="17" t="s">
        <v>410</v>
      </c>
      <c r="F460" s="17" t="s">
        <v>10438</v>
      </c>
      <c r="G460" s="17" t="s">
        <v>10188</v>
      </c>
    </row>
    <row r="461" spans="1:7" x14ac:dyDescent="0.25">
      <c r="A461" s="17" t="s">
        <v>839</v>
      </c>
      <c r="B461" s="17" t="s">
        <v>414</v>
      </c>
      <c r="C461" s="17" t="s">
        <v>10676</v>
      </c>
      <c r="D461" s="17" t="s">
        <v>10689</v>
      </c>
      <c r="E461" s="17" t="s">
        <v>406</v>
      </c>
      <c r="F461" s="17" t="s">
        <v>10438</v>
      </c>
      <c r="G461" s="17" t="s">
        <v>659</v>
      </c>
    </row>
    <row r="462" spans="1:7" x14ac:dyDescent="0.25">
      <c r="A462" s="17" t="s">
        <v>839</v>
      </c>
      <c r="B462" s="17" t="s">
        <v>410</v>
      </c>
      <c r="C462" s="17" t="s">
        <v>10676</v>
      </c>
      <c r="D462" s="17" t="s">
        <v>10688</v>
      </c>
      <c r="E462" s="17" t="s">
        <v>390</v>
      </c>
      <c r="F462" s="17" t="s">
        <v>10438</v>
      </c>
      <c r="G462" s="17" t="s">
        <v>10188</v>
      </c>
    </row>
    <row r="463" spans="1:7" x14ac:dyDescent="0.25">
      <c r="A463" s="17" t="s">
        <v>839</v>
      </c>
      <c r="B463" s="17" t="s">
        <v>406</v>
      </c>
      <c r="C463" s="17" t="s">
        <v>10676</v>
      </c>
      <c r="D463" s="17" t="s">
        <v>10687</v>
      </c>
      <c r="E463" s="17" t="s">
        <v>390</v>
      </c>
      <c r="F463" s="17" t="s">
        <v>10438</v>
      </c>
      <c r="G463" s="17" t="s">
        <v>10188</v>
      </c>
    </row>
    <row r="464" spans="1:7" x14ac:dyDescent="0.25">
      <c r="A464" s="17" t="s">
        <v>839</v>
      </c>
      <c r="B464" s="17" t="s">
        <v>402</v>
      </c>
      <c r="C464" s="17" t="s">
        <v>10676</v>
      </c>
      <c r="D464" s="17" t="s">
        <v>10686</v>
      </c>
      <c r="E464" s="17" t="s">
        <v>362</v>
      </c>
      <c r="F464" s="17" t="s">
        <v>10438</v>
      </c>
      <c r="G464" s="17" t="s">
        <v>10188</v>
      </c>
    </row>
    <row r="465" spans="1:7" x14ac:dyDescent="0.25">
      <c r="A465" s="17" t="s">
        <v>839</v>
      </c>
      <c r="B465" s="17" t="s">
        <v>398</v>
      </c>
      <c r="C465" s="17" t="s">
        <v>10676</v>
      </c>
      <c r="D465" s="17" t="s">
        <v>10685</v>
      </c>
      <c r="E465" s="17" t="s">
        <v>422</v>
      </c>
      <c r="F465" s="17" t="s">
        <v>10357</v>
      </c>
      <c r="G465" s="17" t="s">
        <v>658</v>
      </c>
    </row>
    <row r="466" spans="1:7" x14ac:dyDescent="0.25">
      <c r="A466" s="17" t="s">
        <v>839</v>
      </c>
      <c r="B466" s="17" t="s">
        <v>394</v>
      </c>
      <c r="C466" s="17" t="s">
        <v>10676</v>
      </c>
      <c r="D466" s="17" t="s">
        <v>10684</v>
      </c>
      <c r="E466" s="17" t="s">
        <v>362</v>
      </c>
      <c r="F466" s="17" t="s">
        <v>10357</v>
      </c>
      <c r="G466" s="17" t="s">
        <v>658</v>
      </c>
    </row>
    <row r="467" spans="1:7" x14ac:dyDescent="0.25">
      <c r="A467" s="17" t="s">
        <v>839</v>
      </c>
      <c r="B467" s="17" t="s">
        <v>390</v>
      </c>
      <c r="C467" s="17" t="s">
        <v>10676</v>
      </c>
      <c r="D467" s="17" t="s">
        <v>10683</v>
      </c>
      <c r="E467" s="17" t="s">
        <v>422</v>
      </c>
      <c r="F467" s="17" t="s">
        <v>10238</v>
      </c>
      <c r="G467" s="17" t="s">
        <v>10188</v>
      </c>
    </row>
    <row r="468" spans="1:7" x14ac:dyDescent="0.25">
      <c r="A468" s="17" t="s">
        <v>839</v>
      </c>
      <c r="B468" s="17" t="s">
        <v>386</v>
      </c>
      <c r="C468" s="17" t="s">
        <v>10676</v>
      </c>
      <c r="D468" s="17" t="s">
        <v>10682</v>
      </c>
      <c r="E468" s="17" t="s">
        <v>410</v>
      </c>
      <c r="F468" s="17" t="s">
        <v>10238</v>
      </c>
      <c r="G468" s="17" t="s">
        <v>10188</v>
      </c>
    </row>
    <row r="469" spans="1:7" x14ac:dyDescent="0.25">
      <c r="A469" s="17" t="s">
        <v>839</v>
      </c>
      <c r="B469" s="17" t="s">
        <v>382</v>
      </c>
      <c r="C469" s="17" t="s">
        <v>10676</v>
      </c>
      <c r="D469" s="17" t="s">
        <v>10681</v>
      </c>
      <c r="E469" s="17" t="s">
        <v>390</v>
      </c>
      <c r="F469" s="17" t="s">
        <v>10238</v>
      </c>
      <c r="G469" s="17" t="s">
        <v>10680</v>
      </c>
    </row>
    <row r="470" spans="1:7" x14ac:dyDescent="0.25">
      <c r="A470" s="17" t="s">
        <v>839</v>
      </c>
      <c r="B470" s="17" t="s">
        <v>378</v>
      </c>
      <c r="C470" s="17" t="s">
        <v>10676</v>
      </c>
      <c r="D470" s="17" t="s">
        <v>10679</v>
      </c>
      <c r="E470" s="17" t="s">
        <v>362</v>
      </c>
      <c r="F470" s="17" t="s">
        <v>10238</v>
      </c>
      <c r="G470" s="17" t="s">
        <v>10188</v>
      </c>
    </row>
    <row r="471" spans="1:7" x14ac:dyDescent="0.25">
      <c r="A471" s="17" t="s">
        <v>839</v>
      </c>
      <c r="B471" s="17" t="s">
        <v>374</v>
      </c>
      <c r="C471" s="17" t="s">
        <v>10676</v>
      </c>
      <c r="D471" s="17" t="s">
        <v>10678</v>
      </c>
      <c r="E471" s="17" t="s">
        <v>390</v>
      </c>
      <c r="F471" s="17" t="s">
        <v>10238</v>
      </c>
      <c r="G471" s="17" t="s">
        <v>10188</v>
      </c>
    </row>
    <row r="472" spans="1:7" x14ac:dyDescent="0.25">
      <c r="A472" s="17" t="s">
        <v>839</v>
      </c>
      <c r="B472" s="17" t="s">
        <v>370</v>
      </c>
      <c r="C472" s="17" t="s">
        <v>10676</v>
      </c>
      <c r="D472" s="17" t="s">
        <v>10677</v>
      </c>
      <c r="E472" s="17" t="s">
        <v>390</v>
      </c>
      <c r="F472" s="17" t="s">
        <v>10238</v>
      </c>
      <c r="G472" s="17" t="s">
        <v>10188</v>
      </c>
    </row>
    <row r="473" spans="1:7" x14ac:dyDescent="0.25">
      <c r="A473" s="17" t="s">
        <v>839</v>
      </c>
      <c r="B473" s="17" t="s">
        <v>366</v>
      </c>
      <c r="C473" s="17" t="s">
        <v>10676</v>
      </c>
      <c r="D473" s="17" t="s">
        <v>10675</v>
      </c>
      <c r="E473" s="17" t="s">
        <v>406</v>
      </c>
      <c r="F473" s="17" t="s">
        <v>651</v>
      </c>
      <c r="G473" s="17" t="s">
        <v>10188</v>
      </c>
    </row>
    <row r="474" spans="1:7" x14ac:dyDescent="0.25">
      <c r="A474" s="17" t="s">
        <v>838</v>
      </c>
      <c r="B474" s="17" t="s">
        <v>422</v>
      </c>
      <c r="C474" s="17" t="s">
        <v>10670</v>
      </c>
      <c r="D474" s="17" t="s">
        <v>10674</v>
      </c>
      <c r="E474" s="17" t="s">
        <v>378</v>
      </c>
      <c r="F474" s="17" t="s">
        <v>10548</v>
      </c>
      <c r="G474" s="17" t="s">
        <v>10188</v>
      </c>
    </row>
    <row r="475" spans="1:7" x14ac:dyDescent="0.25">
      <c r="A475" s="17" t="s">
        <v>838</v>
      </c>
      <c r="B475" s="17" t="s">
        <v>418</v>
      </c>
      <c r="C475" s="17" t="s">
        <v>10670</v>
      </c>
      <c r="D475" s="17" t="s">
        <v>10673</v>
      </c>
      <c r="E475" s="17" t="s">
        <v>378</v>
      </c>
      <c r="F475" s="17" t="s">
        <v>10548</v>
      </c>
      <c r="G475" s="17" t="s">
        <v>660</v>
      </c>
    </row>
    <row r="476" spans="1:7" x14ac:dyDescent="0.25">
      <c r="A476" s="17" t="s">
        <v>838</v>
      </c>
      <c r="B476" s="17" t="s">
        <v>414</v>
      </c>
      <c r="C476" s="17" t="s">
        <v>10670</v>
      </c>
      <c r="D476" s="17" t="s">
        <v>10672</v>
      </c>
      <c r="E476" s="17" t="s">
        <v>390</v>
      </c>
      <c r="F476" s="17" t="s">
        <v>10357</v>
      </c>
      <c r="G476" s="17" t="s">
        <v>652</v>
      </c>
    </row>
    <row r="477" spans="1:7" x14ac:dyDescent="0.25">
      <c r="A477" s="17" t="s">
        <v>838</v>
      </c>
      <c r="B477" s="17" t="s">
        <v>410</v>
      </c>
      <c r="C477" s="17" t="s">
        <v>10670</v>
      </c>
      <c r="D477" s="17" t="s">
        <v>10671</v>
      </c>
      <c r="E477" s="17" t="s">
        <v>390</v>
      </c>
      <c r="F477" s="17" t="s">
        <v>10492</v>
      </c>
      <c r="G477" s="17" t="s">
        <v>652</v>
      </c>
    </row>
    <row r="478" spans="1:7" x14ac:dyDescent="0.25">
      <c r="A478" s="17" t="s">
        <v>838</v>
      </c>
      <c r="B478" s="17" t="s">
        <v>406</v>
      </c>
      <c r="C478" s="17" t="s">
        <v>10670</v>
      </c>
      <c r="D478" s="17" t="s">
        <v>10669</v>
      </c>
      <c r="E478" s="17" t="s">
        <v>378</v>
      </c>
      <c r="F478" s="17" t="s">
        <v>10418</v>
      </c>
      <c r="G478" s="17" t="s">
        <v>10188</v>
      </c>
    </row>
    <row r="479" spans="1:7" x14ac:dyDescent="0.25">
      <c r="A479" s="17" t="s">
        <v>837</v>
      </c>
      <c r="B479" s="17" t="s">
        <v>422</v>
      </c>
      <c r="C479" s="17" t="s">
        <v>10653</v>
      </c>
      <c r="D479" s="17" t="s">
        <v>10668</v>
      </c>
      <c r="E479" s="17" t="s">
        <v>406</v>
      </c>
      <c r="F479" s="17" t="s">
        <v>10548</v>
      </c>
      <c r="G479" s="17" t="s">
        <v>654</v>
      </c>
    </row>
    <row r="480" spans="1:7" x14ac:dyDescent="0.25">
      <c r="A480" s="17" t="s">
        <v>837</v>
      </c>
      <c r="B480" s="17" t="s">
        <v>418</v>
      </c>
      <c r="C480" s="17" t="s">
        <v>10653</v>
      </c>
      <c r="D480" s="17" t="s">
        <v>10667</v>
      </c>
      <c r="E480" s="17" t="s">
        <v>406</v>
      </c>
      <c r="F480" s="17" t="s">
        <v>10548</v>
      </c>
      <c r="G480" s="17" t="s">
        <v>654</v>
      </c>
    </row>
    <row r="481" spans="1:7" x14ac:dyDescent="0.25">
      <c r="A481" s="17" t="s">
        <v>837</v>
      </c>
      <c r="B481" s="17" t="s">
        <v>414</v>
      </c>
      <c r="C481" s="17" t="s">
        <v>10653</v>
      </c>
      <c r="D481" s="17" t="s">
        <v>10666</v>
      </c>
      <c r="E481" s="17" t="s">
        <v>390</v>
      </c>
      <c r="F481" s="17" t="s">
        <v>10548</v>
      </c>
      <c r="G481" s="17" t="s">
        <v>10188</v>
      </c>
    </row>
    <row r="482" spans="1:7" x14ac:dyDescent="0.25">
      <c r="A482" s="17" t="s">
        <v>837</v>
      </c>
      <c r="B482" s="17" t="s">
        <v>410</v>
      </c>
      <c r="C482" s="17" t="s">
        <v>10653</v>
      </c>
      <c r="D482" s="17" t="s">
        <v>10665</v>
      </c>
      <c r="E482" s="17" t="s">
        <v>390</v>
      </c>
      <c r="F482" s="17" t="s">
        <v>10548</v>
      </c>
      <c r="G482" s="17" t="s">
        <v>10188</v>
      </c>
    </row>
    <row r="483" spans="1:7" x14ac:dyDescent="0.25">
      <c r="A483" s="17" t="s">
        <v>837</v>
      </c>
      <c r="B483" s="17" t="s">
        <v>406</v>
      </c>
      <c r="C483" s="17" t="s">
        <v>10653</v>
      </c>
      <c r="D483" s="17" t="s">
        <v>10664</v>
      </c>
      <c r="E483" s="17" t="s">
        <v>390</v>
      </c>
      <c r="F483" s="17" t="s">
        <v>10548</v>
      </c>
      <c r="G483" s="17" t="s">
        <v>10188</v>
      </c>
    </row>
    <row r="484" spans="1:7" x14ac:dyDescent="0.25">
      <c r="A484" s="17" t="s">
        <v>837</v>
      </c>
      <c r="B484" s="17" t="s">
        <v>402</v>
      </c>
      <c r="C484" s="17" t="s">
        <v>10653</v>
      </c>
      <c r="D484" s="17" t="s">
        <v>10663</v>
      </c>
      <c r="E484" s="17" t="s">
        <v>390</v>
      </c>
      <c r="F484" s="17" t="s">
        <v>10548</v>
      </c>
      <c r="G484" s="17" t="s">
        <v>654</v>
      </c>
    </row>
    <row r="485" spans="1:7" x14ac:dyDescent="0.25">
      <c r="A485" s="17" t="s">
        <v>837</v>
      </c>
      <c r="B485" s="17" t="s">
        <v>398</v>
      </c>
      <c r="C485" s="17" t="s">
        <v>10653</v>
      </c>
      <c r="D485" s="17" t="s">
        <v>10662</v>
      </c>
      <c r="E485" s="17" t="s">
        <v>390</v>
      </c>
      <c r="F485" s="17" t="s">
        <v>10548</v>
      </c>
      <c r="G485" s="17" t="s">
        <v>654</v>
      </c>
    </row>
    <row r="486" spans="1:7" x14ac:dyDescent="0.25">
      <c r="A486" s="17" t="s">
        <v>837</v>
      </c>
      <c r="B486" s="17" t="s">
        <v>394</v>
      </c>
      <c r="C486" s="17" t="s">
        <v>10653</v>
      </c>
      <c r="D486" s="17" t="s">
        <v>10661</v>
      </c>
      <c r="E486" s="17" t="s">
        <v>390</v>
      </c>
      <c r="F486" s="17" t="s">
        <v>10548</v>
      </c>
      <c r="G486" s="17" t="s">
        <v>654</v>
      </c>
    </row>
    <row r="487" spans="1:7" x14ac:dyDescent="0.25">
      <c r="A487" s="17" t="s">
        <v>837</v>
      </c>
      <c r="B487" s="17" t="s">
        <v>390</v>
      </c>
      <c r="C487" s="17" t="s">
        <v>10653</v>
      </c>
      <c r="D487" s="17" t="s">
        <v>10660</v>
      </c>
      <c r="E487" s="17" t="s">
        <v>422</v>
      </c>
      <c r="F487" s="17" t="s">
        <v>10438</v>
      </c>
      <c r="G487" s="17" t="s">
        <v>659</v>
      </c>
    </row>
    <row r="488" spans="1:7" x14ac:dyDescent="0.25">
      <c r="A488" s="17" t="s">
        <v>837</v>
      </c>
      <c r="B488" s="17" t="s">
        <v>386</v>
      </c>
      <c r="C488" s="17" t="s">
        <v>10653</v>
      </c>
      <c r="D488" s="17" t="s">
        <v>10659</v>
      </c>
      <c r="E488" s="17" t="s">
        <v>406</v>
      </c>
      <c r="F488" s="17" t="s">
        <v>10438</v>
      </c>
      <c r="G488" s="17" t="s">
        <v>656</v>
      </c>
    </row>
    <row r="489" spans="1:7" x14ac:dyDescent="0.25">
      <c r="A489" s="17" t="s">
        <v>837</v>
      </c>
      <c r="B489" s="17" t="s">
        <v>382</v>
      </c>
      <c r="C489" s="17" t="s">
        <v>10653</v>
      </c>
      <c r="D489" s="17" t="s">
        <v>10658</v>
      </c>
      <c r="E489" s="17" t="s">
        <v>406</v>
      </c>
      <c r="F489" s="17" t="s">
        <v>10438</v>
      </c>
      <c r="G489" s="17" t="s">
        <v>656</v>
      </c>
    </row>
    <row r="490" spans="1:7" x14ac:dyDescent="0.25">
      <c r="A490" s="17" t="s">
        <v>837</v>
      </c>
      <c r="B490" s="17" t="s">
        <v>378</v>
      </c>
      <c r="C490" s="17" t="s">
        <v>10653</v>
      </c>
      <c r="D490" s="17" t="s">
        <v>10657</v>
      </c>
      <c r="E490" s="17" t="s">
        <v>390</v>
      </c>
      <c r="F490" s="17" t="s">
        <v>10479</v>
      </c>
      <c r="G490" s="17" t="s">
        <v>10188</v>
      </c>
    </row>
    <row r="491" spans="1:7" x14ac:dyDescent="0.25">
      <c r="A491" s="17" t="s">
        <v>837</v>
      </c>
      <c r="B491" s="17" t="s">
        <v>374</v>
      </c>
      <c r="C491" s="17" t="s">
        <v>10653</v>
      </c>
      <c r="D491" s="17" t="s">
        <v>10656</v>
      </c>
      <c r="E491" s="17" t="s">
        <v>406</v>
      </c>
      <c r="F491" s="17" t="s">
        <v>10479</v>
      </c>
      <c r="G491" s="17" t="s">
        <v>654</v>
      </c>
    </row>
    <row r="492" spans="1:7" x14ac:dyDescent="0.25">
      <c r="A492" s="17" t="s">
        <v>837</v>
      </c>
      <c r="B492" s="17" t="s">
        <v>370</v>
      </c>
      <c r="C492" s="17" t="s">
        <v>10653</v>
      </c>
      <c r="D492" s="17" t="s">
        <v>10655</v>
      </c>
      <c r="E492" s="17" t="s">
        <v>406</v>
      </c>
      <c r="F492" s="17" t="s">
        <v>10479</v>
      </c>
      <c r="G492" s="17" t="s">
        <v>656</v>
      </c>
    </row>
    <row r="493" spans="1:7" x14ac:dyDescent="0.25">
      <c r="A493" s="17" t="s">
        <v>837</v>
      </c>
      <c r="B493" s="17" t="s">
        <v>366</v>
      </c>
      <c r="C493" s="17" t="s">
        <v>10653</v>
      </c>
      <c r="D493" s="17" t="s">
        <v>10654</v>
      </c>
      <c r="E493" s="17" t="s">
        <v>390</v>
      </c>
      <c r="F493" s="17" t="s">
        <v>10229</v>
      </c>
      <c r="G493" s="17" t="s">
        <v>654</v>
      </c>
    </row>
    <row r="494" spans="1:7" x14ac:dyDescent="0.25">
      <c r="A494" s="17" t="s">
        <v>837</v>
      </c>
      <c r="B494" s="17" t="s">
        <v>362</v>
      </c>
      <c r="C494" s="17" t="s">
        <v>10653</v>
      </c>
      <c r="D494" s="17" t="s">
        <v>10652</v>
      </c>
      <c r="E494" s="17" t="s">
        <v>390</v>
      </c>
      <c r="F494" s="17" t="s">
        <v>10229</v>
      </c>
      <c r="G494" s="17" t="s">
        <v>654</v>
      </c>
    </row>
    <row r="495" spans="1:7" x14ac:dyDescent="0.25">
      <c r="A495" s="17" t="s">
        <v>836</v>
      </c>
      <c r="B495" s="17" t="s">
        <v>422</v>
      </c>
      <c r="C495" s="17" t="s">
        <v>10646</v>
      </c>
      <c r="D495" s="17" t="s">
        <v>10651</v>
      </c>
      <c r="E495" s="17" t="s">
        <v>422</v>
      </c>
      <c r="F495" s="17" t="s">
        <v>10548</v>
      </c>
      <c r="G495" s="17" t="s">
        <v>10188</v>
      </c>
    </row>
    <row r="496" spans="1:7" x14ac:dyDescent="0.25">
      <c r="A496" s="17" t="s">
        <v>836</v>
      </c>
      <c r="B496" s="17" t="s">
        <v>418</v>
      </c>
      <c r="C496" s="17" t="s">
        <v>10646</v>
      </c>
      <c r="D496" s="17" t="s">
        <v>10650</v>
      </c>
      <c r="E496" s="17" t="s">
        <v>406</v>
      </c>
      <c r="F496" s="17" t="s">
        <v>10548</v>
      </c>
      <c r="G496" s="17" t="s">
        <v>654</v>
      </c>
    </row>
    <row r="497" spans="1:7" x14ac:dyDescent="0.25">
      <c r="A497" s="17" t="s">
        <v>836</v>
      </c>
      <c r="B497" s="17" t="s">
        <v>414</v>
      </c>
      <c r="C497" s="17" t="s">
        <v>10646</v>
      </c>
      <c r="D497" s="17" t="s">
        <v>10649</v>
      </c>
      <c r="E497" s="17" t="s">
        <v>390</v>
      </c>
      <c r="F497" s="17" t="s">
        <v>10548</v>
      </c>
      <c r="G497" s="17" t="s">
        <v>10188</v>
      </c>
    </row>
    <row r="498" spans="1:7" x14ac:dyDescent="0.25">
      <c r="A498" s="17" t="s">
        <v>836</v>
      </c>
      <c r="B498" s="17" t="s">
        <v>410</v>
      </c>
      <c r="C498" s="17" t="s">
        <v>10646</v>
      </c>
      <c r="D498" s="17" t="s">
        <v>10431</v>
      </c>
      <c r="E498" s="17" t="s">
        <v>410</v>
      </c>
      <c r="F498" s="17" t="s">
        <v>10438</v>
      </c>
      <c r="G498" s="17" t="s">
        <v>10188</v>
      </c>
    </row>
    <row r="499" spans="1:7" x14ac:dyDescent="0.25">
      <c r="A499" s="17" t="s">
        <v>836</v>
      </c>
      <c r="B499" s="17" t="s">
        <v>406</v>
      </c>
      <c r="C499" s="17" t="s">
        <v>10646</v>
      </c>
      <c r="D499" s="17" t="s">
        <v>10648</v>
      </c>
      <c r="E499" s="17" t="s">
        <v>406</v>
      </c>
      <c r="F499" s="17" t="s">
        <v>10357</v>
      </c>
      <c r="G499" s="17" t="s">
        <v>10188</v>
      </c>
    </row>
    <row r="500" spans="1:7" x14ac:dyDescent="0.25">
      <c r="A500" s="17" t="s">
        <v>836</v>
      </c>
      <c r="B500" s="17" t="s">
        <v>402</v>
      </c>
      <c r="C500" s="17" t="s">
        <v>10646</v>
      </c>
      <c r="D500" s="17" t="s">
        <v>10340</v>
      </c>
      <c r="E500" s="17" t="s">
        <v>390</v>
      </c>
      <c r="F500" s="17" t="s">
        <v>10357</v>
      </c>
      <c r="G500" s="17" t="s">
        <v>10188</v>
      </c>
    </row>
    <row r="501" spans="1:7" x14ac:dyDescent="0.25">
      <c r="A501" s="17" t="s">
        <v>836</v>
      </c>
      <c r="B501" s="17" t="s">
        <v>398</v>
      </c>
      <c r="C501" s="17" t="s">
        <v>10646</v>
      </c>
      <c r="D501" s="17" t="s">
        <v>10647</v>
      </c>
      <c r="E501" s="17" t="s">
        <v>406</v>
      </c>
      <c r="F501" s="17" t="s">
        <v>10229</v>
      </c>
      <c r="G501" s="17" t="s">
        <v>10188</v>
      </c>
    </row>
    <row r="502" spans="1:7" x14ac:dyDescent="0.25">
      <c r="A502" s="17" t="s">
        <v>836</v>
      </c>
      <c r="B502" s="17" t="s">
        <v>394</v>
      </c>
      <c r="C502" s="17" t="s">
        <v>10646</v>
      </c>
      <c r="D502" s="17" t="s">
        <v>10645</v>
      </c>
      <c r="E502" s="17" t="s">
        <v>406</v>
      </c>
      <c r="F502" s="17" t="s">
        <v>10229</v>
      </c>
      <c r="G502" s="17" t="s">
        <v>654</v>
      </c>
    </row>
    <row r="503" spans="1:7" x14ac:dyDescent="0.25">
      <c r="A503" s="17" t="s">
        <v>835</v>
      </c>
      <c r="B503" s="17" t="s">
        <v>422</v>
      </c>
      <c r="C503" s="17" t="s">
        <v>10644</v>
      </c>
      <c r="D503" s="17" t="s">
        <v>10643</v>
      </c>
      <c r="E503" s="17" t="s">
        <v>410</v>
      </c>
      <c r="F503" s="17" t="s">
        <v>10548</v>
      </c>
      <c r="G503" s="17" t="s">
        <v>654</v>
      </c>
    </row>
    <row r="504" spans="1:7" x14ac:dyDescent="0.25">
      <c r="A504" s="17" t="s">
        <v>834</v>
      </c>
      <c r="B504" s="17" t="s">
        <v>422</v>
      </c>
      <c r="C504" s="17" t="s">
        <v>10634</v>
      </c>
      <c r="D504" s="17" t="s">
        <v>10227</v>
      </c>
      <c r="E504" s="17" t="s">
        <v>422</v>
      </c>
      <c r="F504" s="17" t="s">
        <v>10548</v>
      </c>
      <c r="G504" s="17" t="s">
        <v>657</v>
      </c>
    </row>
    <row r="505" spans="1:7" x14ac:dyDescent="0.25">
      <c r="A505" s="17" t="s">
        <v>834</v>
      </c>
      <c r="B505" s="17" t="s">
        <v>418</v>
      </c>
      <c r="C505" s="17" t="s">
        <v>10634</v>
      </c>
      <c r="D505" s="17" t="s">
        <v>10309</v>
      </c>
      <c r="E505" s="17" t="s">
        <v>390</v>
      </c>
      <c r="F505" s="17" t="s">
        <v>10548</v>
      </c>
      <c r="G505" s="17" t="s">
        <v>657</v>
      </c>
    </row>
    <row r="506" spans="1:7" x14ac:dyDescent="0.25">
      <c r="A506" s="17" t="s">
        <v>834</v>
      </c>
      <c r="B506" s="17" t="s">
        <v>414</v>
      </c>
      <c r="C506" s="17" t="s">
        <v>10634</v>
      </c>
      <c r="D506" s="17" t="s">
        <v>10642</v>
      </c>
      <c r="E506" s="17" t="s">
        <v>390</v>
      </c>
      <c r="F506" s="17" t="s">
        <v>10548</v>
      </c>
      <c r="G506" s="17" t="s">
        <v>10188</v>
      </c>
    </row>
    <row r="507" spans="1:7" x14ac:dyDescent="0.25">
      <c r="A507" s="17" t="s">
        <v>834</v>
      </c>
      <c r="B507" s="17" t="s">
        <v>410</v>
      </c>
      <c r="C507" s="17" t="s">
        <v>10634</v>
      </c>
      <c r="D507" s="17" t="s">
        <v>10641</v>
      </c>
      <c r="E507" s="17" t="s">
        <v>360</v>
      </c>
      <c r="F507" s="17" t="s">
        <v>10548</v>
      </c>
      <c r="G507" s="17" t="s">
        <v>10188</v>
      </c>
    </row>
    <row r="508" spans="1:7" x14ac:dyDescent="0.25">
      <c r="A508" s="17" t="s">
        <v>834</v>
      </c>
      <c r="B508" s="17" t="s">
        <v>406</v>
      </c>
      <c r="C508" s="17" t="s">
        <v>10634</v>
      </c>
      <c r="D508" s="17" t="s">
        <v>10640</v>
      </c>
      <c r="E508" s="17" t="s">
        <v>390</v>
      </c>
      <c r="F508" s="17" t="s">
        <v>10350</v>
      </c>
      <c r="G508" s="17" t="s">
        <v>657</v>
      </c>
    </row>
    <row r="509" spans="1:7" x14ac:dyDescent="0.25">
      <c r="A509" s="17" t="s">
        <v>834</v>
      </c>
      <c r="B509" s="17" t="s">
        <v>402</v>
      </c>
      <c r="C509" s="17" t="s">
        <v>10634</v>
      </c>
      <c r="D509" s="17" t="s">
        <v>10639</v>
      </c>
      <c r="E509" s="17" t="s">
        <v>422</v>
      </c>
      <c r="F509" s="17" t="s">
        <v>10438</v>
      </c>
      <c r="G509" s="17" t="s">
        <v>659</v>
      </c>
    </row>
    <row r="510" spans="1:7" x14ac:dyDescent="0.25">
      <c r="A510" s="17" t="s">
        <v>834</v>
      </c>
      <c r="B510" s="17" t="s">
        <v>398</v>
      </c>
      <c r="C510" s="17" t="s">
        <v>10634</v>
      </c>
      <c r="D510" s="17" t="s">
        <v>10638</v>
      </c>
      <c r="E510" s="17" t="s">
        <v>410</v>
      </c>
      <c r="F510" s="17" t="s">
        <v>10438</v>
      </c>
      <c r="G510" s="17" t="s">
        <v>659</v>
      </c>
    </row>
    <row r="511" spans="1:7" x14ac:dyDescent="0.25">
      <c r="A511" s="17" t="s">
        <v>834</v>
      </c>
      <c r="B511" s="17" t="s">
        <v>394</v>
      </c>
      <c r="C511" s="17" t="s">
        <v>10634</v>
      </c>
      <c r="D511" s="17" t="s">
        <v>10403</v>
      </c>
      <c r="E511" s="17" t="s">
        <v>406</v>
      </c>
      <c r="F511" s="17" t="s">
        <v>10438</v>
      </c>
      <c r="G511" s="17" t="s">
        <v>659</v>
      </c>
    </row>
    <row r="512" spans="1:7" x14ac:dyDescent="0.25">
      <c r="A512" s="17" t="s">
        <v>834</v>
      </c>
      <c r="B512" s="17" t="s">
        <v>390</v>
      </c>
      <c r="C512" s="17" t="s">
        <v>10634</v>
      </c>
      <c r="D512" s="17" t="s">
        <v>10340</v>
      </c>
      <c r="E512" s="17" t="s">
        <v>390</v>
      </c>
      <c r="F512" s="17" t="s">
        <v>10438</v>
      </c>
      <c r="G512" s="17" t="s">
        <v>653</v>
      </c>
    </row>
    <row r="513" spans="1:7" x14ac:dyDescent="0.25">
      <c r="A513" s="17" t="s">
        <v>834</v>
      </c>
      <c r="B513" s="17" t="s">
        <v>386</v>
      </c>
      <c r="C513" s="17" t="s">
        <v>10634</v>
      </c>
      <c r="D513" s="17" t="s">
        <v>10637</v>
      </c>
      <c r="E513" s="17" t="s">
        <v>360</v>
      </c>
      <c r="F513" s="17" t="s">
        <v>10438</v>
      </c>
      <c r="G513" s="17" t="s">
        <v>659</v>
      </c>
    </row>
    <row r="514" spans="1:7" x14ac:dyDescent="0.25">
      <c r="A514" s="17" t="s">
        <v>834</v>
      </c>
      <c r="B514" s="17" t="s">
        <v>382</v>
      </c>
      <c r="C514" s="17" t="s">
        <v>10634</v>
      </c>
      <c r="D514" s="17" t="s">
        <v>10636</v>
      </c>
      <c r="E514" s="17" t="s">
        <v>352</v>
      </c>
      <c r="F514" s="17" t="s">
        <v>10438</v>
      </c>
      <c r="G514" s="17" t="s">
        <v>653</v>
      </c>
    </row>
    <row r="515" spans="1:7" x14ac:dyDescent="0.25">
      <c r="A515" s="17" t="s">
        <v>834</v>
      </c>
      <c r="B515" s="17" t="s">
        <v>378</v>
      </c>
      <c r="C515" s="17" t="s">
        <v>10634</v>
      </c>
      <c r="D515" s="17" t="s">
        <v>10635</v>
      </c>
      <c r="E515" s="17" t="s">
        <v>390</v>
      </c>
      <c r="F515" s="17" t="s">
        <v>10548</v>
      </c>
      <c r="G515" s="17" t="s">
        <v>10188</v>
      </c>
    </row>
    <row r="516" spans="1:7" x14ac:dyDescent="0.25">
      <c r="A516" s="17" t="s">
        <v>834</v>
      </c>
      <c r="B516" s="17" t="s">
        <v>374</v>
      </c>
      <c r="C516" s="17" t="s">
        <v>10634</v>
      </c>
      <c r="D516" s="17" t="s">
        <v>10633</v>
      </c>
      <c r="E516" s="17" t="s">
        <v>352</v>
      </c>
      <c r="F516" s="17" t="s">
        <v>10229</v>
      </c>
      <c r="G516" s="17" t="s">
        <v>653</v>
      </c>
    </row>
    <row r="517" spans="1:7" x14ac:dyDescent="0.25">
      <c r="A517" s="17" t="s">
        <v>833</v>
      </c>
      <c r="B517" s="17" t="s">
        <v>422</v>
      </c>
      <c r="C517" s="17" t="s">
        <v>10628</v>
      </c>
      <c r="D517" s="17" t="s">
        <v>10632</v>
      </c>
      <c r="E517" s="17" t="s">
        <v>370</v>
      </c>
      <c r="F517" s="17" t="s">
        <v>10548</v>
      </c>
      <c r="G517" s="17" t="s">
        <v>10188</v>
      </c>
    </row>
    <row r="518" spans="1:7" x14ac:dyDescent="0.25">
      <c r="A518" s="17" t="s">
        <v>833</v>
      </c>
      <c r="B518" s="17" t="s">
        <v>418</v>
      </c>
      <c r="C518" s="17" t="s">
        <v>10628</v>
      </c>
      <c r="D518" s="17" t="s">
        <v>10631</v>
      </c>
      <c r="E518" s="17" t="s">
        <v>378</v>
      </c>
      <c r="F518" s="17" t="s">
        <v>10357</v>
      </c>
      <c r="G518" s="17" t="s">
        <v>10188</v>
      </c>
    </row>
    <row r="519" spans="1:7" x14ac:dyDescent="0.25">
      <c r="A519" s="17" t="s">
        <v>833</v>
      </c>
      <c r="B519" s="17" t="s">
        <v>414</v>
      </c>
      <c r="C519" s="17" t="s">
        <v>10628</v>
      </c>
      <c r="D519" s="17" t="s">
        <v>10630</v>
      </c>
      <c r="E519" s="17" t="s">
        <v>378</v>
      </c>
      <c r="F519" s="17" t="s">
        <v>10492</v>
      </c>
      <c r="G519" s="17" t="s">
        <v>10188</v>
      </c>
    </row>
    <row r="520" spans="1:7" x14ac:dyDescent="0.25">
      <c r="A520" s="17" t="s">
        <v>833</v>
      </c>
      <c r="B520" s="17" t="s">
        <v>410</v>
      </c>
      <c r="C520" s="17" t="s">
        <v>10628</v>
      </c>
      <c r="D520" s="17" t="s">
        <v>10629</v>
      </c>
      <c r="E520" s="17" t="s">
        <v>370</v>
      </c>
      <c r="F520" s="17" t="s">
        <v>10418</v>
      </c>
      <c r="G520" s="17" t="s">
        <v>10188</v>
      </c>
    </row>
    <row r="521" spans="1:7" x14ac:dyDescent="0.25">
      <c r="A521" s="17" t="s">
        <v>833</v>
      </c>
      <c r="B521" s="17" t="s">
        <v>406</v>
      </c>
      <c r="C521" s="17" t="s">
        <v>10628</v>
      </c>
      <c r="D521" s="17" t="s">
        <v>10627</v>
      </c>
      <c r="E521" s="17" t="s">
        <v>378</v>
      </c>
      <c r="F521" s="17" t="s">
        <v>10193</v>
      </c>
      <c r="G521" s="17" t="s">
        <v>10188</v>
      </c>
    </row>
    <row r="522" spans="1:7" x14ac:dyDescent="0.25">
      <c r="A522" s="17" t="s">
        <v>832</v>
      </c>
      <c r="B522" s="17" t="s">
        <v>422</v>
      </c>
      <c r="C522" s="17" t="s">
        <v>10626</v>
      </c>
      <c r="D522" s="17" t="s">
        <v>10625</v>
      </c>
      <c r="E522" s="17" t="s">
        <v>360</v>
      </c>
      <c r="F522" s="17" t="s">
        <v>10548</v>
      </c>
      <c r="G522" s="17" t="s">
        <v>10188</v>
      </c>
    </row>
    <row r="523" spans="1:7" x14ac:dyDescent="0.25">
      <c r="A523" s="17" t="s">
        <v>831</v>
      </c>
      <c r="B523" s="17" t="s">
        <v>422</v>
      </c>
      <c r="C523" s="17" t="s">
        <v>10621</v>
      </c>
      <c r="D523" s="17" t="s">
        <v>10624</v>
      </c>
      <c r="E523" s="17" t="s">
        <v>390</v>
      </c>
      <c r="F523" s="17" t="s">
        <v>10548</v>
      </c>
      <c r="G523" s="17" t="s">
        <v>10188</v>
      </c>
    </row>
    <row r="524" spans="1:7" x14ac:dyDescent="0.25">
      <c r="A524" s="17" t="s">
        <v>831</v>
      </c>
      <c r="B524" s="17" t="s">
        <v>418</v>
      </c>
      <c r="C524" s="17" t="s">
        <v>10621</v>
      </c>
      <c r="D524" s="17" t="s">
        <v>10623</v>
      </c>
      <c r="E524" s="17" t="s">
        <v>390</v>
      </c>
      <c r="F524" s="17" t="s">
        <v>10492</v>
      </c>
      <c r="G524" s="17" t="s">
        <v>10188</v>
      </c>
    </row>
    <row r="525" spans="1:7" x14ac:dyDescent="0.25">
      <c r="A525" s="17" t="s">
        <v>831</v>
      </c>
      <c r="B525" s="17" t="s">
        <v>414</v>
      </c>
      <c r="C525" s="17" t="s">
        <v>10621</v>
      </c>
      <c r="D525" s="17" t="s">
        <v>10622</v>
      </c>
      <c r="E525" s="17" t="s">
        <v>390</v>
      </c>
      <c r="F525" s="17" t="s">
        <v>655</v>
      </c>
      <c r="G525" s="17" t="s">
        <v>10188</v>
      </c>
    </row>
    <row r="526" spans="1:7" x14ac:dyDescent="0.25">
      <c r="A526" s="17" t="s">
        <v>831</v>
      </c>
      <c r="B526" s="17" t="s">
        <v>410</v>
      </c>
      <c r="C526" s="17" t="s">
        <v>10621</v>
      </c>
      <c r="D526" s="17" t="s">
        <v>10620</v>
      </c>
      <c r="E526" s="17" t="s">
        <v>390</v>
      </c>
      <c r="F526" s="17" t="s">
        <v>655</v>
      </c>
      <c r="G526" s="17" t="s">
        <v>10188</v>
      </c>
    </row>
    <row r="527" spans="1:7" x14ac:dyDescent="0.25">
      <c r="A527" s="17" t="s">
        <v>831</v>
      </c>
      <c r="B527" s="17" t="s">
        <v>406</v>
      </c>
      <c r="C527" s="17" t="s">
        <v>10621</v>
      </c>
      <c r="D527" s="17" t="s">
        <v>10309</v>
      </c>
      <c r="E527" s="17" t="s">
        <v>390</v>
      </c>
      <c r="F527" s="17" t="s">
        <v>10548</v>
      </c>
      <c r="G527" s="17" t="s">
        <v>10188</v>
      </c>
    </row>
    <row r="528" spans="1:7" x14ac:dyDescent="0.25">
      <c r="A528" s="17" t="s">
        <v>830</v>
      </c>
      <c r="B528" s="17" t="s">
        <v>422</v>
      </c>
      <c r="C528" s="17" t="s">
        <v>10616</v>
      </c>
      <c r="D528" s="17" t="s">
        <v>10619</v>
      </c>
      <c r="E528" s="17" t="s">
        <v>422</v>
      </c>
      <c r="F528" s="17" t="s">
        <v>10548</v>
      </c>
      <c r="G528" s="17" t="s">
        <v>10188</v>
      </c>
    </row>
    <row r="529" spans="1:7" x14ac:dyDescent="0.25">
      <c r="A529" s="17" t="s">
        <v>830</v>
      </c>
      <c r="B529" s="17" t="s">
        <v>418</v>
      </c>
      <c r="C529" s="17" t="s">
        <v>10616</v>
      </c>
      <c r="D529" s="17" t="s">
        <v>10618</v>
      </c>
      <c r="E529" s="17" t="s">
        <v>406</v>
      </c>
      <c r="F529" s="17" t="s">
        <v>10357</v>
      </c>
      <c r="G529" s="17" t="s">
        <v>10188</v>
      </c>
    </row>
    <row r="530" spans="1:7" x14ac:dyDescent="0.25">
      <c r="A530" s="17" t="s">
        <v>830</v>
      </c>
      <c r="B530" s="17" t="s">
        <v>414</v>
      </c>
      <c r="C530" s="17" t="s">
        <v>10616</v>
      </c>
      <c r="D530" s="17" t="s">
        <v>10617</v>
      </c>
      <c r="E530" s="17" t="s">
        <v>410</v>
      </c>
      <c r="F530" s="17" t="s">
        <v>661</v>
      </c>
      <c r="G530" s="17" t="s">
        <v>10188</v>
      </c>
    </row>
    <row r="531" spans="1:7" x14ac:dyDescent="0.25">
      <c r="A531" s="17" t="s">
        <v>830</v>
      </c>
      <c r="B531" s="17" t="s">
        <v>410</v>
      </c>
      <c r="C531" s="17" t="s">
        <v>10616</v>
      </c>
      <c r="D531" s="17" t="s">
        <v>10615</v>
      </c>
      <c r="E531" s="17" t="s">
        <v>410</v>
      </c>
      <c r="F531" s="17" t="s">
        <v>10418</v>
      </c>
      <c r="G531" s="17" t="s">
        <v>10188</v>
      </c>
    </row>
    <row r="532" spans="1:7" x14ac:dyDescent="0.25">
      <c r="A532" s="17" t="s">
        <v>830</v>
      </c>
      <c r="B532" s="17" t="s">
        <v>406</v>
      </c>
      <c r="C532" s="17" t="s">
        <v>10616</v>
      </c>
      <c r="D532" s="17" t="s">
        <v>11532</v>
      </c>
      <c r="E532" s="17" t="s">
        <v>410</v>
      </c>
      <c r="F532" s="17" t="s">
        <v>661</v>
      </c>
      <c r="G532" s="17" t="s">
        <v>10188</v>
      </c>
    </row>
    <row r="533" spans="1:7" x14ac:dyDescent="0.25">
      <c r="A533" s="17" t="s">
        <v>829</v>
      </c>
      <c r="B533" s="17" t="s">
        <v>422</v>
      </c>
      <c r="C533" s="17" t="s">
        <v>10614</v>
      </c>
      <c r="D533" s="17" t="s">
        <v>10613</v>
      </c>
      <c r="E533" s="17" t="s">
        <v>360</v>
      </c>
      <c r="F533" s="17" t="s">
        <v>10548</v>
      </c>
      <c r="G533" s="17" t="s">
        <v>654</v>
      </c>
    </row>
    <row r="534" spans="1:7" x14ac:dyDescent="0.25">
      <c r="A534" s="17" t="s">
        <v>828</v>
      </c>
      <c r="B534" s="17" t="s">
        <v>422</v>
      </c>
      <c r="C534" s="17" t="s">
        <v>10601</v>
      </c>
      <c r="D534" s="17" t="s">
        <v>10612</v>
      </c>
      <c r="E534" s="17" t="s">
        <v>422</v>
      </c>
      <c r="F534" s="17" t="s">
        <v>10548</v>
      </c>
      <c r="G534" s="17" t="s">
        <v>651</v>
      </c>
    </row>
    <row r="535" spans="1:7" x14ac:dyDescent="0.25">
      <c r="A535" s="17" t="s">
        <v>828</v>
      </c>
      <c r="B535" s="17" t="s">
        <v>418</v>
      </c>
      <c r="C535" s="17" t="s">
        <v>10601</v>
      </c>
      <c r="D535" s="17" t="s">
        <v>10611</v>
      </c>
      <c r="E535" s="17" t="s">
        <v>422</v>
      </c>
      <c r="F535" s="17" t="s">
        <v>10548</v>
      </c>
      <c r="G535" s="17" t="s">
        <v>10188</v>
      </c>
    </row>
    <row r="536" spans="1:7" x14ac:dyDescent="0.25">
      <c r="A536" s="17" t="s">
        <v>828</v>
      </c>
      <c r="B536" s="17" t="s">
        <v>414</v>
      </c>
      <c r="C536" s="17" t="s">
        <v>10601</v>
      </c>
      <c r="D536" s="17" t="s">
        <v>10610</v>
      </c>
      <c r="E536" s="17" t="s">
        <v>410</v>
      </c>
      <c r="F536" s="17" t="s">
        <v>10548</v>
      </c>
      <c r="G536" s="17" t="s">
        <v>654</v>
      </c>
    </row>
    <row r="537" spans="1:7" x14ac:dyDescent="0.25">
      <c r="A537" s="17" t="s">
        <v>828</v>
      </c>
      <c r="B537" s="17" t="s">
        <v>410</v>
      </c>
      <c r="C537" s="17" t="s">
        <v>10601</v>
      </c>
      <c r="D537" s="17" t="s">
        <v>10609</v>
      </c>
      <c r="E537" s="17" t="s">
        <v>390</v>
      </c>
      <c r="F537" s="17" t="s">
        <v>10438</v>
      </c>
      <c r="G537" s="17" t="s">
        <v>10188</v>
      </c>
    </row>
    <row r="538" spans="1:7" x14ac:dyDescent="0.25">
      <c r="A538" s="17" t="s">
        <v>828</v>
      </c>
      <c r="B538" s="17" t="s">
        <v>406</v>
      </c>
      <c r="C538" s="17" t="s">
        <v>10601</v>
      </c>
      <c r="D538" s="17" t="s">
        <v>10608</v>
      </c>
      <c r="E538" s="17" t="s">
        <v>390</v>
      </c>
      <c r="F538" s="17" t="s">
        <v>10357</v>
      </c>
      <c r="G538" s="17" t="s">
        <v>652</v>
      </c>
    </row>
    <row r="539" spans="1:7" x14ac:dyDescent="0.25">
      <c r="A539" s="17" t="s">
        <v>828</v>
      </c>
      <c r="B539" s="17" t="s">
        <v>402</v>
      </c>
      <c r="C539" s="17" t="s">
        <v>10601</v>
      </c>
      <c r="D539" s="17" t="s">
        <v>10607</v>
      </c>
      <c r="E539" s="17" t="s">
        <v>398</v>
      </c>
      <c r="F539" s="17" t="s">
        <v>660</v>
      </c>
      <c r="G539" s="17" t="s">
        <v>10188</v>
      </c>
    </row>
    <row r="540" spans="1:7" x14ac:dyDescent="0.25">
      <c r="A540" s="17" t="s">
        <v>828</v>
      </c>
      <c r="B540" s="17" t="s">
        <v>398</v>
      </c>
      <c r="C540" s="17" t="s">
        <v>10601</v>
      </c>
      <c r="D540" s="17" t="s">
        <v>10606</v>
      </c>
      <c r="E540" s="17" t="s">
        <v>352</v>
      </c>
      <c r="F540" s="17" t="s">
        <v>659</v>
      </c>
      <c r="G540" s="17" t="s">
        <v>10188</v>
      </c>
    </row>
    <row r="541" spans="1:7" x14ac:dyDescent="0.25">
      <c r="A541" s="17" t="s">
        <v>828</v>
      </c>
      <c r="B541" s="17" t="s">
        <v>394</v>
      </c>
      <c r="C541" s="17" t="s">
        <v>10601</v>
      </c>
      <c r="D541" s="17" t="s">
        <v>10605</v>
      </c>
      <c r="E541" s="17" t="s">
        <v>362</v>
      </c>
      <c r="F541" s="17" t="s">
        <v>658</v>
      </c>
      <c r="G541" s="17" t="s">
        <v>653</v>
      </c>
    </row>
    <row r="542" spans="1:7" x14ac:dyDescent="0.25">
      <c r="A542" s="17" t="s">
        <v>828</v>
      </c>
      <c r="B542" s="17" t="s">
        <v>390</v>
      </c>
      <c r="C542" s="17" t="s">
        <v>10601</v>
      </c>
      <c r="D542" s="17" t="s">
        <v>10604</v>
      </c>
      <c r="E542" s="17" t="s">
        <v>422</v>
      </c>
      <c r="F542" s="17" t="s">
        <v>10209</v>
      </c>
      <c r="G542" s="17" t="s">
        <v>651</v>
      </c>
    </row>
    <row r="543" spans="1:7" x14ac:dyDescent="0.25">
      <c r="A543" s="17" t="s">
        <v>828</v>
      </c>
      <c r="B543" s="17" t="s">
        <v>386</v>
      </c>
      <c r="C543" s="17" t="s">
        <v>10601</v>
      </c>
      <c r="D543" s="17" t="s">
        <v>10603</v>
      </c>
      <c r="E543" s="17" t="s">
        <v>422</v>
      </c>
      <c r="F543" s="17" t="s">
        <v>10270</v>
      </c>
      <c r="G543" s="17" t="s">
        <v>10188</v>
      </c>
    </row>
    <row r="544" spans="1:7" x14ac:dyDescent="0.25">
      <c r="A544" s="17" t="s">
        <v>828</v>
      </c>
      <c r="B544" s="17" t="s">
        <v>382</v>
      </c>
      <c r="C544" s="17" t="s">
        <v>10601</v>
      </c>
      <c r="D544" s="17" t="s">
        <v>10602</v>
      </c>
      <c r="E544" s="17" t="s">
        <v>390</v>
      </c>
      <c r="F544" s="17" t="s">
        <v>10270</v>
      </c>
      <c r="G544" s="17" t="s">
        <v>10188</v>
      </c>
    </row>
    <row r="545" spans="1:7" x14ac:dyDescent="0.25">
      <c r="A545" s="17" t="s">
        <v>828</v>
      </c>
      <c r="B545" s="17" t="s">
        <v>378</v>
      </c>
      <c r="C545" s="17" t="s">
        <v>10601</v>
      </c>
      <c r="D545" s="17" t="s">
        <v>10600</v>
      </c>
      <c r="E545" s="17" t="s">
        <v>360</v>
      </c>
      <c r="F545" s="17" t="s">
        <v>652</v>
      </c>
      <c r="G545" s="17" t="s">
        <v>10188</v>
      </c>
    </row>
    <row r="546" spans="1:7" x14ac:dyDescent="0.25">
      <c r="A546" s="17" t="s">
        <v>827</v>
      </c>
      <c r="B546" s="17" t="s">
        <v>422</v>
      </c>
      <c r="C546" s="17" t="s">
        <v>10597</v>
      </c>
      <c r="D546" s="17" t="s">
        <v>10599</v>
      </c>
      <c r="E546" s="17" t="s">
        <v>356</v>
      </c>
      <c r="F546" s="17" t="s">
        <v>10548</v>
      </c>
      <c r="G546" s="17" t="s">
        <v>10188</v>
      </c>
    </row>
    <row r="547" spans="1:7" x14ac:dyDescent="0.25">
      <c r="A547" s="17" t="s">
        <v>827</v>
      </c>
      <c r="B547" s="17" t="s">
        <v>418</v>
      </c>
      <c r="C547" s="17" t="s">
        <v>10597</v>
      </c>
      <c r="D547" s="17" t="s">
        <v>10598</v>
      </c>
      <c r="E547" s="17" t="s">
        <v>356</v>
      </c>
      <c r="F547" s="17" t="s">
        <v>10350</v>
      </c>
      <c r="G547" s="17" t="s">
        <v>10188</v>
      </c>
    </row>
    <row r="548" spans="1:7" x14ac:dyDescent="0.25">
      <c r="A548" s="17" t="s">
        <v>827</v>
      </c>
      <c r="B548" s="17" t="s">
        <v>414</v>
      </c>
      <c r="C548" s="17" t="s">
        <v>10597</v>
      </c>
      <c r="D548" s="17" t="s">
        <v>10596</v>
      </c>
      <c r="E548" s="17" t="s">
        <v>390</v>
      </c>
      <c r="F548" s="17" t="s">
        <v>657</v>
      </c>
      <c r="G548" s="17" t="s">
        <v>10188</v>
      </c>
    </row>
    <row r="549" spans="1:7" x14ac:dyDescent="0.25">
      <c r="A549" s="17" t="s">
        <v>826</v>
      </c>
      <c r="B549" s="17" t="s">
        <v>422</v>
      </c>
      <c r="C549" s="17" t="s">
        <v>10595</v>
      </c>
      <c r="D549" s="17" t="s">
        <v>10470</v>
      </c>
      <c r="E549" s="17" t="s">
        <v>360</v>
      </c>
      <c r="F549" s="17" t="s">
        <v>10548</v>
      </c>
      <c r="G549" s="17" t="s">
        <v>10188</v>
      </c>
    </row>
    <row r="550" spans="1:7" x14ac:dyDescent="0.25">
      <c r="A550" s="17" t="s">
        <v>825</v>
      </c>
      <c r="B550" s="17" t="s">
        <v>422</v>
      </c>
      <c r="C550" s="17" t="s">
        <v>10594</v>
      </c>
      <c r="D550" s="17" t="s">
        <v>10457</v>
      </c>
      <c r="E550" s="17" t="s">
        <v>360</v>
      </c>
      <c r="F550" s="17" t="s">
        <v>10548</v>
      </c>
      <c r="G550" s="17" t="s">
        <v>654</v>
      </c>
    </row>
    <row r="551" spans="1:7" x14ac:dyDescent="0.25">
      <c r="A551" s="17" t="s">
        <v>824</v>
      </c>
      <c r="B551" s="17" t="s">
        <v>422</v>
      </c>
      <c r="C551" s="17" t="s">
        <v>10593</v>
      </c>
      <c r="D551" s="17" t="s">
        <v>10592</v>
      </c>
      <c r="E551" s="17" t="s">
        <v>360</v>
      </c>
      <c r="F551" s="17" t="s">
        <v>10548</v>
      </c>
      <c r="G551" s="17" t="s">
        <v>10188</v>
      </c>
    </row>
    <row r="552" spans="1:7" x14ac:dyDescent="0.25">
      <c r="A552" s="17" t="s">
        <v>823</v>
      </c>
      <c r="B552" s="17" t="s">
        <v>422</v>
      </c>
      <c r="C552" s="17" t="s">
        <v>10591</v>
      </c>
      <c r="D552" s="17" t="s">
        <v>10590</v>
      </c>
      <c r="E552" s="17" t="s">
        <v>360</v>
      </c>
      <c r="F552" s="17" t="s">
        <v>10548</v>
      </c>
      <c r="G552" s="17" t="s">
        <v>10188</v>
      </c>
    </row>
    <row r="553" spans="1:7" x14ac:dyDescent="0.25">
      <c r="A553" s="17" t="s">
        <v>822</v>
      </c>
      <c r="B553" s="17" t="s">
        <v>422</v>
      </c>
      <c r="C553" s="17" t="s">
        <v>10589</v>
      </c>
      <c r="D553" s="17" t="s">
        <v>10588</v>
      </c>
      <c r="E553" s="17" t="s">
        <v>360</v>
      </c>
      <c r="F553" s="17" t="s">
        <v>10548</v>
      </c>
      <c r="G553" s="17" t="s">
        <v>10188</v>
      </c>
    </row>
    <row r="554" spans="1:7" x14ac:dyDescent="0.25">
      <c r="A554" s="17" t="s">
        <v>821</v>
      </c>
      <c r="B554" s="17" t="s">
        <v>422</v>
      </c>
      <c r="C554" s="17" t="s">
        <v>10587</v>
      </c>
      <c r="D554" s="17" t="s">
        <v>10586</v>
      </c>
      <c r="E554" s="17" t="s">
        <v>360</v>
      </c>
      <c r="F554" s="17" t="s">
        <v>10548</v>
      </c>
      <c r="G554" s="17" t="s">
        <v>10188</v>
      </c>
    </row>
    <row r="555" spans="1:7" x14ac:dyDescent="0.25">
      <c r="A555" s="17" t="s">
        <v>820</v>
      </c>
      <c r="B555" s="17" t="s">
        <v>422</v>
      </c>
      <c r="C555" s="17" t="s">
        <v>10585</v>
      </c>
      <c r="D555" s="17" t="s">
        <v>10584</v>
      </c>
      <c r="E555" s="17" t="s">
        <v>360</v>
      </c>
      <c r="F555" s="17" t="s">
        <v>10548</v>
      </c>
      <c r="G555" s="17" t="s">
        <v>10188</v>
      </c>
    </row>
    <row r="556" spans="1:7" x14ac:dyDescent="0.25">
      <c r="A556" s="17" t="s">
        <v>819</v>
      </c>
      <c r="B556" s="17" t="s">
        <v>422</v>
      </c>
      <c r="C556" s="17" t="s">
        <v>10583</v>
      </c>
      <c r="D556" s="17" t="s">
        <v>10574</v>
      </c>
      <c r="E556" s="17" t="s">
        <v>360</v>
      </c>
      <c r="F556" s="17" t="s">
        <v>10548</v>
      </c>
      <c r="G556" s="17" t="s">
        <v>10188</v>
      </c>
    </row>
    <row r="557" spans="1:7" x14ac:dyDescent="0.25">
      <c r="A557" s="17" t="s">
        <v>818</v>
      </c>
      <c r="B557" s="17" t="s">
        <v>422</v>
      </c>
      <c r="C557" s="17" t="s">
        <v>10578</v>
      </c>
      <c r="D557" s="17" t="s">
        <v>10582</v>
      </c>
      <c r="E557" s="17" t="s">
        <v>410</v>
      </c>
      <c r="F557" s="17" t="s">
        <v>10548</v>
      </c>
      <c r="G557" s="17" t="s">
        <v>10188</v>
      </c>
    </row>
    <row r="558" spans="1:7" x14ac:dyDescent="0.25">
      <c r="A558" s="17" t="s">
        <v>818</v>
      </c>
      <c r="B558" s="17" t="s">
        <v>418</v>
      </c>
      <c r="C558" s="17" t="s">
        <v>10578</v>
      </c>
      <c r="D558" s="17" t="s">
        <v>10581</v>
      </c>
      <c r="E558" s="17" t="s">
        <v>390</v>
      </c>
      <c r="F558" s="17" t="s">
        <v>10548</v>
      </c>
      <c r="G558" s="17" t="s">
        <v>10188</v>
      </c>
    </row>
    <row r="559" spans="1:7" x14ac:dyDescent="0.25">
      <c r="A559" s="17" t="s">
        <v>818</v>
      </c>
      <c r="B559" s="17" t="s">
        <v>414</v>
      </c>
      <c r="C559" s="17" t="s">
        <v>10578</v>
      </c>
      <c r="D559" s="17" t="s">
        <v>10580</v>
      </c>
      <c r="E559" s="17" t="s">
        <v>422</v>
      </c>
      <c r="F559" s="17" t="s">
        <v>10438</v>
      </c>
      <c r="G559" s="17" t="s">
        <v>10188</v>
      </c>
    </row>
    <row r="560" spans="1:7" x14ac:dyDescent="0.25">
      <c r="A560" s="17" t="s">
        <v>818</v>
      </c>
      <c r="B560" s="17" t="s">
        <v>410</v>
      </c>
      <c r="C560" s="17" t="s">
        <v>10578</v>
      </c>
      <c r="D560" s="17" t="s">
        <v>10579</v>
      </c>
      <c r="E560" s="17" t="s">
        <v>362</v>
      </c>
      <c r="F560" s="17" t="s">
        <v>10438</v>
      </c>
      <c r="G560" s="17" t="s">
        <v>10188</v>
      </c>
    </row>
    <row r="561" spans="1:7" x14ac:dyDescent="0.25">
      <c r="A561" s="17" t="s">
        <v>818</v>
      </c>
      <c r="B561" s="17" t="s">
        <v>406</v>
      </c>
      <c r="C561" s="17" t="s">
        <v>10578</v>
      </c>
      <c r="D561" s="17" t="s">
        <v>10577</v>
      </c>
      <c r="E561" s="17" t="s">
        <v>390</v>
      </c>
      <c r="F561" s="17" t="s">
        <v>10357</v>
      </c>
      <c r="G561" s="17" t="s">
        <v>10188</v>
      </c>
    </row>
    <row r="562" spans="1:7" x14ac:dyDescent="0.25">
      <c r="A562" s="17" t="s">
        <v>817</v>
      </c>
      <c r="B562" s="17" t="s">
        <v>422</v>
      </c>
      <c r="C562" s="17" t="s">
        <v>10575</v>
      </c>
      <c r="D562" s="17" t="s">
        <v>10576</v>
      </c>
      <c r="E562" s="17" t="s">
        <v>360</v>
      </c>
      <c r="F562" s="17" t="s">
        <v>10548</v>
      </c>
      <c r="G562" s="17" t="s">
        <v>10188</v>
      </c>
    </row>
    <row r="563" spans="1:7" x14ac:dyDescent="0.25">
      <c r="A563" s="17" t="s">
        <v>817</v>
      </c>
      <c r="B563" s="17" t="s">
        <v>418</v>
      </c>
      <c r="C563" s="17" t="s">
        <v>10575</v>
      </c>
      <c r="D563" s="17" t="s">
        <v>10574</v>
      </c>
      <c r="E563" s="17" t="s">
        <v>360</v>
      </c>
      <c r="F563" s="17" t="s">
        <v>10193</v>
      </c>
      <c r="G563" s="17" t="s">
        <v>10188</v>
      </c>
    </row>
    <row r="564" spans="1:7" x14ac:dyDescent="0.25">
      <c r="A564" s="17" t="s">
        <v>816</v>
      </c>
      <c r="B564" s="17" t="s">
        <v>422</v>
      </c>
      <c r="C564" s="17" t="s">
        <v>10567</v>
      </c>
      <c r="D564" s="17" t="s">
        <v>10573</v>
      </c>
      <c r="E564" s="17" t="s">
        <v>390</v>
      </c>
      <c r="F564" s="17" t="s">
        <v>10548</v>
      </c>
      <c r="G564" s="17" t="s">
        <v>10188</v>
      </c>
    </row>
    <row r="565" spans="1:7" x14ac:dyDescent="0.25">
      <c r="A565" s="17" t="s">
        <v>816</v>
      </c>
      <c r="B565" s="17" t="s">
        <v>418</v>
      </c>
      <c r="C565" s="17" t="s">
        <v>10567</v>
      </c>
      <c r="D565" s="17" t="s">
        <v>10572</v>
      </c>
      <c r="E565" s="17" t="s">
        <v>422</v>
      </c>
      <c r="F565" s="17" t="s">
        <v>10438</v>
      </c>
      <c r="G565" s="17" t="s">
        <v>653</v>
      </c>
    </row>
    <row r="566" spans="1:7" x14ac:dyDescent="0.25">
      <c r="A566" s="17" t="s">
        <v>816</v>
      </c>
      <c r="B566" s="17" t="s">
        <v>414</v>
      </c>
      <c r="C566" s="17" t="s">
        <v>10567</v>
      </c>
      <c r="D566" s="17" t="s">
        <v>10571</v>
      </c>
      <c r="E566" s="17" t="s">
        <v>390</v>
      </c>
      <c r="F566" s="17" t="s">
        <v>10438</v>
      </c>
      <c r="G566" s="17" t="s">
        <v>653</v>
      </c>
    </row>
    <row r="567" spans="1:7" x14ac:dyDescent="0.25">
      <c r="A567" s="17" t="s">
        <v>816</v>
      </c>
      <c r="B567" s="17" t="s">
        <v>410</v>
      </c>
      <c r="C567" s="17" t="s">
        <v>10567</v>
      </c>
      <c r="D567" s="17" t="s">
        <v>10570</v>
      </c>
      <c r="E567" s="17" t="s">
        <v>410</v>
      </c>
      <c r="F567" s="17" t="s">
        <v>660</v>
      </c>
      <c r="G567" s="17" t="s">
        <v>655</v>
      </c>
    </row>
    <row r="568" spans="1:7" x14ac:dyDescent="0.25">
      <c r="A568" s="17" t="s">
        <v>816</v>
      </c>
      <c r="B568" s="17" t="s">
        <v>406</v>
      </c>
      <c r="C568" s="17" t="s">
        <v>10567</v>
      </c>
      <c r="D568" s="17" t="s">
        <v>10569</v>
      </c>
      <c r="E568" s="17" t="s">
        <v>422</v>
      </c>
      <c r="F568" s="17" t="s">
        <v>10312</v>
      </c>
      <c r="G568" s="17" t="s">
        <v>653</v>
      </c>
    </row>
    <row r="569" spans="1:7" x14ac:dyDescent="0.25">
      <c r="A569" s="17" t="s">
        <v>816</v>
      </c>
      <c r="B569" s="17" t="s">
        <v>402</v>
      </c>
      <c r="C569" s="17" t="s">
        <v>10567</v>
      </c>
      <c r="D569" s="17" t="s">
        <v>10568</v>
      </c>
      <c r="E569" s="17" t="s">
        <v>390</v>
      </c>
      <c r="F569" s="17" t="s">
        <v>10312</v>
      </c>
      <c r="G569" s="17" t="s">
        <v>653</v>
      </c>
    </row>
    <row r="570" spans="1:7" x14ac:dyDescent="0.25">
      <c r="A570" s="17" t="s">
        <v>816</v>
      </c>
      <c r="B570" s="17" t="s">
        <v>398</v>
      </c>
      <c r="C570" s="17" t="s">
        <v>10567</v>
      </c>
      <c r="D570" s="17" t="s">
        <v>10566</v>
      </c>
      <c r="E570" s="17" t="s">
        <v>390</v>
      </c>
      <c r="F570" s="17" t="s">
        <v>10196</v>
      </c>
      <c r="G570" s="17" t="s">
        <v>10188</v>
      </c>
    </row>
    <row r="571" spans="1:7" x14ac:dyDescent="0.25">
      <c r="A571" s="17" t="s">
        <v>815</v>
      </c>
      <c r="B571" s="17" t="s">
        <v>422</v>
      </c>
      <c r="C571" s="17" t="s">
        <v>10563</v>
      </c>
      <c r="D571" s="17" t="s">
        <v>10565</v>
      </c>
      <c r="E571" s="17" t="s">
        <v>360</v>
      </c>
      <c r="F571" s="17" t="s">
        <v>10548</v>
      </c>
      <c r="G571" s="17" t="s">
        <v>10188</v>
      </c>
    </row>
    <row r="572" spans="1:7" x14ac:dyDescent="0.25">
      <c r="A572" s="17" t="s">
        <v>815</v>
      </c>
      <c r="B572" s="17" t="s">
        <v>418</v>
      </c>
      <c r="C572" s="17" t="s">
        <v>10563</v>
      </c>
      <c r="D572" s="17" t="s">
        <v>10564</v>
      </c>
      <c r="E572" s="17" t="s">
        <v>366</v>
      </c>
      <c r="F572" s="17" t="s">
        <v>660</v>
      </c>
      <c r="G572" s="17" t="s">
        <v>10188</v>
      </c>
    </row>
    <row r="573" spans="1:7" x14ac:dyDescent="0.25">
      <c r="A573" s="17" t="s">
        <v>815</v>
      </c>
      <c r="B573" s="17" t="s">
        <v>414</v>
      </c>
      <c r="C573" s="17" t="s">
        <v>10563</v>
      </c>
      <c r="D573" s="17" t="s">
        <v>10200</v>
      </c>
      <c r="E573" s="17" t="s">
        <v>360</v>
      </c>
      <c r="F573" s="17" t="s">
        <v>10221</v>
      </c>
      <c r="G573" s="17" t="s">
        <v>10188</v>
      </c>
    </row>
    <row r="574" spans="1:7" x14ac:dyDescent="0.25">
      <c r="A574" s="17" t="s">
        <v>815</v>
      </c>
      <c r="B574" s="17" t="s">
        <v>410</v>
      </c>
      <c r="C574" s="17" t="s">
        <v>10563</v>
      </c>
      <c r="D574" s="17" t="s">
        <v>10562</v>
      </c>
      <c r="E574" s="17" t="s">
        <v>406</v>
      </c>
      <c r="F574" s="17" t="s">
        <v>653</v>
      </c>
      <c r="G574" s="17" t="s">
        <v>10188</v>
      </c>
    </row>
    <row r="575" spans="1:7" x14ac:dyDescent="0.25">
      <c r="A575" s="17" t="s">
        <v>814</v>
      </c>
      <c r="B575" s="17" t="s">
        <v>422</v>
      </c>
      <c r="C575" s="17" t="s">
        <v>10561</v>
      </c>
      <c r="D575" s="17" t="s">
        <v>10560</v>
      </c>
      <c r="E575" s="17" t="s">
        <v>360</v>
      </c>
      <c r="F575" s="17" t="s">
        <v>10548</v>
      </c>
      <c r="G575" s="17" t="s">
        <v>10188</v>
      </c>
    </row>
    <row r="576" spans="1:7" x14ac:dyDescent="0.25">
      <c r="A576" s="17" t="s">
        <v>813</v>
      </c>
      <c r="B576" s="17" t="s">
        <v>422</v>
      </c>
      <c r="C576" s="17" t="s">
        <v>10555</v>
      </c>
      <c r="D576" s="17" t="s">
        <v>10559</v>
      </c>
      <c r="E576" s="17" t="s">
        <v>422</v>
      </c>
      <c r="F576" s="17" t="s">
        <v>10548</v>
      </c>
      <c r="G576" s="17" t="s">
        <v>10188</v>
      </c>
    </row>
    <row r="577" spans="1:7" x14ac:dyDescent="0.25">
      <c r="A577" s="17" t="s">
        <v>813</v>
      </c>
      <c r="B577" s="17" t="s">
        <v>418</v>
      </c>
      <c r="C577" s="17" t="s">
        <v>10555</v>
      </c>
      <c r="D577" s="17" t="s">
        <v>10558</v>
      </c>
      <c r="E577" s="17" t="s">
        <v>410</v>
      </c>
      <c r="F577" s="17" t="s">
        <v>10548</v>
      </c>
      <c r="G577" s="17" t="s">
        <v>10188</v>
      </c>
    </row>
    <row r="578" spans="1:7" x14ac:dyDescent="0.25">
      <c r="A578" s="17" t="s">
        <v>813</v>
      </c>
      <c r="B578" s="17" t="s">
        <v>414</v>
      </c>
      <c r="C578" s="17" t="s">
        <v>10555</v>
      </c>
      <c r="D578" s="17" t="s">
        <v>10557</v>
      </c>
      <c r="E578" s="17" t="s">
        <v>406</v>
      </c>
      <c r="F578" s="17" t="s">
        <v>10548</v>
      </c>
      <c r="G578" s="17" t="s">
        <v>10188</v>
      </c>
    </row>
    <row r="579" spans="1:7" x14ac:dyDescent="0.25">
      <c r="A579" s="17" t="s">
        <v>813</v>
      </c>
      <c r="B579" s="17" t="s">
        <v>410</v>
      </c>
      <c r="C579" s="17" t="s">
        <v>10555</v>
      </c>
      <c r="D579" s="17" t="s">
        <v>10556</v>
      </c>
      <c r="E579" s="17" t="s">
        <v>398</v>
      </c>
      <c r="F579" s="17" t="s">
        <v>10548</v>
      </c>
      <c r="G579" s="17" t="s">
        <v>10188</v>
      </c>
    </row>
    <row r="580" spans="1:7" x14ac:dyDescent="0.25">
      <c r="A580" s="17" t="s">
        <v>813</v>
      </c>
      <c r="B580" s="17" t="s">
        <v>406</v>
      </c>
      <c r="C580" s="17" t="s">
        <v>10555</v>
      </c>
      <c r="D580" s="17" t="s">
        <v>10554</v>
      </c>
      <c r="E580" s="17" t="s">
        <v>360</v>
      </c>
      <c r="F580" s="17" t="s">
        <v>10548</v>
      </c>
      <c r="G580" s="17" t="s">
        <v>10188</v>
      </c>
    </row>
    <row r="581" spans="1:7" x14ac:dyDescent="0.25">
      <c r="A581" s="17" t="s">
        <v>812</v>
      </c>
      <c r="B581" s="17" t="s">
        <v>422</v>
      </c>
      <c r="C581" s="17" t="s">
        <v>10553</v>
      </c>
      <c r="D581" s="17" t="s">
        <v>10552</v>
      </c>
      <c r="E581" s="17" t="s">
        <v>360</v>
      </c>
      <c r="F581" s="17" t="s">
        <v>10548</v>
      </c>
      <c r="G581" s="17" t="s">
        <v>10188</v>
      </c>
    </row>
    <row r="582" spans="1:7" x14ac:dyDescent="0.25">
      <c r="A582" s="17" t="s">
        <v>811</v>
      </c>
      <c r="B582" s="17" t="s">
        <v>422</v>
      </c>
      <c r="C582" s="17" t="s">
        <v>10551</v>
      </c>
      <c r="D582" s="17" t="s">
        <v>10550</v>
      </c>
      <c r="E582" s="17" t="s">
        <v>360</v>
      </c>
      <c r="F582" s="17" t="s">
        <v>10548</v>
      </c>
      <c r="G582" s="17" t="s">
        <v>10188</v>
      </c>
    </row>
    <row r="583" spans="1:7" x14ac:dyDescent="0.25">
      <c r="A583" s="17" t="s">
        <v>810</v>
      </c>
      <c r="B583" s="17" t="s">
        <v>422</v>
      </c>
      <c r="C583" s="17" t="s">
        <v>10549</v>
      </c>
      <c r="D583" s="17" t="s">
        <v>10446</v>
      </c>
      <c r="E583" s="17" t="s">
        <v>360</v>
      </c>
      <c r="F583" s="17" t="s">
        <v>10548</v>
      </c>
      <c r="G583" s="17" t="s">
        <v>10188</v>
      </c>
    </row>
    <row r="584" spans="1:7" x14ac:dyDescent="0.25">
      <c r="A584" s="17" t="s">
        <v>809</v>
      </c>
      <c r="B584" s="17" t="s">
        <v>422</v>
      </c>
      <c r="C584" s="17" t="s">
        <v>10544</v>
      </c>
      <c r="D584" s="17" t="s">
        <v>10547</v>
      </c>
      <c r="E584" s="17" t="s">
        <v>422</v>
      </c>
      <c r="F584" s="17" t="s">
        <v>10438</v>
      </c>
      <c r="G584" s="17" t="s">
        <v>659</v>
      </c>
    </row>
    <row r="585" spans="1:7" x14ac:dyDescent="0.25">
      <c r="A585" s="17" t="s">
        <v>809</v>
      </c>
      <c r="B585" s="17" t="s">
        <v>418</v>
      </c>
      <c r="C585" s="17" t="s">
        <v>10544</v>
      </c>
      <c r="D585" s="17" t="s">
        <v>10546</v>
      </c>
      <c r="E585" s="17" t="s">
        <v>378</v>
      </c>
      <c r="F585" s="17" t="s">
        <v>10438</v>
      </c>
      <c r="G585" s="17" t="s">
        <v>10188</v>
      </c>
    </row>
    <row r="586" spans="1:7" x14ac:dyDescent="0.25">
      <c r="A586" s="17" t="s">
        <v>809</v>
      </c>
      <c r="B586" s="17" t="s">
        <v>414</v>
      </c>
      <c r="C586" s="17" t="s">
        <v>10544</v>
      </c>
      <c r="D586" s="17" t="s">
        <v>10545</v>
      </c>
      <c r="E586" s="17" t="s">
        <v>422</v>
      </c>
      <c r="F586" s="17" t="s">
        <v>10479</v>
      </c>
      <c r="G586" s="17" t="s">
        <v>659</v>
      </c>
    </row>
    <row r="587" spans="1:7" x14ac:dyDescent="0.25">
      <c r="A587" s="17" t="s">
        <v>809</v>
      </c>
      <c r="B587" s="17" t="s">
        <v>410</v>
      </c>
      <c r="C587" s="17" t="s">
        <v>10544</v>
      </c>
      <c r="D587" s="17" t="s">
        <v>10543</v>
      </c>
      <c r="E587" s="17" t="s">
        <v>378</v>
      </c>
      <c r="F587" s="17" t="s">
        <v>10418</v>
      </c>
      <c r="G587" s="17" t="s">
        <v>10188</v>
      </c>
    </row>
    <row r="588" spans="1:7" x14ac:dyDescent="0.25">
      <c r="A588" s="17" t="s">
        <v>808</v>
      </c>
      <c r="B588" s="17" t="s">
        <v>422</v>
      </c>
      <c r="C588" s="17" t="s">
        <v>10537</v>
      </c>
      <c r="D588" s="17" t="s">
        <v>10227</v>
      </c>
      <c r="E588" s="17" t="s">
        <v>422</v>
      </c>
      <c r="F588" s="17" t="s">
        <v>10438</v>
      </c>
      <c r="G588" s="17" t="s">
        <v>659</v>
      </c>
    </row>
    <row r="589" spans="1:7" x14ac:dyDescent="0.25">
      <c r="A589" s="17" t="s">
        <v>808</v>
      </c>
      <c r="B589" s="17" t="s">
        <v>418</v>
      </c>
      <c r="C589" s="17" t="s">
        <v>10537</v>
      </c>
      <c r="D589" s="17" t="s">
        <v>10542</v>
      </c>
      <c r="E589" s="17" t="s">
        <v>378</v>
      </c>
      <c r="F589" s="17" t="s">
        <v>10438</v>
      </c>
      <c r="G589" s="17" t="s">
        <v>10188</v>
      </c>
    </row>
    <row r="590" spans="1:7" x14ac:dyDescent="0.25">
      <c r="A590" s="17" t="s">
        <v>808</v>
      </c>
      <c r="B590" s="17" t="s">
        <v>414</v>
      </c>
      <c r="C590" s="17" t="s">
        <v>10537</v>
      </c>
      <c r="D590" s="17" t="s">
        <v>10541</v>
      </c>
      <c r="E590" s="17" t="s">
        <v>378</v>
      </c>
      <c r="F590" s="17" t="s">
        <v>10438</v>
      </c>
      <c r="G590" s="17" t="s">
        <v>653</v>
      </c>
    </row>
    <row r="591" spans="1:7" x14ac:dyDescent="0.25">
      <c r="A591" s="17" t="s">
        <v>808</v>
      </c>
      <c r="B591" s="17" t="s">
        <v>410</v>
      </c>
      <c r="C591" s="17" t="s">
        <v>10537</v>
      </c>
      <c r="D591" s="17" t="s">
        <v>10540</v>
      </c>
      <c r="E591" s="17" t="s">
        <v>378</v>
      </c>
      <c r="F591" s="17" t="s">
        <v>10438</v>
      </c>
      <c r="G591" s="17" t="s">
        <v>653</v>
      </c>
    </row>
    <row r="592" spans="1:7" x14ac:dyDescent="0.25">
      <c r="A592" s="17" t="s">
        <v>808</v>
      </c>
      <c r="B592" s="17" t="s">
        <v>406</v>
      </c>
      <c r="C592" s="17" t="s">
        <v>10537</v>
      </c>
      <c r="D592" s="17" t="s">
        <v>10539</v>
      </c>
      <c r="E592" s="17" t="s">
        <v>370</v>
      </c>
      <c r="F592" s="17" t="s">
        <v>10438</v>
      </c>
      <c r="G592" s="17" t="s">
        <v>653</v>
      </c>
    </row>
    <row r="593" spans="1:7" x14ac:dyDescent="0.25">
      <c r="A593" s="17" t="s">
        <v>808</v>
      </c>
      <c r="B593" s="17" t="s">
        <v>402</v>
      </c>
      <c r="C593" s="17" t="s">
        <v>10537</v>
      </c>
      <c r="D593" s="17" t="s">
        <v>10538</v>
      </c>
      <c r="E593" s="17" t="s">
        <v>370</v>
      </c>
      <c r="F593" s="17" t="s">
        <v>10438</v>
      </c>
      <c r="G593" s="17" t="s">
        <v>653</v>
      </c>
    </row>
    <row r="594" spans="1:7" x14ac:dyDescent="0.25">
      <c r="A594" s="17" t="s">
        <v>808</v>
      </c>
      <c r="B594" s="17" t="s">
        <v>398</v>
      </c>
      <c r="C594" s="17" t="s">
        <v>10537</v>
      </c>
      <c r="D594" s="17" t="s">
        <v>10340</v>
      </c>
      <c r="E594" s="17" t="s">
        <v>390</v>
      </c>
      <c r="F594" s="17" t="s">
        <v>660</v>
      </c>
      <c r="G594" s="17" t="s">
        <v>655</v>
      </c>
    </row>
    <row r="595" spans="1:7" x14ac:dyDescent="0.25">
      <c r="A595" s="17" t="s">
        <v>808</v>
      </c>
      <c r="B595" s="17" t="s">
        <v>394</v>
      </c>
      <c r="C595" s="17" t="s">
        <v>10537</v>
      </c>
      <c r="D595" s="17" t="s">
        <v>10431</v>
      </c>
      <c r="E595" s="17" t="s">
        <v>410</v>
      </c>
      <c r="F595" s="17" t="s">
        <v>659</v>
      </c>
      <c r="G595" s="17" t="s">
        <v>657</v>
      </c>
    </row>
    <row r="596" spans="1:7" x14ac:dyDescent="0.25">
      <c r="A596" s="17" t="s">
        <v>808</v>
      </c>
      <c r="B596" s="17" t="s">
        <v>390</v>
      </c>
      <c r="C596" s="17" t="s">
        <v>10537</v>
      </c>
      <c r="D596" s="17" t="s">
        <v>10536</v>
      </c>
      <c r="E596" s="17" t="s">
        <v>378</v>
      </c>
      <c r="F596" s="17" t="s">
        <v>10193</v>
      </c>
      <c r="G596" s="17" t="s">
        <v>10188</v>
      </c>
    </row>
    <row r="597" spans="1:7" x14ac:dyDescent="0.25">
      <c r="A597" s="17" t="s">
        <v>807</v>
      </c>
      <c r="B597" s="17" t="s">
        <v>422</v>
      </c>
      <c r="C597" s="17" t="s">
        <v>10534</v>
      </c>
      <c r="D597" s="17" t="s">
        <v>10535</v>
      </c>
      <c r="E597" s="17" t="s">
        <v>390</v>
      </c>
      <c r="F597" s="17" t="s">
        <v>10438</v>
      </c>
      <c r="G597" s="17" t="s">
        <v>10188</v>
      </c>
    </row>
    <row r="598" spans="1:7" x14ac:dyDescent="0.25">
      <c r="A598" s="17" t="s">
        <v>807</v>
      </c>
      <c r="B598" s="17" t="s">
        <v>418</v>
      </c>
      <c r="C598" s="17" t="s">
        <v>10534</v>
      </c>
      <c r="D598" s="17" t="s">
        <v>10533</v>
      </c>
      <c r="E598" s="17" t="s">
        <v>390</v>
      </c>
      <c r="F598" s="17" t="s">
        <v>10479</v>
      </c>
      <c r="G598" s="17" t="s">
        <v>10188</v>
      </c>
    </row>
    <row r="599" spans="1:7" x14ac:dyDescent="0.25">
      <c r="A599" s="17" t="s">
        <v>806</v>
      </c>
      <c r="B599" s="17" t="s">
        <v>422</v>
      </c>
      <c r="C599" s="17" t="s">
        <v>10531</v>
      </c>
      <c r="D599" s="17" t="s">
        <v>10532</v>
      </c>
      <c r="E599" s="17" t="s">
        <v>378</v>
      </c>
      <c r="F599" s="17" t="s">
        <v>10438</v>
      </c>
      <c r="G599" s="17" t="s">
        <v>10188</v>
      </c>
    </row>
    <row r="600" spans="1:7" x14ac:dyDescent="0.25">
      <c r="A600" s="17" t="s">
        <v>806</v>
      </c>
      <c r="B600" s="17" t="s">
        <v>418</v>
      </c>
      <c r="C600" s="17" t="s">
        <v>10531</v>
      </c>
      <c r="D600" s="17" t="s">
        <v>10530</v>
      </c>
      <c r="E600" s="17" t="s">
        <v>378</v>
      </c>
      <c r="F600" s="17" t="s">
        <v>10492</v>
      </c>
      <c r="G600" s="17" t="s">
        <v>10188</v>
      </c>
    </row>
    <row r="601" spans="1:7" x14ac:dyDescent="0.25">
      <c r="A601" s="17" t="s">
        <v>806</v>
      </c>
      <c r="B601" s="17" t="s">
        <v>414</v>
      </c>
      <c r="C601" s="17" t="s">
        <v>10531</v>
      </c>
      <c r="D601" s="17" t="s">
        <v>11533</v>
      </c>
      <c r="E601" s="17" t="s">
        <v>378</v>
      </c>
      <c r="F601" s="17" t="s">
        <v>10196</v>
      </c>
      <c r="G601" s="17" t="s">
        <v>10188</v>
      </c>
    </row>
    <row r="602" spans="1:7" x14ac:dyDescent="0.25">
      <c r="A602" s="17" t="s">
        <v>805</v>
      </c>
      <c r="B602" s="17" t="s">
        <v>422</v>
      </c>
      <c r="C602" s="17" t="s">
        <v>10528</v>
      </c>
      <c r="D602" s="17" t="s">
        <v>10529</v>
      </c>
      <c r="E602" s="17" t="s">
        <v>378</v>
      </c>
      <c r="F602" s="17" t="s">
        <v>10438</v>
      </c>
      <c r="G602" s="17" t="s">
        <v>10188</v>
      </c>
    </row>
    <row r="603" spans="1:7" x14ac:dyDescent="0.25">
      <c r="A603" s="17" t="s">
        <v>805</v>
      </c>
      <c r="B603" s="17" t="s">
        <v>418</v>
      </c>
      <c r="C603" s="17" t="s">
        <v>10528</v>
      </c>
      <c r="D603" s="17" t="s">
        <v>10527</v>
      </c>
      <c r="E603" s="17" t="s">
        <v>378</v>
      </c>
      <c r="F603" s="17" t="s">
        <v>10238</v>
      </c>
      <c r="G603" s="17" t="s">
        <v>10188</v>
      </c>
    </row>
    <row r="604" spans="1:7" x14ac:dyDescent="0.25">
      <c r="A604" s="17" t="s">
        <v>805</v>
      </c>
      <c r="B604" s="17" t="s">
        <v>414</v>
      </c>
      <c r="C604" s="17" t="s">
        <v>10528</v>
      </c>
      <c r="D604" s="17" t="s">
        <v>11534</v>
      </c>
      <c r="E604" s="17" t="s">
        <v>390</v>
      </c>
      <c r="F604" s="17" t="s">
        <v>649</v>
      </c>
      <c r="G604" s="17" t="s">
        <v>10188</v>
      </c>
    </row>
    <row r="605" spans="1:7" x14ac:dyDescent="0.25">
      <c r="A605" s="17" t="s">
        <v>805</v>
      </c>
      <c r="B605" s="17" t="s">
        <v>410</v>
      </c>
      <c r="C605" s="17" t="s">
        <v>10528</v>
      </c>
      <c r="D605" s="17" t="s">
        <v>11535</v>
      </c>
      <c r="E605" s="17" t="s">
        <v>390</v>
      </c>
      <c r="F605" s="17" t="s">
        <v>649</v>
      </c>
      <c r="G605" s="17" t="s">
        <v>10188</v>
      </c>
    </row>
    <row r="606" spans="1:7" x14ac:dyDescent="0.25">
      <c r="A606" s="17" t="s">
        <v>804</v>
      </c>
      <c r="B606" s="17" t="s">
        <v>422</v>
      </c>
      <c r="C606" s="17" t="s">
        <v>10509</v>
      </c>
      <c r="D606" s="17" t="s">
        <v>10526</v>
      </c>
      <c r="E606" s="17" t="s">
        <v>422</v>
      </c>
      <c r="F606" s="17" t="s">
        <v>10438</v>
      </c>
      <c r="G606" s="17" t="s">
        <v>10188</v>
      </c>
    </row>
    <row r="607" spans="1:7" x14ac:dyDescent="0.25">
      <c r="A607" s="17" t="s">
        <v>804</v>
      </c>
      <c r="B607" s="17" t="s">
        <v>418</v>
      </c>
      <c r="C607" s="17" t="s">
        <v>10509</v>
      </c>
      <c r="D607" s="17" t="s">
        <v>10525</v>
      </c>
      <c r="E607" s="17" t="s">
        <v>410</v>
      </c>
      <c r="F607" s="17" t="s">
        <v>10438</v>
      </c>
      <c r="G607" s="17" t="s">
        <v>10188</v>
      </c>
    </row>
    <row r="608" spans="1:7" x14ac:dyDescent="0.25">
      <c r="A608" s="17" t="s">
        <v>804</v>
      </c>
      <c r="B608" s="17" t="s">
        <v>414</v>
      </c>
      <c r="C608" s="17" t="s">
        <v>10509</v>
      </c>
      <c r="D608" s="17" t="s">
        <v>10524</v>
      </c>
      <c r="E608" s="17" t="s">
        <v>362</v>
      </c>
      <c r="F608" s="17" t="s">
        <v>10438</v>
      </c>
      <c r="G608" s="17" t="s">
        <v>10188</v>
      </c>
    </row>
    <row r="609" spans="1:7" x14ac:dyDescent="0.25">
      <c r="A609" s="17" t="s">
        <v>804</v>
      </c>
      <c r="B609" s="17" t="s">
        <v>410</v>
      </c>
      <c r="C609" s="17" t="s">
        <v>10509</v>
      </c>
      <c r="D609" s="17" t="s">
        <v>10523</v>
      </c>
      <c r="E609" s="17" t="s">
        <v>362</v>
      </c>
      <c r="F609" s="17" t="s">
        <v>10438</v>
      </c>
      <c r="G609" s="17" t="s">
        <v>10188</v>
      </c>
    </row>
    <row r="610" spans="1:7" x14ac:dyDescent="0.25">
      <c r="A610" s="17" t="s">
        <v>804</v>
      </c>
      <c r="B610" s="17" t="s">
        <v>406</v>
      </c>
      <c r="C610" s="17" t="s">
        <v>10509</v>
      </c>
      <c r="D610" s="17" t="s">
        <v>10522</v>
      </c>
      <c r="E610" s="17" t="s">
        <v>356</v>
      </c>
      <c r="F610" s="17" t="s">
        <v>10438</v>
      </c>
      <c r="G610" s="17" t="s">
        <v>10188</v>
      </c>
    </row>
    <row r="611" spans="1:7" x14ac:dyDescent="0.25">
      <c r="A611" s="17" t="s">
        <v>804</v>
      </c>
      <c r="B611" s="17" t="s">
        <v>402</v>
      </c>
      <c r="C611" s="17" t="s">
        <v>10509</v>
      </c>
      <c r="D611" s="17" t="s">
        <v>10521</v>
      </c>
      <c r="E611" s="17" t="s">
        <v>422</v>
      </c>
      <c r="F611" s="17" t="s">
        <v>10438</v>
      </c>
      <c r="G611" s="17" t="s">
        <v>10188</v>
      </c>
    </row>
    <row r="612" spans="1:7" x14ac:dyDescent="0.25">
      <c r="A612" s="17" t="s">
        <v>804</v>
      </c>
      <c r="B612" s="17" t="s">
        <v>398</v>
      </c>
      <c r="C612" s="17" t="s">
        <v>10509</v>
      </c>
      <c r="D612" s="17" t="s">
        <v>10520</v>
      </c>
      <c r="E612" s="17" t="s">
        <v>410</v>
      </c>
      <c r="F612" s="17" t="s">
        <v>10438</v>
      </c>
      <c r="G612" s="17" t="s">
        <v>10188</v>
      </c>
    </row>
    <row r="613" spans="1:7" x14ac:dyDescent="0.25">
      <c r="A613" s="17" t="s">
        <v>804</v>
      </c>
      <c r="B613" s="17" t="s">
        <v>394</v>
      </c>
      <c r="C613" s="17" t="s">
        <v>10509</v>
      </c>
      <c r="D613" s="17" t="s">
        <v>10519</v>
      </c>
      <c r="E613" s="17" t="s">
        <v>362</v>
      </c>
      <c r="F613" s="17" t="s">
        <v>10438</v>
      </c>
      <c r="G613" s="17" t="s">
        <v>10188</v>
      </c>
    </row>
    <row r="614" spans="1:7" x14ac:dyDescent="0.25">
      <c r="A614" s="17" t="s">
        <v>804</v>
      </c>
      <c r="B614" s="17" t="s">
        <v>390</v>
      </c>
      <c r="C614" s="17" t="s">
        <v>10509</v>
      </c>
      <c r="D614" s="17" t="s">
        <v>10518</v>
      </c>
      <c r="E614" s="17" t="s">
        <v>362</v>
      </c>
      <c r="F614" s="17" t="s">
        <v>10438</v>
      </c>
      <c r="G614" s="17" t="s">
        <v>10188</v>
      </c>
    </row>
    <row r="615" spans="1:7" x14ac:dyDescent="0.25">
      <c r="A615" s="17" t="s">
        <v>804</v>
      </c>
      <c r="B615" s="17" t="s">
        <v>386</v>
      </c>
      <c r="C615" s="17" t="s">
        <v>10509</v>
      </c>
      <c r="D615" s="17" t="s">
        <v>10517</v>
      </c>
      <c r="E615" s="17" t="s">
        <v>356</v>
      </c>
      <c r="F615" s="17" t="s">
        <v>10438</v>
      </c>
      <c r="G615" s="17" t="s">
        <v>10188</v>
      </c>
    </row>
    <row r="616" spans="1:7" x14ac:dyDescent="0.25">
      <c r="A616" s="17" t="s">
        <v>804</v>
      </c>
      <c r="B616" s="17" t="s">
        <v>382</v>
      </c>
      <c r="C616" s="17" t="s">
        <v>10509</v>
      </c>
      <c r="D616" s="17" t="s">
        <v>10516</v>
      </c>
      <c r="E616" s="17" t="s">
        <v>410</v>
      </c>
      <c r="F616" s="17" t="s">
        <v>10229</v>
      </c>
      <c r="G616" s="17" t="s">
        <v>10188</v>
      </c>
    </row>
    <row r="617" spans="1:7" x14ac:dyDescent="0.25">
      <c r="A617" s="17" t="s">
        <v>804</v>
      </c>
      <c r="B617" s="17" t="s">
        <v>378</v>
      </c>
      <c r="C617" s="17" t="s">
        <v>10509</v>
      </c>
      <c r="D617" s="17" t="s">
        <v>10515</v>
      </c>
      <c r="E617" s="17" t="s">
        <v>406</v>
      </c>
      <c r="F617" s="17" t="s">
        <v>658</v>
      </c>
      <c r="G617" s="17" t="s">
        <v>10188</v>
      </c>
    </row>
    <row r="618" spans="1:7" x14ac:dyDescent="0.25">
      <c r="A618" s="17" t="s">
        <v>804</v>
      </c>
      <c r="B618" s="17" t="s">
        <v>374</v>
      </c>
      <c r="C618" s="17" t="s">
        <v>10509</v>
      </c>
      <c r="D618" s="17" t="s">
        <v>10199</v>
      </c>
      <c r="E618" s="17" t="s">
        <v>406</v>
      </c>
      <c r="F618" s="17" t="s">
        <v>658</v>
      </c>
      <c r="G618" s="17" t="s">
        <v>10188</v>
      </c>
    </row>
    <row r="619" spans="1:7" x14ac:dyDescent="0.25">
      <c r="A619" s="17" t="s">
        <v>804</v>
      </c>
      <c r="B619" s="17" t="s">
        <v>370</v>
      </c>
      <c r="C619" s="17" t="s">
        <v>10509</v>
      </c>
      <c r="D619" s="17" t="s">
        <v>10514</v>
      </c>
      <c r="E619" s="17" t="s">
        <v>362</v>
      </c>
      <c r="F619" s="17" t="s">
        <v>10209</v>
      </c>
      <c r="G619" s="17" t="s">
        <v>10188</v>
      </c>
    </row>
    <row r="620" spans="1:7" x14ac:dyDescent="0.25">
      <c r="A620" s="17" t="s">
        <v>804</v>
      </c>
      <c r="B620" s="17" t="s">
        <v>366</v>
      </c>
      <c r="C620" s="17" t="s">
        <v>10509</v>
      </c>
      <c r="D620" s="17" t="s">
        <v>10513</v>
      </c>
      <c r="E620" s="17" t="s">
        <v>422</v>
      </c>
      <c r="F620" s="17" t="s">
        <v>654</v>
      </c>
      <c r="G620" s="17" t="s">
        <v>10188</v>
      </c>
    </row>
    <row r="621" spans="1:7" x14ac:dyDescent="0.25">
      <c r="A621" s="17" t="s">
        <v>804</v>
      </c>
      <c r="B621" s="17" t="s">
        <v>362</v>
      </c>
      <c r="C621" s="17" t="s">
        <v>10509</v>
      </c>
      <c r="D621" s="17" t="s">
        <v>10512</v>
      </c>
      <c r="E621" s="17" t="s">
        <v>422</v>
      </c>
      <c r="F621" s="17" t="s">
        <v>654</v>
      </c>
      <c r="G621" s="17" t="s">
        <v>10188</v>
      </c>
    </row>
    <row r="622" spans="1:7" x14ac:dyDescent="0.25">
      <c r="A622" s="17" t="s">
        <v>804</v>
      </c>
      <c r="B622" s="17" t="s">
        <v>360</v>
      </c>
      <c r="C622" s="17" t="s">
        <v>10509</v>
      </c>
      <c r="D622" s="17" t="s">
        <v>10511</v>
      </c>
      <c r="E622" s="17" t="s">
        <v>422</v>
      </c>
      <c r="F622" s="17" t="s">
        <v>654</v>
      </c>
      <c r="G622" s="17" t="s">
        <v>10188</v>
      </c>
    </row>
    <row r="623" spans="1:7" x14ac:dyDescent="0.25">
      <c r="A623" s="17" t="s">
        <v>804</v>
      </c>
      <c r="B623" s="17" t="s">
        <v>356</v>
      </c>
      <c r="C623" s="17" t="s">
        <v>10509</v>
      </c>
      <c r="D623" s="17" t="s">
        <v>10429</v>
      </c>
      <c r="E623" s="17" t="s">
        <v>398</v>
      </c>
      <c r="F623" s="17" t="s">
        <v>654</v>
      </c>
      <c r="G623" s="17" t="s">
        <v>10188</v>
      </c>
    </row>
    <row r="624" spans="1:7" x14ac:dyDescent="0.25">
      <c r="A624" s="17" t="s">
        <v>804</v>
      </c>
      <c r="B624" s="17" t="s">
        <v>352</v>
      </c>
      <c r="C624" s="17" t="s">
        <v>10509</v>
      </c>
      <c r="D624" s="17" t="s">
        <v>10431</v>
      </c>
      <c r="E624" s="17" t="s">
        <v>410</v>
      </c>
      <c r="F624" s="17" t="s">
        <v>654</v>
      </c>
      <c r="G624" s="17" t="s">
        <v>10188</v>
      </c>
    </row>
    <row r="625" spans="1:7" x14ac:dyDescent="0.25">
      <c r="A625" s="17" t="s">
        <v>804</v>
      </c>
      <c r="B625" s="17" t="s">
        <v>348</v>
      </c>
      <c r="C625" s="17" t="s">
        <v>10509</v>
      </c>
      <c r="D625" s="17" t="s">
        <v>10510</v>
      </c>
      <c r="E625" s="17" t="s">
        <v>390</v>
      </c>
      <c r="F625" s="17" t="s">
        <v>654</v>
      </c>
      <c r="G625" s="17" t="s">
        <v>10188</v>
      </c>
    </row>
    <row r="626" spans="1:7" x14ac:dyDescent="0.25">
      <c r="A626" s="17" t="s">
        <v>804</v>
      </c>
      <c r="B626" s="17" t="s">
        <v>344</v>
      </c>
      <c r="C626" s="17" t="s">
        <v>10509</v>
      </c>
      <c r="D626" s="17" t="s">
        <v>10508</v>
      </c>
      <c r="E626" s="17" t="s">
        <v>360</v>
      </c>
      <c r="F626" s="17" t="s">
        <v>654</v>
      </c>
      <c r="G626" s="17" t="s">
        <v>10188</v>
      </c>
    </row>
    <row r="627" spans="1:7" x14ac:dyDescent="0.25">
      <c r="A627" s="17" t="s">
        <v>803</v>
      </c>
      <c r="B627" s="17" t="s">
        <v>422</v>
      </c>
      <c r="C627" s="17" t="s">
        <v>10505</v>
      </c>
      <c r="D627" s="17" t="s">
        <v>10507</v>
      </c>
      <c r="E627" s="17" t="s">
        <v>362</v>
      </c>
      <c r="F627" s="17" t="s">
        <v>10438</v>
      </c>
      <c r="G627" s="17" t="s">
        <v>10188</v>
      </c>
    </row>
    <row r="628" spans="1:7" x14ac:dyDescent="0.25">
      <c r="A628" s="17" t="s">
        <v>803</v>
      </c>
      <c r="B628" s="17" t="s">
        <v>418</v>
      </c>
      <c r="C628" s="17" t="s">
        <v>10505</v>
      </c>
      <c r="D628" s="17" t="s">
        <v>10506</v>
      </c>
      <c r="E628" s="17" t="s">
        <v>390</v>
      </c>
      <c r="F628" s="17" t="s">
        <v>659</v>
      </c>
      <c r="G628" s="17" t="s">
        <v>10188</v>
      </c>
    </row>
    <row r="629" spans="1:7" x14ac:dyDescent="0.25">
      <c r="A629" s="17" t="s">
        <v>803</v>
      </c>
      <c r="B629" s="17" t="s">
        <v>414</v>
      </c>
      <c r="C629" s="17" t="s">
        <v>10505</v>
      </c>
      <c r="D629" s="17" t="s">
        <v>10504</v>
      </c>
      <c r="E629" s="17" t="s">
        <v>422</v>
      </c>
      <c r="F629" s="17" t="s">
        <v>652</v>
      </c>
      <c r="G629" s="17" t="s">
        <v>10188</v>
      </c>
    </row>
    <row r="630" spans="1:7" x14ac:dyDescent="0.25">
      <c r="A630" s="17" t="s">
        <v>802</v>
      </c>
      <c r="B630" s="17" t="s">
        <v>422</v>
      </c>
      <c r="C630" s="17" t="s">
        <v>10498</v>
      </c>
      <c r="D630" s="17" t="s">
        <v>10503</v>
      </c>
      <c r="E630" s="17" t="s">
        <v>362</v>
      </c>
      <c r="F630" s="17" t="s">
        <v>10438</v>
      </c>
      <c r="G630" s="17" t="s">
        <v>659</v>
      </c>
    </row>
    <row r="631" spans="1:7" x14ac:dyDescent="0.25">
      <c r="A631" s="17" t="s">
        <v>802</v>
      </c>
      <c r="B631" s="17" t="s">
        <v>418</v>
      </c>
      <c r="C631" s="17" t="s">
        <v>10498</v>
      </c>
      <c r="D631" s="17" t="s">
        <v>10502</v>
      </c>
      <c r="E631" s="17" t="s">
        <v>422</v>
      </c>
      <c r="F631" s="17" t="s">
        <v>10357</v>
      </c>
      <c r="G631" s="17" t="s">
        <v>652</v>
      </c>
    </row>
    <row r="632" spans="1:7" x14ac:dyDescent="0.25">
      <c r="A632" s="17" t="s">
        <v>802</v>
      </c>
      <c r="B632" s="17" t="s">
        <v>414</v>
      </c>
      <c r="C632" s="17" t="s">
        <v>10498</v>
      </c>
      <c r="D632" s="17" t="s">
        <v>10501</v>
      </c>
      <c r="E632" s="17" t="s">
        <v>410</v>
      </c>
      <c r="F632" s="17" t="s">
        <v>10357</v>
      </c>
      <c r="G632" s="17" t="s">
        <v>652</v>
      </c>
    </row>
    <row r="633" spans="1:7" x14ac:dyDescent="0.25">
      <c r="A633" s="17" t="s">
        <v>802</v>
      </c>
      <c r="B633" s="17" t="s">
        <v>410</v>
      </c>
      <c r="C633" s="17" t="s">
        <v>10498</v>
      </c>
      <c r="D633" s="17" t="s">
        <v>10500</v>
      </c>
      <c r="E633" s="17" t="s">
        <v>390</v>
      </c>
      <c r="F633" s="17" t="s">
        <v>660</v>
      </c>
      <c r="G633" s="17" t="s">
        <v>10188</v>
      </c>
    </row>
    <row r="634" spans="1:7" x14ac:dyDescent="0.25">
      <c r="A634" s="17" t="s">
        <v>802</v>
      </c>
      <c r="B634" s="17" t="s">
        <v>406</v>
      </c>
      <c r="C634" s="17" t="s">
        <v>10498</v>
      </c>
      <c r="D634" s="17" t="s">
        <v>10499</v>
      </c>
      <c r="E634" s="17" t="s">
        <v>378</v>
      </c>
      <c r="F634" s="17" t="s">
        <v>660</v>
      </c>
      <c r="G634" s="17" t="s">
        <v>10188</v>
      </c>
    </row>
    <row r="635" spans="1:7" x14ac:dyDescent="0.25">
      <c r="A635" s="17" t="s">
        <v>802</v>
      </c>
      <c r="B635" s="17" t="s">
        <v>402</v>
      </c>
      <c r="C635" s="17" t="s">
        <v>10498</v>
      </c>
      <c r="D635" s="17" t="s">
        <v>10497</v>
      </c>
      <c r="E635" s="17" t="s">
        <v>378</v>
      </c>
      <c r="F635" s="17" t="s">
        <v>10229</v>
      </c>
      <c r="G635" s="17" t="s">
        <v>10188</v>
      </c>
    </row>
    <row r="636" spans="1:7" x14ac:dyDescent="0.25">
      <c r="A636" s="17" t="s">
        <v>801</v>
      </c>
      <c r="B636" s="17" t="s">
        <v>422</v>
      </c>
      <c r="C636" s="17" t="s">
        <v>10496</v>
      </c>
      <c r="D636" s="17" t="s">
        <v>10354</v>
      </c>
      <c r="E636" s="17" t="s">
        <v>390</v>
      </c>
      <c r="F636" s="17" t="s">
        <v>10438</v>
      </c>
      <c r="G636" s="17" t="s">
        <v>10188</v>
      </c>
    </row>
    <row r="637" spans="1:7" x14ac:dyDescent="0.25">
      <c r="A637" s="17" t="s">
        <v>801</v>
      </c>
      <c r="B637" s="17" t="s">
        <v>418</v>
      </c>
      <c r="C637" s="17" t="s">
        <v>10496</v>
      </c>
      <c r="D637" s="17" t="s">
        <v>10309</v>
      </c>
      <c r="E637" s="17" t="s">
        <v>390</v>
      </c>
      <c r="F637" s="17" t="s">
        <v>10438</v>
      </c>
      <c r="G637" s="17" t="s">
        <v>10188</v>
      </c>
    </row>
    <row r="638" spans="1:7" x14ac:dyDescent="0.25">
      <c r="A638" s="17" t="s">
        <v>800</v>
      </c>
      <c r="B638" s="17" t="s">
        <v>422</v>
      </c>
      <c r="C638" s="17" t="s">
        <v>10494</v>
      </c>
      <c r="D638" s="17" t="s">
        <v>10495</v>
      </c>
      <c r="E638" s="17" t="s">
        <v>406</v>
      </c>
      <c r="F638" s="17" t="s">
        <v>10438</v>
      </c>
      <c r="G638" s="17" t="s">
        <v>656</v>
      </c>
    </row>
    <row r="639" spans="1:7" x14ac:dyDescent="0.25">
      <c r="A639" s="17" t="s">
        <v>800</v>
      </c>
      <c r="B639" s="17" t="s">
        <v>418</v>
      </c>
      <c r="C639" s="17" t="s">
        <v>10494</v>
      </c>
      <c r="D639" s="17" t="s">
        <v>10493</v>
      </c>
      <c r="E639" s="17" t="s">
        <v>406</v>
      </c>
      <c r="F639" s="17" t="s">
        <v>10492</v>
      </c>
      <c r="G639" s="17" t="s">
        <v>656</v>
      </c>
    </row>
    <row r="640" spans="1:7" x14ac:dyDescent="0.25">
      <c r="A640" s="17" t="s">
        <v>799</v>
      </c>
      <c r="B640" s="17" t="s">
        <v>422</v>
      </c>
      <c r="C640" s="17" t="s">
        <v>10491</v>
      </c>
      <c r="D640" s="17" t="s">
        <v>10227</v>
      </c>
      <c r="E640" s="17" t="s">
        <v>422</v>
      </c>
      <c r="F640" s="17" t="s">
        <v>10438</v>
      </c>
      <c r="G640" s="17" t="s">
        <v>10188</v>
      </c>
    </row>
    <row r="641" spans="1:7" x14ac:dyDescent="0.25">
      <c r="A641" s="17" t="s">
        <v>799</v>
      </c>
      <c r="B641" s="17" t="s">
        <v>418</v>
      </c>
      <c r="C641" s="17" t="s">
        <v>10491</v>
      </c>
      <c r="D641" s="17" t="s">
        <v>10490</v>
      </c>
      <c r="E641" s="17" t="s">
        <v>422</v>
      </c>
      <c r="F641" s="17" t="s">
        <v>10229</v>
      </c>
      <c r="G641" s="17" t="s">
        <v>10188</v>
      </c>
    </row>
    <row r="642" spans="1:7" x14ac:dyDescent="0.25">
      <c r="A642" s="17" t="s">
        <v>798</v>
      </c>
      <c r="B642" s="17" t="s">
        <v>422</v>
      </c>
      <c r="C642" s="17" t="s">
        <v>10484</v>
      </c>
      <c r="D642" s="17" t="s">
        <v>10490</v>
      </c>
      <c r="E642" s="17" t="s">
        <v>422</v>
      </c>
      <c r="F642" s="17" t="s">
        <v>10438</v>
      </c>
      <c r="G642" s="17" t="s">
        <v>10188</v>
      </c>
    </row>
    <row r="643" spans="1:7" x14ac:dyDescent="0.25">
      <c r="A643" s="17" t="s">
        <v>798</v>
      </c>
      <c r="B643" s="17" t="s">
        <v>418</v>
      </c>
      <c r="C643" s="17" t="s">
        <v>10484</v>
      </c>
      <c r="D643" s="17" t="s">
        <v>10489</v>
      </c>
      <c r="E643" s="17" t="s">
        <v>422</v>
      </c>
      <c r="F643" s="17" t="s">
        <v>10438</v>
      </c>
      <c r="G643" s="17" t="s">
        <v>10188</v>
      </c>
    </row>
    <row r="644" spans="1:7" x14ac:dyDescent="0.25">
      <c r="A644" s="17" t="s">
        <v>798</v>
      </c>
      <c r="B644" s="17" t="s">
        <v>414</v>
      </c>
      <c r="C644" s="17" t="s">
        <v>10484</v>
      </c>
      <c r="D644" s="17" t="s">
        <v>10488</v>
      </c>
      <c r="E644" s="17" t="s">
        <v>378</v>
      </c>
      <c r="F644" s="17" t="s">
        <v>660</v>
      </c>
      <c r="G644" s="17" t="s">
        <v>10188</v>
      </c>
    </row>
    <row r="645" spans="1:7" x14ac:dyDescent="0.25">
      <c r="A645" s="17" t="s">
        <v>798</v>
      </c>
      <c r="B645" s="17" t="s">
        <v>410</v>
      </c>
      <c r="C645" s="17" t="s">
        <v>10484</v>
      </c>
      <c r="D645" s="17" t="s">
        <v>10487</v>
      </c>
      <c r="E645" s="17" t="s">
        <v>422</v>
      </c>
      <c r="F645" s="17" t="s">
        <v>10238</v>
      </c>
      <c r="G645" s="17" t="s">
        <v>10188</v>
      </c>
    </row>
    <row r="646" spans="1:7" x14ac:dyDescent="0.25">
      <c r="A646" s="17" t="s">
        <v>798</v>
      </c>
      <c r="B646" s="17" t="s">
        <v>406</v>
      </c>
      <c r="C646" s="17" t="s">
        <v>10484</v>
      </c>
      <c r="D646" s="17" t="s">
        <v>10486</v>
      </c>
      <c r="E646" s="17" t="s">
        <v>390</v>
      </c>
      <c r="F646" s="17" t="s">
        <v>654</v>
      </c>
      <c r="G646" s="17" t="s">
        <v>10188</v>
      </c>
    </row>
    <row r="647" spans="1:7" x14ac:dyDescent="0.25">
      <c r="A647" s="17" t="s">
        <v>798</v>
      </c>
      <c r="B647" s="17" t="s">
        <v>402</v>
      </c>
      <c r="C647" s="17" t="s">
        <v>10484</v>
      </c>
      <c r="D647" s="17" t="s">
        <v>10485</v>
      </c>
      <c r="E647" s="17" t="s">
        <v>390</v>
      </c>
      <c r="F647" s="17" t="s">
        <v>654</v>
      </c>
      <c r="G647" s="17" t="s">
        <v>10188</v>
      </c>
    </row>
    <row r="648" spans="1:7" x14ac:dyDescent="0.25">
      <c r="A648" s="17" t="s">
        <v>798</v>
      </c>
      <c r="B648" s="17" t="s">
        <v>398</v>
      </c>
      <c r="C648" s="17" t="s">
        <v>10484</v>
      </c>
      <c r="D648" s="17" t="s">
        <v>10483</v>
      </c>
      <c r="E648" s="17" t="s">
        <v>390</v>
      </c>
      <c r="F648" s="17" t="s">
        <v>11536</v>
      </c>
      <c r="G648" s="17" t="s">
        <v>10188</v>
      </c>
    </row>
    <row r="649" spans="1:7" x14ac:dyDescent="0.25">
      <c r="A649" s="17" t="s">
        <v>797</v>
      </c>
      <c r="B649" s="17" t="s">
        <v>422</v>
      </c>
      <c r="C649" s="17" t="s">
        <v>10477</v>
      </c>
      <c r="D649" s="17" t="s">
        <v>10482</v>
      </c>
      <c r="E649" s="17" t="s">
        <v>390</v>
      </c>
      <c r="F649" s="17" t="s">
        <v>10438</v>
      </c>
      <c r="G649" s="17" t="s">
        <v>10188</v>
      </c>
    </row>
    <row r="650" spans="1:7" x14ac:dyDescent="0.25">
      <c r="A650" s="17" t="s">
        <v>797</v>
      </c>
      <c r="B650" s="17" t="s">
        <v>418</v>
      </c>
      <c r="C650" s="17" t="s">
        <v>10477</v>
      </c>
      <c r="D650" s="17" t="s">
        <v>10481</v>
      </c>
      <c r="E650" s="17" t="s">
        <v>362</v>
      </c>
      <c r="F650" s="17" t="s">
        <v>10438</v>
      </c>
      <c r="G650" s="17" t="s">
        <v>10188</v>
      </c>
    </row>
    <row r="651" spans="1:7" x14ac:dyDescent="0.25">
      <c r="A651" s="17" t="s">
        <v>797</v>
      </c>
      <c r="B651" s="17" t="s">
        <v>414</v>
      </c>
      <c r="C651" s="17" t="s">
        <v>10477</v>
      </c>
      <c r="D651" s="17" t="s">
        <v>10480</v>
      </c>
      <c r="E651" s="17" t="s">
        <v>390</v>
      </c>
      <c r="F651" s="17" t="s">
        <v>10479</v>
      </c>
      <c r="G651" s="17" t="s">
        <v>10188</v>
      </c>
    </row>
    <row r="652" spans="1:7" x14ac:dyDescent="0.25">
      <c r="A652" s="17" t="s">
        <v>797</v>
      </c>
      <c r="B652" s="17" t="s">
        <v>410</v>
      </c>
      <c r="C652" s="17" t="s">
        <v>10477</v>
      </c>
      <c r="D652" s="17" t="s">
        <v>10478</v>
      </c>
      <c r="E652" s="17" t="s">
        <v>422</v>
      </c>
      <c r="F652" s="17" t="s">
        <v>659</v>
      </c>
      <c r="G652" s="17" t="s">
        <v>10188</v>
      </c>
    </row>
    <row r="653" spans="1:7" x14ac:dyDescent="0.25">
      <c r="A653" s="17" t="s">
        <v>797</v>
      </c>
      <c r="B653" s="17" t="s">
        <v>406</v>
      </c>
      <c r="C653" s="17" t="s">
        <v>10477</v>
      </c>
      <c r="D653" s="17" t="s">
        <v>10476</v>
      </c>
      <c r="E653" s="17" t="s">
        <v>410</v>
      </c>
      <c r="F653" s="17" t="s">
        <v>652</v>
      </c>
      <c r="G653" s="17" t="s">
        <v>10188</v>
      </c>
    </row>
    <row r="654" spans="1:7" x14ac:dyDescent="0.25">
      <c r="A654" s="17" t="s">
        <v>796</v>
      </c>
      <c r="B654" s="17" t="s">
        <v>422</v>
      </c>
      <c r="C654" s="17" t="s">
        <v>10473</v>
      </c>
      <c r="D654" s="17" t="s">
        <v>10475</v>
      </c>
      <c r="E654" s="17" t="s">
        <v>422</v>
      </c>
      <c r="F654" s="17" t="s">
        <v>10438</v>
      </c>
      <c r="G654" s="17" t="s">
        <v>10188</v>
      </c>
    </row>
    <row r="655" spans="1:7" x14ac:dyDescent="0.25">
      <c r="A655" s="17" t="s">
        <v>796</v>
      </c>
      <c r="B655" s="17" t="s">
        <v>418</v>
      </c>
      <c r="C655" s="17" t="s">
        <v>10473</v>
      </c>
      <c r="D655" s="17" t="s">
        <v>10474</v>
      </c>
      <c r="E655" s="17" t="s">
        <v>362</v>
      </c>
      <c r="F655" s="17" t="s">
        <v>661</v>
      </c>
      <c r="G655" s="17" t="s">
        <v>10188</v>
      </c>
    </row>
    <row r="656" spans="1:7" x14ac:dyDescent="0.25">
      <c r="A656" s="17" t="s">
        <v>796</v>
      </c>
      <c r="B656" s="17" t="s">
        <v>414</v>
      </c>
      <c r="C656" s="17" t="s">
        <v>10473</v>
      </c>
      <c r="D656" s="17" t="s">
        <v>10472</v>
      </c>
      <c r="E656" s="17" t="s">
        <v>422</v>
      </c>
      <c r="F656" s="17" t="s">
        <v>10238</v>
      </c>
      <c r="G656" s="17" t="s">
        <v>10188</v>
      </c>
    </row>
    <row r="657" spans="1:7" x14ac:dyDescent="0.25">
      <c r="A657" s="17" t="s">
        <v>795</v>
      </c>
      <c r="B657" s="17" t="s">
        <v>422</v>
      </c>
      <c r="C657" s="17" t="s">
        <v>10471</v>
      </c>
      <c r="D657" s="17" t="s">
        <v>10470</v>
      </c>
      <c r="E657" s="17" t="s">
        <v>360</v>
      </c>
      <c r="F657" s="17" t="s">
        <v>10438</v>
      </c>
      <c r="G657" s="17" t="s">
        <v>10188</v>
      </c>
    </row>
    <row r="658" spans="1:7" x14ac:dyDescent="0.25">
      <c r="A658" s="17" t="s">
        <v>794</v>
      </c>
      <c r="B658" s="17" t="s">
        <v>422</v>
      </c>
      <c r="C658" s="17" t="s">
        <v>10469</v>
      </c>
      <c r="D658" s="17" t="s">
        <v>10442</v>
      </c>
      <c r="E658" s="17" t="s">
        <v>360</v>
      </c>
      <c r="F658" s="17" t="s">
        <v>10438</v>
      </c>
      <c r="G658" s="17" t="s">
        <v>653</v>
      </c>
    </row>
    <row r="659" spans="1:7" x14ac:dyDescent="0.25">
      <c r="A659" s="17" t="s">
        <v>793</v>
      </c>
      <c r="B659" s="17" t="s">
        <v>422</v>
      </c>
      <c r="C659" s="17" t="s">
        <v>10468</v>
      </c>
      <c r="D659" s="17" t="s">
        <v>10467</v>
      </c>
      <c r="E659" s="17" t="s">
        <v>360</v>
      </c>
      <c r="F659" s="17" t="s">
        <v>10438</v>
      </c>
      <c r="G659" s="17" t="s">
        <v>10188</v>
      </c>
    </row>
    <row r="660" spans="1:7" x14ac:dyDescent="0.25">
      <c r="A660" s="17" t="s">
        <v>792</v>
      </c>
      <c r="B660" s="17" t="s">
        <v>422</v>
      </c>
      <c r="C660" s="17" t="s">
        <v>10466</v>
      </c>
      <c r="D660" s="17" t="s">
        <v>10442</v>
      </c>
      <c r="E660" s="17" t="s">
        <v>360</v>
      </c>
      <c r="F660" s="17" t="s">
        <v>10438</v>
      </c>
      <c r="G660" s="17" t="s">
        <v>10188</v>
      </c>
    </row>
    <row r="661" spans="1:7" x14ac:dyDescent="0.25">
      <c r="A661" s="17" t="s">
        <v>10465</v>
      </c>
      <c r="B661" s="17" t="s">
        <v>422</v>
      </c>
      <c r="C661" s="17" t="s">
        <v>10464</v>
      </c>
      <c r="D661" s="17" t="s">
        <v>10463</v>
      </c>
      <c r="E661" s="17" t="s">
        <v>360</v>
      </c>
      <c r="F661" s="17" t="s">
        <v>10438</v>
      </c>
      <c r="G661" s="17" t="s">
        <v>10188</v>
      </c>
    </row>
    <row r="662" spans="1:7" x14ac:dyDescent="0.25">
      <c r="A662" s="17" t="s">
        <v>10462</v>
      </c>
      <c r="B662" s="17" t="s">
        <v>422</v>
      </c>
      <c r="C662" s="17" t="s">
        <v>10461</v>
      </c>
      <c r="D662" s="17" t="s">
        <v>10460</v>
      </c>
      <c r="E662" s="17" t="s">
        <v>360</v>
      </c>
      <c r="F662" s="17" t="s">
        <v>10438</v>
      </c>
      <c r="G662" s="17" t="s">
        <v>10188</v>
      </c>
    </row>
    <row r="663" spans="1:7" x14ac:dyDescent="0.25">
      <c r="A663" s="17" t="s">
        <v>10459</v>
      </c>
      <c r="B663" s="17" t="s">
        <v>422</v>
      </c>
      <c r="C663" s="17" t="s">
        <v>10458</v>
      </c>
      <c r="D663" s="17" t="s">
        <v>10457</v>
      </c>
      <c r="E663" s="17" t="s">
        <v>360</v>
      </c>
      <c r="F663" s="17" t="s">
        <v>10438</v>
      </c>
      <c r="G663" s="17" t="s">
        <v>10188</v>
      </c>
    </row>
    <row r="664" spans="1:7" x14ac:dyDescent="0.25">
      <c r="A664" s="17" t="s">
        <v>791</v>
      </c>
      <c r="B664" s="17" t="s">
        <v>422</v>
      </c>
      <c r="C664" s="17" t="s">
        <v>10455</v>
      </c>
      <c r="D664" s="17" t="s">
        <v>10456</v>
      </c>
      <c r="E664" s="17" t="s">
        <v>360</v>
      </c>
      <c r="F664" s="17" t="s">
        <v>10438</v>
      </c>
      <c r="G664" s="17" t="s">
        <v>10188</v>
      </c>
    </row>
    <row r="665" spans="1:7" x14ac:dyDescent="0.25">
      <c r="A665" s="17" t="s">
        <v>791</v>
      </c>
      <c r="B665" s="17" t="s">
        <v>418</v>
      </c>
      <c r="C665" s="17" t="s">
        <v>10455</v>
      </c>
      <c r="D665" s="17" t="s">
        <v>10454</v>
      </c>
      <c r="E665" s="17" t="s">
        <v>360</v>
      </c>
      <c r="F665" s="17" t="s">
        <v>10193</v>
      </c>
      <c r="G665" s="17" t="s">
        <v>10188</v>
      </c>
    </row>
    <row r="666" spans="1:7" x14ac:dyDescent="0.25">
      <c r="A666" s="17" t="s">
        <v>790</v>
      </c>
      <c r="B666" s="17" t="s">
        <v>422</v>
      </c>
      <c r="C666" s="17" t="s">
        <v>10450</v>
      </c>
      <c r="D666" s="17" t="s">
        <v>10453</v>
      </c>
      <c r="E666" s="17" t="s">
        <v>422</v>
      </c>
      <c r="F666" s="17" t="s">
        <v>10438</v>
      </c>
      <c r="G666" s="17" t="s">
        <v>10188</v>
      </c>
    </row>
    <row r="667" spans="1:7" x14ac:dyDescent="0.25">
      <c r="A667" s="17" t="s">
        <v>790</v>
      </c>
      <c r="B667" s="17" t="s">
        <v>418</v>
      </c>
      <c r="C667" s="17" t="s">
        <v>10450</v>
      </c>
      <c r="D667" s="17" t="s">
        <v>10452</v>
      </c>
      <c r="E667" s="17" t="s">
        <v>410</v>
      </c>
      <c r="F667" s="17" t="s">
        <v>10438</v>
      </c>
      <c r="G667" s="17" t="s">
        <v>10188</v>
      </c>
    </row>
    <row r="668" spans="1:7" x14ac:dyDescent="0.25">
      <c r="A668" s="17" t="s">
        <v>790</v>
      </c>
      <c r="B668" s="17" t="s">
        <v>414</v>
      </c>
      <c r="C668" s="17" t="s">
        <v>10450</v>
      </c>
      <c r="D668" s="17" t="s">
        <v>10451</v>
      </c>
      <c r="E668" s="17" t="s">
        <v>390</v>
      </c>
      <c r="F668" s="17" t="s">
        <v>10438</v>
      </c>
      <c r="G668" s="17" t="s">
        <v>10188</v>
      </c>
    </row>
    <row r="669" spans="1:7" x14ac:dyDescent="0.25">
      <c r="A669" s="17" t="s">
        <v>790</v>
      </c>
      <c r="B669" s="17" t="s">
        <v>410</v>
      </c>
      <c r="C669" s="17" t="s">
        <v>10450</v>
      </c>
      <c r="D669" s="17" t="s">
        <v>10449</v>
      </c>
      <c r="E669" s="17" t="s">
        <v>422</v>
      </c>
      <c r="F669" s="17" t="s">
        <v>10357</v>
      </c>
      <c r="G669" s="17" t="s">
        <v>10188</v>
      </c>
    </row>
    <row r="670" spans="1:7" x14ac:dyDescent="0.25">
      <c r="A670" s="17" t="s">
        <v>10448</v>
      </c>
      <c r="B670" s="17" t="s">
        <v>422</v>
      </c>
      <c r="C670" s="17" t="s">
        <v>10447</v>
      </c>
      <c r="D670" s="17" t="s">
        <v>10446</v>
      </c>
      <c r="E670" s="17" t="s">
        <v>360</v>
      </c>
      <c r="F670" s="17" t="s">
        <v>10438</v>
      </c>
      <c r="G670" s="17" t="s">
        <v>10188</v>
      </c>
    </row>
    <row r="671" spans="1:7" x14ac:dyDescent="0.25">
      <c r="A671" s="17" t="s">
        <v>789</v>
      </c>
      <c r="B671" s="17" t="s">
        <v>422</v>
      </c>
      <c r="C671" s="17" t="s">
        <v>10445</v>
      </c>
      <c r="D671" s="17" t="s">
        <v>10240</v>
      </c>
      <c r="E671" s="17" t="s">
        <v>410</v>
      </c>
      <c r="F671" s="17" t="s">
        <v>10438</v>
      </c>
      <c r="G671" s="17" t="s">
        <v>10188</v>
      </c>
    </row>
    <row r="672" spans="1:7" x14ac:dyDescent="0.25">
      <c r="A672" s="17" t="s">
        <v>789</v>
      </c>
      <c r="B672" s="17" t="s">
        <v>418</v>
      </c>
      <c r="C672" s="17" t="s">
        <v>10445</v>
      </c>
      <c r="D672" s="17" t="s">
        <v>10444</v>
      </c>
      <c r="E672" s="17" t="s">
        <v>410</v>
      </c>
      <c r="F672" s="17" t="s">
        <v>10438</v>
      </c>
      <c r="G672" s="17" t="s">
        <v>10188</v>
      </c>
    </row>
    <row r="673" spans="1:7" x14ac:dyDescent="0.25">
      <c r="A673" s="17" t="s">
        <v>788</v>
      </c>
      <c r="B673" s="17" t="s">
        <v>422</v>
      </c>
      <c r="C673" s="17" t="s">
        <v>10443</v>
      </c>
      <c r="D673" s="17" t="s">
        <v>10442</v>
      </c>
      <c r="E673" s="17" t="s">
        <v>360</v>
      </c>
      <c r="F673" s="17" t="s">
        <v>10438</v>
      </c>
      <c r="G673" s="17" t="s">
        <v>10188</v>
      </c>
    </row>
    <row r="674" spans="1:7" x14ac:dyDescent="0.25">
      <c r="A674" s="17" t="s">
        <v>787</v>
      </c>
      <c r="B674" s="17" t="s">
        <v>422</v>
      </c>
      <c r="C674" s="17" t="s">
        <v>10441</v>
      </c>
      <c r="D674" s="17" t="s">
        <v>10440</v>
      </c>
      <c r="E674" s="17" t="s">
        <v>360</v>
      </c>
      <c r="F674" s="17" t="s">
        <v>10438</v>
      </c>
      <c r="G674" s="17" t="s">
        <v>10188</v>
      </c>
    </row>
    <row r="675" spans="1:7" x14ac:dyDescent="0.25">
      <c r="A675" s="17" t="s">
        <v>10437</v>
      </c>
      <c r="B675" s="17" t="s">
        <v>422</v>
      </c>
      <c r="C675" s="17" t="s">
        <v>10436</v>
      </c>
      <c r="D675" s="17" t="s">
        <v>10439</v>
      </c>
      <c r="E675" s="17" t="s">
        <v>360</v>
      </c>
      <c r="F675" s="17" t="s">
        <v>10438</v>
      </c>
      <c r="G675" s="17" t="s">
        <v>10188</v>
      </c>
    </row>
    <row r="676" spans="1:7" x14ac:dyDescent="0.25">
      <c r="A676" s="17" t="s">
        <v>10437</v>
      </c>
      <c r="B676" s="17" t="s">
        <v>418</v>
      </c>
      <c r="C676" s="17" t="s">
        <v>10436</v>
      </c>
      <c r="D676" s="17" t="s">
        <v>10435</v>
      </c>
      <c r="E676" s="17" t="s">
        <v>390</v>
      </c>
      <c r="F676" s="17" t="s">
        <v>10196</v>
      </c>
      <c r="G676" s="17" t="s">
        <v>10188</v>
      </c>
    </row>
    <row r="677" spans="1:7" x14ac:dyDescent="0.25">
      <c r="A677" s="17" t="s">
        <v>10426</v>
      </c>
      <c r="B677" s="17" t="s">
        <v>422</v>
      </c>
      <c r="C677" s="17" t="s">
        <v>10425</v>
      </c>
      <c r="D677" s="17" t="s">
        <v>10227</v>
      </c>
      <c r="E677" s="17" t="s">
        <v>422</v>
      </c>
      <c r="F677" s="17" t="s">
        <v>10357</v>
      </c>
      <c r="G677" s="17" t="s">
        <v>10188</v>
      </c>
    </row>
    <row r="678" spans="1:7" x14ac:dyDescent="0.25">
      <c r="A678" s="17" t="s">
        <v>10426</v>
      </c>
      <c r="B678" s="17" t="s">
        <v>418</v>
      </c>
      <c r="C678" s="17" t="s">
        <v>10425</v>
      </c>
      <c r="D678" s="17" t="s">
        <v>10434</v>
      </c>
      <c r="E678" s="17" t="s">
        <v>390</v>
      </c>
      <c r="F678" s="17" t="s">
        <v>10357</v>
      </c>
      <c r="G678" s="17" t="s">
        <v>10188</v>
      </c>
    </row>
    <row r="679" spans="1:7" x14ac:dyDescent="0.25">
      <c r="A679" s="17" t="s">
        <v>10426</v>
      </c>
      <c r="B679" s="17" t="s">
        <v>414</v>
      </c>
      <c r="C679" s="17" t="s">
        <v>10425</v>
      </c>
      <c r="D679" s="17" t="s">
        <v>10433</v>
      </c>
      <c r="E679" s="17" t="s">
        <v>360</v>
      </c>
      <c r="F679" s="17" t="s">
        <v>10357</v>
      </c>
      <c r="G679" s="17" t="s">
        <v>10188</v>
      </c>
    </row>
    <row r="680" spans="1:7" x14ac:dyDescent="0.25">
      <c r="A680" s="17" t="s">
        <v>10426</v>
      </c>
      <c r="B680" s="17" t="s">
        <v>410</v>
      </c>
      <c r="C680" s="17" t="s">
        <v>10425</v>
      </c>
      <c r="D680" s="17" t="s">
        <v>10432</v>
      </c>
      <c r="E680" s="17" t="s">
        <v>360</v>
      </c>
      <c r="F680" s="17" t="s">
        <v>10357</v>
      </c>
      <c r="G680" s="17" t="s">
        <v>10188</v>
      </c>
    </row>
    <row r="681" spans="1:7" x14ac:dyDescent="0.25">
      <c r="A681" s="17" t="s">
        <v>10426</v>
      </c>
      <c r="B681" s="17" t="s">
        <v>406</v>
      </c>
      <c r="C681" s="17" t="s">
        <v>10425</v>
      </c>
      <c r="D681" s="17" t="s">
        <v>10431</v>
      </c>
      <c r="E681" s="17" t="s">
        <v>410</v>
      </c>
      <c r="F681" s="17" t="s">
        <v>659</v>
      </c>
      <c r="G681" s="17" t="s">
        <v>10188</v>
      </c>
    </row>
    <row r="682" spans="1:7" x14ac:dyDescent="0.25">
      <c r="A682" s="17" t="s">
        <v>10426</v>
      </c>
      <c r="B682" s="17" t="s">
        <v>402</v>
      </c>
      <c r="C682" s="17" t="s">
        <v>10425</v>
      </c>
      <c r="D682" s="17" t="s">
        <v>10430</v>
      </c>
      <c r="E682" s="17" t="s">
        <v>360</v>
      </c>
      <c r="F682" s="17" t="s">
        <v>655</v>
      </c>
      <c r="G682" s="17" t="s">
        <v>10188</v>
      </c>
    </row>
    <row r="683" spans="1:7" x14ac:dyDescent="0.25">
      <c r="A683" s="17" t="s">
        <v>10426</v>
      </c>
      <c r="B683" s="17" t="s">
        <v>398</v>
      </c>
      <c r="C683" s="17" t="s">
        <v>10425</v>
      </c>
      <c r="D683" s="17" t="s">
        <v>10429</v>
      </c>
      <c r="E683" s="17" t="s">
        <v>398</v>
      </c>
      <c r="F683" s="17" t="s">
        <v>654</v>
      </c>
      <c r="G683" s="17" t="s">
        <v>652</v>
      </c>
    </row>
    <row r="684" spans="1:7" x14ac:dyDescent="0.25">
      <c r="A684" s="17" t="s">
        <v>10426</v>
      </c>
      <c r="B684" s="17" t="s">
        <v>394</v>
      </c>
      <c r="C684" s="17" t="s">
        <v>10425</v>
      </c>
      <c r="D684" s="17" t="s">
        <v>10428</v>
      </c>
      <c r="E684" s="17" t="s">
        <v>406</v>
      </c>
      <c r="F684" s="17" t="s">
        <v>653</v>
      </c>
      <c r="G684" s="17" t="s">
        <v>651</v>
      </c>
    </row>
    <row r="685" spans="1:7" x14ac:dyDescent="0.25">
      <c r="A685" s="17" t="s">
        <v>10426</v>
      </c>
      <c r="B685" s="17" t="s">
        <v>390</v>
      </c>
      <c r="C685" s="17" t="s">
        <v>10425</v>
      </c>
      <c r="D685" s="17" t="s">
        <v>10427</v>
      </c>
      <c r="E685" s="17" t="s">
        <v>410</v>
      </c>
      <c r="F685" s="17" t="s">
        <v>653</v>
      </c>
      <c r="G685" s="17" t="s">
        <v>10188</v>
      </c>
    </row>
    <row r="686" spans="1:7" x14ac:dyDescent="0.25">
      <c r="A686" s="17" t="s">
        <v>10426</v>
      </c>
      <c r="B686" s="17" t="s">
        <v>386</v>
      </c>
      <c r="C686" s="17" t="s">
        <v>10425</v>
      </c>
      <c r="D686" s="17" t="s">
        <v>10424</v>
      </c>
      <c r="E686" s="17" t="s">
        <v>362</v>
      </c>
      <c r="F686" s="17" t="s">
        <v>653</v>
      </c>
      <c r="G686" s="17" t="s">
        <v>10188</v>
      </c>
    </row>
    <row r="687" spans="1:7" x14ac:dyDescent="0.25">
      <c r="A687" s="17" t="s">
        <v>10423</v>
      </c>
      <c r="B687" s="17" t="s">
        <v>422</v>
      </c>
      <c r="C687" s="17" t="s">
        <v>10422</v>
      </c>
      <c r="D687" s="17" t="s">
        <v>10421</v>
      </c>
      <c r="E687" s="17" t="s">
        <v>362</v>
      </c>
      <c r="F687" s="17" t="s">
        <v>10357</v>
      </c>
      <c r="G687" s="17" t="s">
        <v>655</v>
      </c>
    </row>
    <row r="688" spans="1:7" x14ac:dyDescent="0.25">
      <c r="A688" s="17" t="s">
        <v>10417</v>
      </c>
      <c r="B688" s="17" t="s">
        <v>422</v>
      </c>
      <c r="C688" s="17" t="s">
        <v>10416</v>
      </c>
      <c r="D688" s="17" t="s">
        <v>10420</v>
      </c>
      <c r="E688" s="17" t="s">
        <v>362</v>
      </c>
      <c r="F688" s="17" t="s">
        <v>10357</v>
      </c>
      <c r="G688" s="17" t="s">
        <v>10188</v>
      </c>
    </row>
    <row r="689" spans="1:7" x14ac:dyDescent="0.25">
      <c r="A689" s="17" t="s">
        <v>10417</v>
      </c>
      <c r="B689" s="17" t="s">
        <v>418</v>
      </c>
      <c r="C689" s="17" t="s">
        <v>10416</v>
      </c>
      <c r="D689" s="17" t="s">
        <v>10419</v>
      </c>
      <c r="E689" s="17" t="s">
        <v>362</v>
      </c>
      <c r="F689" s="17" t="s">
        <v>10418</v>
      </c>
      <c r="G689" s="17" t="s">
        <v>10188</v>
      </c>
    </row>
    <row r="690" spans="1:7" x14ac:dyDescent="0.25">
      <c r="A690" s="17" t="s">
        <v>10417</v>
      </c>
      <c r="B690" s="17" t="s">
        <v>414</v>
      </c>
      <c r="C690" s="17" t="s">
        <v>10416</v>
      </c>
      <c r="D690" s="17" t="s">
        <v>10415</v>
      </c>
      <c r="E690" s="17" t="s">
        <v>362</v>
      </c>
      <c r="F690" s="17" t="s">
        <v>10312</v>
      </c>
      <c r="G690" s="17" t="s">
        <v>10188</v>
      </c>
    </row>
    <row r="691" spans="1:7" x14ac:dyDescent="0.25">
      <c r="A691" s="17" t="s">
        <v>786</v>
      </c>
      <c r="B691" s="17" t="s">
        <v>422</v>
      </c>
      <c r="C691" s="17" t="s">
        <v>10412</v>
      </c>
      <c r="D691" s="17" t="s">
        <v>10414</v>
      </c>
      <c r="E691" s="17" t="s">
        <v>390</v>
      </c>
      <c r="F691" s="17" t="s">
        <v>10357</v>
      </c>
      <c r="G691" s="17" t="s">
        <v>10188</v>
      </c>
    </row>
    <row r="692" spans="1:7" x14ac:dyDescent="0.25">
      <c r="A692" s="17" t="s">
        <v>786</v>
      </c>
      <c r="B692" s="17" t="s">
        <v>418</v>
      </c>
      <c r="C692" s="17" t="s">
        <v>10412</v>
      </c>
      <c r="D692" s="17" t="s">
        <v>10413</v>
      </c>
      <c r="E692" s="17" t="s">
        <v>390</v>
      </c>
      <c r="F692" s="17" t="s">
        <v>10357</v>
      </c>
      <c r="G692" s="17" t="s">
        <v>10188</v>
      </c>
    </row>
    <row r="693" spans="1:7" x14ac:dyDescent="0.25">
      <c r="A693" s="17" t="s">
        <v>786</v>
      </c>
      <c r="B693" s="17" t="s">
        <v>414</v>
      </c>
      <c r="C693" s="17" t="s">
        <v>10412</v>
      </c>
      <c r="D693" s="17" t="s">
        <v>10411</v>
      </c>
      <c r="E693" s="17" t="s">
        <v>390</v>
      </c>
      <c r="F693" s="17" t="s">
        <v>10270</v>
      </c>
      <c r="G693" s="17" t="s">
        <v>10188</v>
      </c>
    </row>
    <row r="694" spans="1:7" x14ac:dyDescent="0.25">
      <c r="A694" s="17" t="s">
        <v>785</v>
      </c>
      <c r="B694" s="17" t="s">
        <v>422</v>
      </c>
      <c r="C694" s="17" t="s">
        <v>10409</v>
      </c>
      <c r="D694" s="17" t="s">
        <v>10410</v>
      </c>
      <c r="E694" s="17" t="s">
        <v>390</v>
      </c>
      <c r="F694" s="17" t="s">
        <v>10357</v>
      </c>
      <c r="G694" s="17" t="s">
        <v>10188</v>
      </c>
    </row>
    <row r="695" spans="1:7" x14ac:dyDescent="0.25">
      <c r="A695" s="17" t="s">
        <v>785</v>
      </c>
      <c r="B695" s="17" t="s">
        <v>418</v>
      </c>
      <c r="C695" s="17" t="s">
        <v>10409</v>
      </c>
      <c r="D695" s="17" t="s">
        <v>10408</v>
      </c>
      <c r="E695" s="17" t="s">
        <v>390</v>
      </c>
      <c r="F695" s="17" t="s">
        <v>10209</v>
      </c>
      <c r="G695" s="17" t="s">
        <v>10188</v>
      </c>
    </row>
    <row r="696" spans="1:7" x14ac:dyDescent="0.25">
      <c r="A696" s="17" t="s">
        <v>784</v>
      </c>
      <c r="B696" s="17" t="s">
        <v>422</v>
      </c>
      <c r="C696" s="17" t="s">
        <v>10401</v>
      </c>
      <c r="D696" s="17" t="s">
        <v>10407</v>
      </c>
      <c r="E696" s="17" t="s">
        <v>422</v>
      </c>
      <c r="F696" s="17" t="s">
        <v>10357</v>
      </c>
      <c r="G696" s="17" t="s">
        <v>10188</v>
      </c>
    </row>
    <row r="697" spans="1:7" x14ac:dyDescent="0.25">
      <c r="A697" s="17" t="s">
        <v>784</v>
      </c>
      <c r="B697" s="17" t="s">
        <v>418</v>
      </c>
      <c r="C697" s="17" t="s">
        <v>10401</v>
      </c>
      <c r="D697" s="17" t="s">
        <v>10406</v>
      </c>
      <c r="E697" s="17" t="s">
        <v>422</v>
      </c>
      <c r="F697" s="17" t="s">
        <v>10357</v>
      </c>
      <c r="G697" s="17" t="s">
        <v>10188</v>
      </c>
    </row>
    <row r="698" spans="1:7" x14ac:dyDescent="0.25">
      <c r="A698" s="17" t="s">
        <v>784</v>
      </c>
      <c r="B698" s="17" t="s">
        <v>414</v>
      </c>
      <c r="C698" s="17" t="s">
        <v>10401</v>
      </c>
      <c r="D698" s="17" t="s">
        <v>10405</v>
      </c>
      <c r="E698" s="17" t="s">
        <v>410</v>
      </c>
      <c r="F698" s="17" t="s">
        <v>10357</v>
      </c>
      <c r="G698" s="17" t="s">
        <v>10188</v>
      </c>
    </row>
    <row r="699" spans="1:7" x14ac:dyDescent="0.25">
      <c r="A699" s="17" t="s">
        <v>784</v>
      </c>
      <c r="B699" s="17" t="s">
        <v>410</v>
      </c>
      <c r="C699" s="17" t="s">
        <v>10401</v>
      </c>
      <c r="D699" s="17" t="s">
        <v>10199</v>
      </c>
      <c r="E699" s="17" t="s">
        <v>406</v>
      </c>
      <c r="F699" s="17" t="s">
        <v>10357</v>
      </c>
      <c r="G699" s="17" t="s">
        <v>10188</v>
      </c>
    </row>
    <row r="700" spans="1:7" x14ac:dyDescent="0.25">
      <c r="A700" s="17" t="s">
        <v>784</v>
      </c>
      <c r="B700" s="17" t="s">
        <v>406</v>
      </c>
      <c r="C700" s="17" t="s">
        <v>10401</v>
      </c>
      <c r="D700" s="17" t="s">
        <v>10404</v>
      </c>
      <c r="E700" s="17" t="s">
        <v>422</v>
      </c>
      <c r="F700" s="17" t="s">
        <v>10229</v>
      </c>
      <c r="G700" s="17" t="s">
        <v>10188</v>
      </c>
    </row>
    <row r="701" spans="1:7" x14ac:dyDescent="0.25">
      <c r="A701" s="17" t="s">
        <v>784</v>
      </c>
      <c r="B701" s="17" t="s">
        <v>402</v>
      </c>
      <c r="C701" s="17" t="s">
        <v>10401</v>
      </c>
      <c r="D701" s="17" t="s">
        <v>10403</v>
      </c>
      <c r="E701" s="17" t="s">
        <v>406</v>
      </c>
      <c r="F701" s="17" t="s">
        <v>10312</v>
      </c>
      <c r="G701" s="17" t="s">
        <v>10188</v>
      </c>
    </row>
    <row r="702" spans="1:7" x14ac:dyDescent="0.25">
      <c r="A702" s="17" t="s">
        <v>784</v>
      </c>
      <c r="B702" s="17" t="s">
        <v>398</v>
      </c>
      <c r="C702" s="17" t="s">
        <v>10401</v>
      </c>
      <c r="D702" s="17" t="s">
        <v>10402</v>
      </c>
      <c r="E702" s="17" t="s">
        <v>410</v>
      </c>
      <c r="F702" s="17" t="s">
        <v>655</v>
      </c>
      <c r="G702" s="17" t="s">
        <v>10188</v>
      </c>
    </row>
    <row r="703" spans="1:7" x14ac:dyDescent="0.25">
      <c r="A703" s="17" t="s">
        <v>784</v>
      </c>
      <c r="B703" s="17" t="s">
        <v>394</v>
      </c>
      <c r="C703" s="17" t="s">
        <v>10401</v>
      </c>
      <c r="D703" s="17" t="s">
        <v>10400</v>
      </c>
      <c r="E703" s="17" t="s">
        <v>390</v>
      </c>
      <c r="F703" s="17" t="s">
        <v>654</v>
      </c>
      <c r="G703" s="17" t="s">
        <v>10188</v>
      </c>
    </row>
    <row r="704" spans="1:7" x14ac:dyDescent="0.25">
      <c r="A704" s="17" t="s">
        <v>783</v>
      </c>
      <c r="B704" s="17" t="s">
        <v>422</v>
      </c>
      <c r="C704" s="17" t="s">
        <v>10398</v>
      </c>
      <c r="D704" s="17" t="s">
        <v>10399</v>
      </c>
      <c r="E704" s="17" t="s">
        <v>410</v>
      </c>
      <c r="F704" s="17" t="s">
        <v>10357</v>
      </c>
      <c r="G704" s="17" t="s">
        <v>10188</v>
      </c>
    </row>
    <row r="705" spans="1:7" x14ac:dyDescent="0.25">
      <c r="A705" s="17" t="s">
        <v>783</v>
      </c>
      <c r="B705" s="17" t="s">
        <v>418</v>
      </c>
      <c r="C705" s="17" t="s">
        <v>10398</v>
      </c>
      <c r="D705" s="17" t="s">
        <v>10397</v>
      </c>
      <c r="E705" s="17" t="s">
        <v>390</v>
      </c>
      <c r="F705" s="17" t="s">
        <v>658</v>
      </c>
      <c r="G705" s="17" t="s">
        <v>10188</v>
      </c>
    </row>
    <row r="706" spans="1:7" x14ac:dyDescent="0.25">
      <c r="A706" s="17" t="s">
        <v>782</v>
      </c>
      <c r="B706" s="17" t="s">
        <v>422</v>
      </c>
      <c r="C706" s="17" t="s">
        <v>10396</v>
      </c>
      <c r="D706" s="17" t="s">
        <v>10395</v>
      </c>
      <c r="E706" s="17" t="s">
        <v>390</v>
      </c>
      <c r="F706" s="17" t="s">
        <v>10357</v>
      </c>
      <c r="G706" s="17" t="s">
        <v>660</v>
      </c>
    </row>
    <row r="707" spans="1:7" x14ac:dyDescent="0.25">
      <c r="A707" s="17" t="s">
        <v>781</v>
      </c>
      <c r="B707" s="17" t="s">
        <v>422</v>
      </c>
      <c r="C707" s="17" t="s">
        <v>10394</v>
      </c>
      <c r="D707" s="17" t="s">
        <v>10393</v>
      </c>
      <c r="E707" s="17" t="s">
        <v>406</v>
      </c>
      <c r="F707" s="17" t="s">
        <v>10357</v>
      </c>
      <c r="G707" s="17" t="s">
        <v>658</v>
      </c>
    </row>
    <row r="708" spans="1:7" x14ac:dyDescent="0.25">
      <c r="A708" s="17" t="s">
        <v>780</v>
      </c>
      <c r="B708" s="17" t="s">
        <v>422</v>
      </c>
      <c r="C708" s="17" t="s">
        <v>10390</v>
      </c>
      <c r="D708" s="17" t="s">
        <v>10392</v>
      </c>
      <c r="E708" s="17" t="s">
        <v>390</v>
      </c>
      <c r="F708" s="17" t="s">
        <v>10357</v>
      </c>
      <c r="G708" s="17" t="s">
        <v>10188</v>
      </c>
    </row>
    <row r="709" spans="1:7" x14ac:dyDescent="0.25">
      <c r="A709" s="17" t="s">
        <v>780</v>
      </c>
      <c r="B709" s="17" t="s">
        <v>418</v>
      </c>
      <c r="C709" s="17" t="s">
        <v>10390</v>
      </c>
      <c r="D709" s="17" t="s">
        <v>10391</v>
      </c>
      <c r="E709" s="17" t="s">
        <v>390</v>
      </c>
      <c r="F709" s="17" t="s">
        <v>10229</v>
      </c>
      <c r="G709" s="17" t="s">
        <v>10188</v>
      </c>
    </row>
    <row r="710" spans="1:7" x14ac:dyDescent="0.25">
      <c r="A710" s="17" t="s">
        <v>780</v>
      </c>
      <c r="B710" s="17" t="s">
        <v>414</v>
      </c>
      <c r="C710" s="17" t="s">
        <v>10390</v>
      </c>
      <c r="D710" s="17" t="s">
        <v>10389</v>
      </c>
      <c r="E710" s="17" t="s">
        <v>390</v>
      </c>
      <c r="F710" s="17" t="s">
        <v>10312</v>
      </c>
      <c r="G710" s="17" t="s">
        <v>10188</v>
      </c>
    </row>
    <row r="711" spans="1:7" x14ac:dyDescent="0.25">
      <c r="A711" s="17" t="s">
        <v>780</v>
      </c>
      <c r="B711" s="17" t="s">
        <v>410</v>
      </c>
      <c r="C711" s="17" t="s">
        <v>10390</v>
      </c>
      <c r="D711" s="17" t="s">
        <v>10309</v>
      </c>
      <c r="E711" s="17" t="s">
        <v>390</v>
      </c>
      <c r="F711" s="17" t="s">
        <v>10357</v>
      </c>
      <c r="G711" s="17" t="s">
        <v>10188</v>
      </c>
    </row>
    <row r="712" spans="1:7" x14ac:dyDescent="0.25">
      <c r="A712" s="17" t="s">
        <v>779</v>
      </c>
      <c r="B712" s="17" t="s">
        <v>422</v>
      </c>
      <c r="C712" s="17" t="s">
        <v>10381</v>
      </c>
      <c r="D712" s="17" t="s">
        <v>10388</v>
      </c>
      <c r="E712" s="17" t="s">
        <v>362</v>
      </c>
      <c r="F712" s="17" t="s">
        <v>10357</v>
      </c>
      <c r="G712" s="17" t="s">
        <v>10188</v>
      </c>
    </row>
    <row r="713" spans="1:7" x14ac:dyDescent="0.25">
      <c r="A713" s="17" t="s">
        <v>779</v>
      </c>
      <c r="B713" s="17" t="s">
        <v>418</v>
      </c>
      <c r="C713" s="17" t="s">
        <v>10381</v>
      </c>
      <c r="D713" s="17" t="s">
        <v>10387</v>
      </c>
      <c r="E713" s="17" t="s">
        <v>362</v>
      </c>
      <c r="F713" s="17" t="s">
        <v>10357</v>
      </c>
      <c r="G713" s="17" t="s">
        <v>10188</v>
      </c>
    </row>
    <row r="714" spans="1:7" x14ac:dyDescent="0.25">
      <c r="A714" s="17" t="s">
        <v>779</v>
      </c>
      <c r="B714" s="17" t="s">
        <v>414</v>
      </c>
      <c r="C714" s="17" t="s">
        <v>10381</v>
      </c>
      <c r="D714" s="17" t="s">
        <v>10386</v>
      </c>
      <c r="E714" s="17" t="s">
        <v>406</v>
      </c>
      <c r="F714" s="17" t="s">
        <v>660</v>
      </c>
      <c r="G714" s="17" t="s">
        <v>655</v>
      </c>
    </row>
    <row r="715" spans="1:7" x14ac:dyDescent="0.25">
      <c r="A715" s="17" t="s">
        <v>779</v>
      </c>
      <c r="B715" s="17" t="s">
        <v>410</v>
      </c>
      <c r="C715" s="17" t="s">
        <v>10381</v>
      </c>
      <c r="D715" s="17" t="s">
        <v>10385</v>
      </c>
      <c r="E715" s="17" t="s">
        <v>422</v>
      </c>
      <c r="F715" s="17" t="s">
        <v>660</v>
      </c>
      <c r="G715" s="17" t="s">
        <v>10188</v>
      </c>
    </row>
    <row r="716" spans="1:7" x14ac:dyDescent="0.25">
      <c r="A716" s="17" t="s">
        <v>779</v>
      </c>
      <c r="B716" s="17" t="s">
        <v>406</v>
      </c>
      <c r="C716" s="17" t="s">
        <v>10381</v>
      </c>
      <c r="D716" s="17" t="s">
        <v>10384</v>
      </c>
      <c r="E716" s="17" t="s">
        <v>422</v>
      </c>
      <c r="F716" s="17" t="s">
        <v>660</v>
      </c>
      <c r="G716" s="17" t="s">
        <v>10188</v>
      </c>
    </row>
    <row r="717" spans="1:7" x14ac:dyDescent="0.25">
      <c r="A717" s="17" t="s">
        <v>779</v>
      </c>
      <c r="B717" s="17" t="s">
        <v>402</v>
      </c>
      <c r="C717" s="17" t="s">
        <v>10381</v>
      </c>
      <c r="D717" s="17" t="s">
        <v>10383</v>
      </c>
      <c r="E717" s="17" t="s">
        <v>390</v>
      </c>
      <c r="F717" s="17" t="s">
        <v>660</v>
      </c>
      <c r="G717" s="17" t="s">
        <v>10188</v>
      </c>
    </row>
    <row r="718" spans="1:7" x14ac:dyDescent="0.25">
      <c r="A718" s="17" t="s">
        <v>779</v>
      </c>
      <c r="B718" s="17" t="s">
        <v>398</v>
      </c>
      <c r="C718" s="17" t="s">
        <v>10381</v>
      </c>
      <c r="D718" s="17" t="s">
        <v>10337</v>
      </c>
      <c r="E718" s="17" t="s">
        <v>390</v>
      </c>
      <c r="F718" s="17" t="s">
        <v>660</v>
      </c>
      <c r="G718" s="17" t="s">
        <v>10188</v>
      </c>
    </row>
    <row r="719" spans="1:7" x14ac:dyDescent="0.25">
      <c r="A719" s="17" t="s">
        <v>779</v>
      </c>
      <c r="B719" s="17" t="s">
        <v>394</v>
      </c>
      <c r="C719" s="17" t="s">
        <v>10381</v>
      </c>
      <c r="D719" s="17" t="s">
        <v>10382</v>
      </c>
      <c r="E719" s="17" t="s">
        <v>362</v>
      </c>
      <c r="F719" s="17" t="s">
        <v>10229</v>
      </c>
      <c r="G719" s="17" t="s">
        <v>10188</v>
      </c>
    </row>
    <row r="720" spans="1:7" x14ac:dyDescent="0.25">
      <c r="A720" s="17" t="s">
        <v>779</v>
      </c>
      <c r="B720" s="17" t="s">
        <v>390</v>
      </c>
      <c r="C720" s="17" t="s">
        <v>10381</v>
      </c>
      <c r="D720" s="17" t="s">
        <v>10380</v>
      </c>
      <c r="E720" s="17" t="s">
        <v>410</v>
      </c>
      <c r="F720" s="17" t="s">
        <v>657</v>
      </c>
      <c r="G720" s="17" t="s">
        <v>10188</v>
      </c>
    </row>
    <row r="721" spans="1:7" x14ac:dyDescent="0.25">
      <c r="A721" s="17" t="s">
        <v>10377</v>
      </c>
      <c r="B721" s="17" t="s">
        <v>422</v>
      </c>
      <c r="C721" s="17" t="s">
        <v>10376</v>
      </c>
      <c r="D721" s="17" t="s">
        <v>10379</v>
      </c>
      <c r="E721" s="17" t="s">
        <v>422</v>
      </c>
      <c r="F721" s="17" t="s">
        <v>10357</v>
      </c>
      <c r="G721" s="17" t="s">
        <v>10188</v>
      </c>
    </row>
    <row r="722" spans="1:7" x14ac:dyDescent="0.25">
      <c r="A722" s="17" t="s">
        <v>10377</v>
      </c>
      <c r="B722" s="17" t="s">
        <v>418</v>
      </c>
      <c r="C722" s="17" t="s">
        <v>10376</v>
      </c>
      <c r="D722" s="17" t="s">
        <v>10378</v>
      </c>
      <c r="E722" s="17" t="s">
        <v>410</v>
      </c>
      <c r="F722" s="17" t="s">
        <v>10357</v>
      </c>
      <c r="G722" s="17" t="s">
        <v>10188</v>
      </c>
    </row>
    <row r="723" spans="1:7" x14ac:dyDescent="0.25">
      <c r="A723" s="17" t="s">
        <v>10377</v>
      </c>
      <c r="B723" s="17" t="s">
        <v>414</v>
      </c>
      <c r="C723" s="17" t="s">
        <v>10376</v>
      </c>
      <c r="D723" s="17" t="s">
        <v>10375</v>
      </c>
      <c r="E723" s="17" t="s">
        <v>410</v>
      </c>
      <c r="F723" s="17" t="s">
        <v>659</v>
      </c>
      <c r="G723" s="17" t="s">
        <v>651</v>
      </c>
    </row>
    <row r="724" spans="1:7" x14ac:dyDescent="0.25">
      <c r="A724" s="17" t="s">
        <v>10377</v>
      </c>
      <c r="B724" s="17" t="s">
        <v>410</v>
      </c>
      <c r="C724" s="17" t="s">
        <v>10376</v>
      </c>
      <c r="D724" s="17" t="s">
        <v>11537</v>
      </c>
      <c r="E724" s="17" t="s">
        <v>422</v>
      </c>
      <c r="F724" s="17" t="s">
        <v>10196</v>
      </c>
      <c r="G724" s="17" t="s">
        <v>10188</v>
      </c>
    </row>
    <row r="725" spans="1:7" x14ac:dyDescent="0.25">
      <c r="A725" s="17" t="s">
        <v>10374</v>
      </c>
      <c r="B725" s="17" t="s">
        <v>422</v>
      </c>
      <c r="C725" s="17" t="s">
        <v>10373</v>
      </c>
      <c r="D725" s="17" t="s">
        <v>10372</v>
      </c>
      <c r="E725" s="17" t="s">
        <v>360</v>
      </c>
      <c r="F725" s="17" t="s">
        <v>10357</v>
      </c>
      <c r="G725" s="17" t="s">
        <v>650</v>
      </c>
    </row>
    <row r="726" spans="1:7" x14ac:dyDescent="0.25">
      <c r="A726" s="17" t="s">
        <v>778</v>
      </c>
      <c r="B726" s="17" t="s">
        <v>422</v>
      </c>
      <c r="C726" s="17" t="s">
        <v>10371</v>
      </c>
      <c r="D726" s="17" t="s">
        <v>10370</v>
      </c>
      <c r="E726" s="17" t="s">
        <v>360</v>
      </c>
      <c r="F726" s="17" t="s">
        <v>10357</v>
      </c>
      <c r="G726" s="17" t="s">
        <v>10188</v>
      </c>
    </row>
    <row r="727" spans="1:7" x14ac:dyDescent="0.25">
      <c r="A727" s="17" t="s">
        <v>777</v>
      </c>
      <c r="B727" s="17" t="s">
        <v>422</v>
      </c>
      <c r="C727" s="17" t="s">
        <v>10369</v>
      </c>
      <c r="D727" s="17" t="s">
        <v>10368</v>
      </c>
      <c r="E727" s="17" t="s">
        <v>360</v>
      </c>
      <c r="F727" s="17" t="s">
        <v>10357</v>
      </c>
      <c r="G727" s="17" t="s">
        <v>652</v>
      </c>
    </row>
    <row r="728" spans="1:7" x14ac:dyDescent="0.25">
      <c r="A728" s="17" t="s">
        <v>776</v>
      </c>
      <c r="B728" s="17" t="s">
        <v>422</v>
      </c>
      <c r="C728" s="17" t="s">
        <v>10365</v>
      </c>
      <c r="D728" s="17" t="s">
        <v>10367</v>
      </c>
      <c r="E728" s="17" t="s">
        <v>360</v>
      </c>
      <c r="F728" s="17" t="s">
        <v>10357</v>
      </c>
      <c r="G728" s="17" t="s">
        <v>652</v>
      </c>
    </row>
    <row r="729" spans="1:7" x14ac:dyDescent="0.25">
      <c r="A729" s="17" t="s">
        <v>776</v>
      </c>
      <c r="B729" s="17" t="s">
        <v>418</v>
      </c>
      <c r="C729" s="17" t="s">
        <v>10365</v>
      </c>
      <c r="D729" s="17" t="s">
        <v>10366</v>
      </c>
      <c r="E729" s="17" t="s">
        <v>360</v>
      </c>
      <c r="F729" s="17" t="s">
        <v>10357</v>
      </c>
      <c r="G729" s="17" t="s">
        <v>652</v>
      </c>
    </row>
    <row r="730" spans="1:7" x14ac:dyDescent="0.25">
      <c r="A730" s="17" t="s">
        <v>776</v>
      </c>
      <c r="B730" s="17" t="s">
        <v>414</v>
      </c>
      <c r="C730" s="17" t="s">
        <v>10365</v>
      </c>
      <c r="D730" s="17" t="s">
        <v>10364</v>
      </c>
      <c r="E730" s="17" t="s">
        <v>360</v>
      </c>
      <c r="F730" s="17" t="s">
        <v>10193</v>
      </c>
      <c r="G730" s="17" t="s">
        <v>652</v>
      </c>
    </row>
    <row r="731" spans="1:7" x14ac:dyDescent="0.25">
      <c r="A731" s="17" t="s">
        <v>775</v>
      </c>
      <c r="B731" s="17" t="s">
        <v>422</v>
      </c>
      <c r="C731" s="17" t="s">
        <v>10363</v>
      </c>
      <c r="D731" s="17" t="s">
        <v>10362</v>
      </c>
      <c r="E731" s="17" t="s">
        <v>360</v>
      </c>
      <c r="F731" s="17" t="s">
        <v>10357</v>
      </c>
      <c r="G731" s="17" t="s">
        <v>10188</v>
      </c>
    </row>
    <row r="732" spans="1:7" x14ac:dyDescent="0.25">
      <c r="A732" s="17" t="s">
        <v>774</v>
      </c>
      <c r="B732" s="17" t="s">
        <v>422</v>
      </c>
      <c r="C732" s="17" t="s">
        <v>10361</v>
      </c>
      <c r="D732" s="17" t="s">
        <v>10360</v>
      </c>
      <c r="E732" s="17" t="s">
        <v>360</v>
      </c>
      <c r="F732" s="17" t="s">
        <v>10357</v>
      </c>
      <c r="G732" s="17" t="s">
        <v>10188</v>
      </c>
    </row>
    <row r="733" spans="1:7" x14ac:dyDescent="0.25">
      <c r="A733" s="17" t="s">
        <v>773</v>
      </c>
      <c r="B733" s="17" t="s">
        <v>422</v>
      </c>
      <c r="C733" s="17" t="s">
        <v>10359</v>
      </c>
      <c r="D733" s="17" t="s">
        <v>10358</v>
      </c>
      <c r="E733" s="17" t="s">
        <v>360</v>
      </c>
      <c r="F733" s="17" t="s">
        <v>10357</v>
      </c>
      <c r="G733" s="17" t="s">
        <v>652</v>
      </c>
    </row>
    <row r="734" spans="1:7" x14ac:dyDescent="0.25">
      <c r="A734" s="17" t="s">
        <v>772</v>
      </c>
      <c r="B734" s="17" t="s">
        <v>422</v>
      </c>
      <c r="C734" s="17" t="s">
        <v>10355</v>
      </c>
      <c r="D734" s="17" t="s">
        <v>10356</v>
      </c>
      <c r="E734" s="17" t="s">
        <v>390</v>
      </c>
      <c r="F734" s="17" t="s">
        <v>661</v>
      </c>
      <c r="G734" s="17" t="s">
        <v>10188</v>
      </c>
    </row>
    <row r="735" spans="1:7" x14ac:dyDescent="0.25">
      <c r="A735" s="17" t="s">
        <v>772</v>
      </c>
      <c r="B735" s="17" t="s">
        <v>418</v>
      </c>
      <c r="C735" s="17" t="s">
        <v>10355</v>
      </c>
      <c r="D735" s="17" t="s">
        <v>10354</v>
      </c>
      <c r="E735" s="17" t="s">
        <v>390</v>
      </c>
      <c r="F735" s="17" t="s">
        <v>661</v>
      </c>
      <c r="G735" s="17" t="s">
        <v>10188</v>
      </c>
    </row>
    <row r="736" spans="1:7" x14ac:dyDescent="0.25">
      <c r="A736" s="17" t="s">
        <v>10353</v>
      </c>
      <c r="B736" s="17" t="s">
        <v>422</v>
      </c>
      <c r="C736" s="17" t="s">
        <v>10352</v>
      </c>
      <c r="D736" s="17" t="s">
        <v>10351</v>
      </c>
      <c r="E736" s="17" t="s">
        <v>360</v>
      </c>
      <c r="F736" s="17" t="s">
        <v>10350</v>
      </c>
      <c r="G736" s="17" t="s">
        <v>10188</v>
      </c>
    </row>
    <row r="737" spans="1:7" x14ac:dyDescent="0.25">
      <c r="A737" s="17" t="s">
        <v>10349</v>
      </c>
      <c r="B737" s="17" t="s">
        <v>422</v>
      </c>
      <c r="C737" s="17" t="s">
        <v>10348</v>
      </c>
      <c r="D737" s="17" t="s">
        <v>10347</v>
      </c>
      <c r="E737" s="17" t="s">
        <v>422</v>
      </c>
      <c r="F737" s="17" t="s">
        <v>661</v>
      </c>
      <c r="G737" s="17" t="s">
        <v>10188</v>
      </c>
    </row>
    <row r="738" spans="1:7" x14ac:dyDescent="0.25">
      <c r="A738" s="17" t="s">
        <v>10346</v>
      </c>
      <c r="B738" s="17" t="s">
        <v>422</v>
      </c>
      <c r="C738" s="17" t="s">
        <v>10345</v>
      </c>
      <c r="D738" s="17" t="s">
        <v>10344</v>
      </c>
      <c r="E738" s="17" t="s">
        <v>362</v>
      </c>
      <c r="F738" s="17" t="s">
        <v>661</v>
      </c>
      <c r="G738" s="17" t="s">
        <v>10188</v>
      </c>
    </row>
    <row r="739" spans="1:7" x14ac:dyDescent="0.25">
      <c r="A739" s="17" t="s">
        <v>771</v>
      </c>
      <c r="B739" s="17" t="s">
        <v>422</v>
      </c>
      <c r="C739" s="17" t="s">
        <v>10341</v>
      </c>
      <c r="D739" s="17" t="s">
        <v>10343</v>
      </c>
      <c r="E739" s="17" t="s">
        <v>406</v>
      </c>
      <c r="F739" s="17" t="s">
        <v>661</v>
      </c>
      <c r="G739" s="17" t="s">
        <v>10188</v>
      </c>
    </row>
    <row r="740" spans="1:7" x14ac:dyDescent="0.25">
      <c r="A740" s="17" t="s">
        <v>771</v>
      </c>
      <c r="B740" s="17" t="s">
        <v>418</v>
      </c>
      <c r="C740" s="17" t="s">
        <v>10341</v>
      </c>
      <c r="D740" s="17" t="s">
        <v>10342</v>
      </c>
      <c r="E740" s="17" t="s">
        <v>390</v>
      </c>
      <c r="F740" s="17" t="s">
        <v>661</v>
      </c>
      <c r="G740" s="17" t="s">
        <v>10188</v>
      </c>
    </row>
    <row r="741" spans="1:7" x14ac:dyDescent="0.25">
      <c r="A741" s="17" t="s">
        <v>771</v>
      </c>
      <c r="B741" s="17" t="s">
        <v>414</v>
      </c>
      <c r="C741" s="17" t="s">
        <v>10341</v>
      </c>
      <c r="D741" s="17" t="s">
        <v>10340</v>
      </c>
      <c r="E741" s="17" t="s">
        <v>390</v>
      </c>
      <c r="F741" s="17" t="s">
        <v>661</v>
      </c>
      <c r="G741" s="17" t="s">
        <v>10188</v>
      </c>
    </row>
    <row r="742" spans="1:7" x14ac:dyDescent="0.25">
      <c r="A742" s="17" t="s">
        <v>770</v>
      </c>
      <c r="B742" s="17" t="s">
        <v>422</v>
      </c>
      <c r="C742" s="17" t="s">
        <v>10333</v>
      </c>
      <c r="D742" s="17" t="s">
        <v>10339</v>
      </c>
      <c r="E742" s="17" t="s">
        <v>390</v>
      </c>
      <c r="F742" s="17" t="s">
        <v>661</v>
      </c>
      <c r="G742" s="17" t="s">
        <v>10188</v>
      </c>
    </row>
    <row r="743" spans="1:7" x14ac:dyDescent="0.25">
      <c r="A743" s="17" t="s">
        <v>770</v>
      </c>
      <c r="B743" s="17" t="s">
        <v>418</v>
      </c>
      <c r="C743" s="17" t="s">
        <v>10333</v>
      </c>
      <c r="D743" s="17" t="s">
        <v>10338</v>
      </c>
      <c r="E743" s="17" t="s">
        <v>390</v>
      </c>
      <c r="F743" s="17" t="s">
        <v>10238</v>
      </c>
      <c r="G743" s="17" t="s">
        <v>10188</v>
      </c>
    </row>
    <row r="744" spans="1:7" x14ac:dyDescent="0.25">
      <c r="A744" s="17" t="s">
        <v>770</v>
      </c>
      <c r="B744" s="17" t="s">
        <v>414</v>
      </c>
      <c r="C744" s="17" t="s">
        <v>10333</v>
      </c>
      <c r="D744" s="17" t="s">
        <v>10337</v>
      </c>
      <c r="E744" s="17" t="s">
        <v>390</v>
      </c>
      <c r="F744" s="17" t="s">
        <v>656</v>
      </c>
      <c r="G744" s="17" t="s">
        <v>10188</v>
      </c>
    </row>
    <row r="745" spans="1:7" x14ac:dyDescent="0.25">
      <c r="A745" s="17" t="s">
        <v>770</v>
      </c>
      <c r="B745" s="17" t="s">
        <v>410</v>
      </c>
      <c r="C745" s="17" t="s">
        <v>10333</v>
      </c>
      <c r="D745" s="17" t="s">
        <v>10336</v>
      </c>
      <c r="E745" s="17" t="s">
        <v>390</v>
      </c>
      <c r="F745" s="17" t="s">
        <v>656</v>
      </c>
      <c r="G745" s="17" t="s">
        <v>10188</v>
      </c>
    </row>
    <row r="746" spans="1:7" x14ac:dyDescent="0.25">
      <c r="A746" s="17" t="s">
        <v>770</v>
      </c>
      <c r="B746" s="17" t="s">
        <v>406</v>
      </c>
      <c r="C746" s="17" t="s">
        <v>10333</v>
      </c>
      <c r="D746" s="17" t="s">
        <v>10335</v>
      </c>
      <c r="E746" s="17" t="s">
        <v>422</v>
      </c>
      <c r="F746" s="17" t="s">
        <v>655</v>
      </c>
      <c r="G746" s="17" t="s">
        <v>10188</v>
      </c>
    </row>
    <row r="747" spans="1:7" x14ac:dyDescent="0.25">
      <c r="A747" s="17" t="s">
        <v>770</v>
      </c>
      <c r="B747" s="17" t="s">
        <v>402</v>
      </c>
      <c r="C747" s="17" t="s">
        <v>10333</v>
      </c>
      <c r="D747" s="17" t="s">
        <v>10334</v>
      </c>
      <c r="E747" s="17" t="s">
        <v>410</v>
      </c>
      <c r="F747" s="17" t="s">
        <v>654</v>
      </c>
      <c r="G747" s="17" t="s">
        <v>10188</v>
      </c>
    </row>
    <row r="748" spans="1:7" x14ac:dyDescent="0.25">
      <c r="A748" s="17" t="s">
        <v>770</v>
      </c>
      <c r="B748" s="17" t="s">
        <v>398</v>
      </c>
      <c r="C748" s="17" t="s">
        <v>10333</v>
      </c>
      <c r="D748" s="17" t="s">
        <v>10332</v>
      </c>
      <c r="E748" s="17" t="s">
        <v>390</v>
      </c>
      <c r="F748" s="17" t="s">
        <v>651</v>
      </c>
      <c r="G748" s="17" t="s">
        <v>10188</v>
      </c>
    </row>
    <row r="749" spans="1:7" x14ac:dyDescent="0.25">
      <c r="A749" s="17" t="s">
        <v>769</v>
      </c>
      <c r="B749" s="17" t="s">
        <v>422</v>
      </c>
      <c r="C749" s="17" t="s">
        <v>10331</v>
      </c>
      <c r="D749" s="17" t="s">
        <v>10210</v>
      </c>
      <c r="E749" s="17" t="s">
        <v>360</v>
      </c>
      <c r="F749" s="17" t="s">
        <v>661</v>
      </c>
      <c r="G749" s="17" t="s">
        <v>10188</v>
      </c>
    </row>
    <row r="750" spans="1:7" x14ac:dyDescent="0.25">
      <c r="A750" s="17" t="s">
        <v>768</v>
      </c>
      <c r="B750" s="17" t="s">
        <v>422</v>
      </c>
      <c r="C750" s="17" t="s">
        <v>10330</v>
      </c>
      <c r="D750" s="17" t="s">
        <v>10329</v>
      </c>
      <c r="E750" s="17" t="s">
        <v>360</v>
      </c>
      <c r="F750" s="17" t="s">
        <v>661</v>
      </c>
      <c r="G750" s="17" t="s">
        <v>10188</v>
      </c>
    </row>
    <row r="751" spans="1:7" x14ac:dyDescent="0.25">
      <c r="A751" s="17" t="s">
        <v>767</v>
      </c>
      <c r="B751" s="17" t="s">
        <v>422</v>
      </c>
      <c r="C751" s="17" t="s">
        <v>10326</v>
      </c>
      <c r="D751" s="17" t="s">
        <v>10328</v>
      </c>
      <c r="E751" s="17" t="s">
        <v>390</v>
      </c>
      <c r="F751" s="17" t="s">
        <v>661</v>
      </c>
      <c r="G751" s="17" t="s">
        <v>10188</v>
      </c>
    </row>
    <row r="752" spans="1:7" x14ac:dyDescent="0.25">
      <c r="A752" s="17" t="s">
        <v>767</v>
      </c>
      <c r="B752" s="17" t="s">
        <v>418</v>
      </c>
      <c r="C752" s="17" t="s">
        <v>10326</v>
      </c>
      <c r="D752" s="17" t="s">
        <v>10327</v>
      </c>
      <c r="E752" s="17" t="s">
        <v>390</v>
      </c>
      <c r="F752" s="17" t="s">
        <v>661</v>
      </c>
      <c r="G752" s="17" t="s">
        <v>10188</v>
      </c>
    </row>
    <row r="753" spans="1:7" x14ac:dyDescent="0.25">
      <c r="A753" s="17" t="s">
        <v>767</v>
      </c>
      <c r="B753" s="17" t="s">
        <v>414</v>
      </c>
      <c r="C753" s="17" t="s">
        <v>10326</v>
      </c>
      <c r="D753" s="17" t="s">
        <v>10227</v>
      </c>
      <c r="E753" s="17" t="s">
        <v>422</v>
      </c>
      <c r="F753" s="17" t="s">
        <v>656</v>
      </c>
      <c r="G753" s="17" t="s">
        <v>654</v>
      </c>
    </row>
    <row r="754" spans="1:7" x14ac:dyDescent="0.25">
      <c r="A754" s="17" t="s">
        <v>767</v>
      </c>
      <c r="B754" s="17" t="s">
        <v>410</v>
      </c>
      <c r="C754" s="17" t="s">
        <v>10326</v>
      </c>
      <c r="D754" s="17" t="s">
        <v>10325</v>
      </c>
      <c r="E754" s="17" t="s">
        <v>410</v>
      </c>
      <c r="F754" s="17" t="s">
        <v>655</v>
      </c>
      <c r="G754" s="17" t="s">
        <v>10188</v>
      </c>
    </row>
    <row r="755" spans="1:7" x14ac:dyDescent="0.25">
      <c r="A755" s="17" t="s">
        <v>767</v>
      </c>
      <c r="B755" s="17" t="s">
        <v>406</v>
      </c>
      <c r="C755" s="17" t="s">
        <v>10326</v>
      </c>
      <c r="D755" s="17" t="s">
        <v>11538</v>
      </c>
      <c r="E755" s="17" t="s">
        <v>410</v>
      </c>
      <c r="F755" s="17" t="s">
        <v>10196</v>
      </c>
      <c r="G755" s="17" t="s">
        <v>10188</v>
      </c>
    </row>
    <row r="756" spans="1:7" x14ac:dyDescent="0.25">
      <c r="A756" s="17" t="s">
        <v>767</v>
      </c>
      <c r="B756" s="17" t="s">
        <v>402</v>
      </c>
      <c r="C756" s="17" t="s">
        <v>10326</v>
      </c>
      <c r="D756" s="17" t="s">
        <v>11539</v>
      </c>
      <c r="E756" s="17" t="s">
        <v>390</v>
      </c>
      <c r="F756" s="17" t="s">
        <v>10196</v>
      </c>
      <c r="G756" s="17" t="s">
        <v>10188</v>
      </c>
    </row>
    <row r="757" spans="1:7" x14ac:dyDescent="0.25">
      <c r="A757" s="17" t="s">
        <v>767</v>
      </c>
      <c r="B757" s="17" t="s">
        <v>398</v>
      </c>
      <c r="C757" s="17" t="s">
        <v>10326</v>
      </c>
      <c r="D757" s="17" t="s">
        <v>11540</v>
      </c>
      <c r="E757" s="17" t="s">
        <v>390</v>
      </c>
      <c r="F757" s="17" t="s">
        <v>10196</v>
      </c>
      <c r="G757" s="17" t="s">
        <v>10188</v>
      </c>
    </row>
    <row r="758" spans="1:7" x14ac:dyDescent="0.25">
      <c r="A758" s="17" t="s">
        <v>766</v>
      </c>
      <c r="B758" s="17" t="s">
        <v>422</v>
      </c>
      <c r="C758" s="17" t="s">
        <v>10322</v>
      </c>
      <c r="D758" s="17" t="s">
        <v>10324</v>
      </c>
      <c r="E758" s="17" t="s">
        <v>422</v>
      </c>
      <c r="F758" s="17" t="s">
        <v>660</v>
      </c>
      <c r="G758" s="17" t="s">
        <v>655</v>
      </c>
    </row>
    <row r="759" spans="1:7" x14ac:dyDescent="0.25">
      <c r="A759" s="17" t="s">
        <v>766</v>
      </c>
      <c r="B759" s="17" t="s">
        <v>418</v>
      </c>
      <c r="C759" s="17" t="s">
        <v>10322</v>
      </c>
      <c r="D759" s="17" t="s">
        <v>10323</v>
      </c>
      <c r="E759" s="17" t="s">
        <v>390</v>
      </c>
      <c r="F759" s="17" t="s">
        <v>660</v>
      </c>
      <c r="G759" s="17" t="s">
        <v>655</v>
      </c>
    </row>
    <row r="760" spans="1:7" x14ac:dyDescent="0.25">
      <c r="A760" s="17" t="s">
        <v>766</v>
      </c>
      <c r="B760" s="17" t="s">
        <v>414</v>
      </c>
      <c r="C760" s="17" t="s">
        <v>10322</v>
      </c>
      <c r="D760" s="17" t="s">
        <v>10321</v>
      </c>
      <c r="E760" s="17" t="s">
        <v>390</v>
      </c>
      <c r="F760" s="17" t="s">
        <v>660</v>
      </c>
      <c r="G760" s="17" t="s">
        <v>655</v>
      </c>
    </row>
    <row r="761" spans="1:7" x14ac:dyDescent="0.25">
      <c r="A761" s="17" t="s">
        <v>765</v>
      </c>
      <c r="B761" s="17" t="s">
        <v>422</v>
      </c>
      <c r="C761" s="17" t="s">
        <v>10318</v>
      </c>
      <c r="D761" s="17" t="s">
        <v>10320</v>
      </c>
      <c r="E761" s="17" t="s">
        <v>378</v>
      </c>
      <c r="F761" s="17" t="s">
        <v>660</v>
      </c>
      <c r="G761" s="17" t="s">
        <v>10188</v>
      </c>
    </row>
    <row r="762" spans="1:7" x14ac:dyDescent="0.25">
      <c r="A762" s="17" t="s">
        <v>765</v>
      </c>
      <c r="B762" s="17" t="s">
        <v>418</v>
      </c>
      <c r="C762" s="17" t="s">
        <v>10318</v>
      </c>
      <c r="D762" s="17" t="s">
        <v>10319</v>
      </c>
      <c r="E762" s="17" t="s">
        <v>370</v>
      </c>
      <c r="F762" s="17" t="s">
        <v>660</v>
      </c>
      <c r="G762" s="17" t="s">
        <v>10188</v>
      </c>
    </row>
    <row r="763" spans="1:7" x14ac:dyDescent="0.25">
      <c r="A763" s="17" t="s">
        <v>765</v>
      </c>
      <c r="B763" s="17" t="s">
        <v>414</v>
      </c>
      <c r="C763" s="17" t="s">
        <v>10318</v>
      </c>
      <c r="D763" s="17" t="s">
        <v>10317</v>
      </c>
      <c r="E763" s="17" t="s">
        <v>370</v>
      </c>
      <c r="F763" s="17" t="s">
        <v>10229</v>
      </c>
      <c r="G763" s="17" t="s">
        <v>10188</v>
      </c>
    </row>
    <row r="764" spans="1:7" x14ac:dyDescent="0.25">
      <c r="A764" s="17" t="s">
        <v>764</v>
      </c>
      <c r="B764" s="17" t="s">
        <v>422</v>
      </c>
      <c r="C764" s="17" t="s">
        <v>10314</v>
      </c>
      <c r="D764" s="17" t="s">
        <v>10316</v>
      </c>
      <c r="E764" s="17" t="s">
        <v>406</v>
      </c>
      <c r="F764" s="17" t="s">
        <v>660</v>
      </c>
      <c r="G764" s="17" t="s">
        <v>655</v>
      </c>
    </row>
    <row r="765" spans="1:7" x14ac:dyDescent="0.25">
      <c r="A765" s="17" t="s">
        <v>764</v>
      </c>
      <c r="B765" s="17" t="s">
        <v>418</v>
      </c>
      <c r="C765" s="17" t="s">
        <v>10314</v>
      </c>
      <c r="D765" s="17" t="s">
        <v>10315</v>
      </c>
      <c r="E765" s="17" t="s">
        <v>422</v>
      </c>
      <c r="F765" s="17" t="s">
        <v>659</v>
      </c>
      <c r="G765" s="17" t="s">
        <v>10188</v>
      </c>
    </row>
    <row r="766" spans="1:7" x14ac:dyDescent="0.25">
      <c r="A766" s="17" t="s">
        <v>764</v>
      </c>
      <c r="B766" s="17" t="s">
        <v>414</v>
      </c>
      <c r="C766" s="17" t="s">
        <v>10314</v>
      </c>
      <c r="D766" s="17" t="s">
        <v>10313</v>
      </c>
      <c r="E766" s="17" t="s">
        <v>422</v>
      </c>
      <c r="F766" s="17" t="s">
        <v>10312</v>
      </c>
      <c r="G766" s="17" t="s">
        <v>10188</v>
      </c>
    </row>
    <row r="767" spans="1:7" x14ac:dyDescent="0.25">
      <c r="A767" s="17" t="s">
        <v>763</v>
      </c>
      <c r="B767" s="17" t="s">
        <v>422</v>
      </c>
      <c r="C767" s="17" t="s">
        <v>10310</v>
      </c>
      <c r="D767" s="17" t="s">
        <v>10311</v>
      </c>
      <c r="E767" s="17" t="s">
        <v>390</v>
      </c>
      <c r="F767" s="17" t="s">
        <v>660</v>
      </c>
      <c r="G767" s="17" t="s">
        <v>10188</v>
      </c>
    </row>
    <row r="768" spans="1:7" x14ac:dyDescent="0.25">
      <c r="A768" s="17" t="s">
        <v>763</v>
      </c>
      <c r="B768" s="17" t="s">
        <v>418</v>
      </c>
      <c r="C768" s="17" t="s">
        <v>10310</v>
      </c>
      <c r="D768" s="17" t="s">
        <v>10309</v>
      </c>
      <c r="E768" s="17" t="s">
        <v>390</v>
      </c>
      <c r="F768" s="17" t="s">
        <v>10193</v>
      </c>
      <c r="G768" s="17" t="s">
        <v>10188</v>
      </c>
    </row>
    <row r="769" spans="1:7" x14ac:dyDescent="0.25">
      <c r="A769" s="17" t="s">
        <v>10307</v>
      </c>
      <c r="B769" s="17" t="s">
        <v>422</v>
      </c>
      <c r="C769" s="17" t="s">
        <v>10306</v>
      </c>
      <c r="D769" s="17" t="s">
        <v>10308</v>
      </c>
      <c r="E769" s="17" t="s">
        <v>390</v>
      </c>
      <c r="F769" s="17" t="s">
        <v>10229</v>
      </c>
      <c r="G769" s="17" t="s">
        <v>656</v>
      </c>
    </row>
    <row r="770" spans="1:7" x14ac:dyDescent="0.25">
      <c r="A770" s="17" t="s">
        <v>10307</v>
      </c>
      <c r="B770" s="17" t="s">
        <v>418</v>
      </c>
      <c r="C770" s="17" t="s">
        <v>10306</v>
      </c>
      <c r="D770" s="17" t="s">
        <v>10305</v>
      </c>
      <c r="E770" s="17" t="s">
        <v>390</v>
      </c>
      <c r="F770" s="17" t="s">
        <v>10229</v>
      </c>
      <c r="G770" s="17" t="s">
        <v>656</v>
      </c>
    </row>
    <row r="771" spans="1:7" x14ac:dyDescent="0.25">
      <c r="A771" s="17" t="s">
        <v>762</v>
      </c>
      <c r="B771" s="17" t="s">
        <v>422</v>
      </c>
      <c r="C771" s="17" t="s">
        <v>10299</v>
      </c>
      <c r="D771" s="17" t="s">
        <v>10304</v>
      </c>
      <c r="E771" s="17" t="s">
        <v>370</v>
      </c>
      <c r="F771" s="17" t="s">
        <v>660</v>
      </c>
      <c r="G771" s="17" t="s">
        <v>10188</v>
      </c>
    </row>
    <row r="772" spans="1:7" x14ac:dyDescent="0.25">
      <c r="A772" s="17" t="s">
        <v>762</v>
      </c>
      <c r="B772" s="17" t="s">
        <v>418</v>
      </c>
      <c r="C772" s="17" t="s">
        <v>10299</v>
      </c>
      <c r="D772" s="17" t="s">
        <v>10303</v>
      </c>
      <c r="E772" s="17" t="s">
        <v>370</v>
      </c>
      <c r="F772" s="17" t="s">
        <v>660</v>
      </c>
      <c r="G772" s="17" t="s">
        <v>10188</v>
      </c>
    </row>
    <row r="773" spans="1:7" x14ac:dyDescent="0.25">
      <c r="A773" s="17" t="s">
        <v>762</v>
      </c>
      <c r="B773" s="17" t="s">
        <v>414</v>
      </c>
      <c r="C773" s="17" t="s">
        <v>10299</v>
      </c>
      <c r="D773" s="17" t="s">
        <v>10302</v>
      </c>
      <c r="E773" s="17" t="s">
        <v>370</v>
      </c>
      <c r="F773" s="17" t="s">
        <v>660</v>
      </c>
      <c r="G773" s="17" t="s">
        <v>10188</v>
      </c>
    </row>
    <row r="774" spans="1:7" x14ac:dyDescent="0.25">
      <c r="A774" s="17" t="s">
        <v>762</v>
      </c>
      <c r="B774" s="17" t="s">
        <v>410</v>
      </c>
      <c r="C774" s="17" t="s">
        <v>10299</v>
      </c>
      <c r="D774" s="17" t="s">
        <v>10301</v>
      </c>
      <c r="E774" s="17" t="s">
        <v>370</v>
      </c>
      <c r="F774" s="17" t="s">
        <v>660</v>
      </c>
      <c r="G774" s="17" t="s">
        <v>10188</v>
      </c>
    </row>
    <row r="775" spans="1:7" x14ac:dyDescent="0.25">
      <c r="A775" s="17" t="s">
        <v>762</v>
      </c>
      <c r="B775" s="17" t="s">
        <v>406</v>
      </c>
      <c r="C775" s="17" t="s">
        <v>10299</v>
      </c>
      <c r="D775" s="17" t="s">
        <v>10300</v>
      </c>
      <c r="E775" s="17" t="s">
        <v>370</v>
      </c>
      <c r="F775" s="17" t="s">
        <v>660</v>
      </c>
      <c r="G775" s="17" t="s">
        <v>10188</v>
      </c>
    </row>
    <row r="776" spans="1:7" x14ac:dyDescent="0.25">
      <c r="A776" s="17" t="s">
        <v>762</v>
      </c>
      <c r="B776" s="17" t="s">
        <v>402</v>
      </c>
      <c r="C776" s="17" t="s">
        <v>10299</v>
      </c>
      <c r="D776" s="17" t="s">
        <v>10298</v>
      </c>
      <c r="E776" s="17" t="s">
        <v>370</v>
      </c>
      <c r="F776" s="17" t="s">
        <v>660</v>
      </c>
      <c r="G776" s="17" t="s">
        <v>10188</v>
      </c>
    </row>
    <row r="777" spans="1:7" x14ac:dyDescent="0.25">
      <c r="A777" s="17" t="s">
        <v>761</v>
      </c>
      <c r="B777" s="17" t="s">
        <v>422</v>
      </c>
      <c r="C777" s="17" t="s">
        <v>10297</v>
      </c>
      <c r="D777" s="17" t="s">
        <v>10257</v>
      </c>
      <c r="E777" s="17" t="s">
        <v>410</v>
      </c>
      <c r="F777" s="17" t="s">
        <v>660</v>
      </c>
      <c r="G777" s="17" t="s">
        <v>10188</v>
      </c>
    </row>
    <row r="778" spans="1:7" x14ac:dyDescent="0.25">
      <c r="A778" s="17" t="s">
        <v>760</v>
      </c>
      <c r="B778" s="17" t="s">
        <v>422</v>
      </c>
      <c r="C778" s="17" t="s">
        <v>10295</v>
      </c>
      <c r="D778" s="17" t="s">
        <v>10296</v>
      </c>
      <c r="E778" s="17" t="s">
        <v>410</v>
      </c>
      <c r="F778" s="17" t="s">
        <v>660</v>
      </c>
      <c r="G778" s="17" t="s">
        <v>655</v>
      </c>
    </row>
    <row r="779" spans="1:7" x14ac:dyDescent="0.25">
      <c r="A779" s="17" t="s">
        <v>760</v>
      </c>
      <c r="B779" s="17" t="s">
        <v>418</v>
      </c>
      <c r="C779" s="17" t="s">
        <v>10295</v>
      </c>
      <c r="D779" s="17" t="s">
        <v>10294</v>
      </c>
      <c r="E779" s="17" t="s">
        <v>390</v>
      </c>
      <c r="F779" s="17" t="s">
        <v>659</v>
      </c>
      <c r="G779" s="17" t="s">
        <v>10188</v>
      </c>
    </row>
    <row r="780" spans="1:7" x14ac:dyDescent="0.25">
      <c r="A780" s="17" t="s">
        <v>760</v>
      </c>
      <c r="B780" s="17" t="s">
        <v>414</v>
      </c>
      <c r="C780" s="17" t="s">
        <v>10295</v>
      </c>
      <c r="D780" s="17" t="s">
        <v>11541</v>
      </c>
      <c r="E780" s="17" t="s">
        <v>390</v>
      </c>
      <c r="F780" s="17" t="s">
        <v>10196</v>
      </c>
      <c r="G780" s="17" t="s">
        <v>10188</v>
      </c>
    </row>
    <row r="781" spans="1:7" x14ac:dyDescent="0.25">
      <c r="A781" s="17" t="s">
        <v>759</v>
      </c>
      <c r="B781" s="17" t="s">
        <v>422</v>
      </c>
      <c r="C781" s="17" t="s">
        <v>10287</v>
      </c>
      <c r="D781" s="17" t="s">
        <v>10293</v>
      </c>
      <c r="E781" s="17" t="s">
        <v>410</v>
      </c>
      <c r="F781" s="17" t="s">
        <v>659</v>
      </c>
      <c r="G781" s="17" t="s">
        <v>10188</v>
      </c>
    </row>
    <row r="782" spans="1:7" x14ac:dyDescent="0.25">
      <c r="A782" s="17" t="s">
        <v>759</v>
      </c>
      <c r="B782" s="17" t="s">
        <v>418</v>
      </c>
      <c r="C782" s="17" t="s">
        <v>10287</v>
      </c>
      <c r="D782" s="17" t="s">
        <v>10292</v>
      </c>
      <c r="E782" s="17" t="s">
        <v>362</v>
      </c>
      <c r="F782" s="17" t="s">
        <v>658</v>
      </c>
      <c r="G782" s="17" t="s">
        <v>653</v>
      </c>
    </row>
    <row r="783" spans="1:7" x14ac:dyDescent="0.25">
      <c r="A783" s="17" t="s">
        <v>759</v>
      </c>
      <c r="B783" s="17" t="s">
        <v>414</v>
      </c>
      <c r="C783" s="17" t="s">
        <v>10287</v>
      </c>
      <c r="D783" s="17" t="s">
        <v>10291</v>
      </c>
      <c r="E783" s="17" t="s">
        <v>366</v>
      </c>
      <c r="F783" s="17" t="s">
        <v>658</v>
      </c>
      <c r="G783" s="17" t="s">
        <v>10188</v>
      </c>
    </row>
    <row r="784" spans="1:7" x14ac:dyDescent="0.25">
      <c r="A784" s="17" t="s">
        <v>759</v>
      </c>
      <c r="B784" s="17" t="s">
        <v>410</v>
      </c>
      <c r="C784" s="17" t="s">
        <v>10287</v>
      </c>
      <c r="D784" s="17" t="s">
        <v>10290</v>
      </c>
      <c r="E784" s="17" t="s">
        <v>366</v>
      </c>
      <c r="F784" s="17" t="s">
        <v>658</v>
      </c>
      <c r="G784" s="17" t="s">
        <v>10188</v>
      </c>
    </row>
    <row r="785" spans="1:7" x14ac:dyDescent="0.25">
      <c r="A785" s="17" t="s">
        <v>759</v>
      </c>
      <c r="B785" s="17" t="s">
        <v>406</v>
      </c>
      <c r="C785" s="17" t="s">
        <v>10287</v>
      </c>
      <c r="D785" s="17" t="s">
        <v>10289</v>
      </c>
      <c r="E785" s="17" t="s">
        <v>352</v>
      </c>
      <c r="F785" s="17" t="s">
        <v>658</v>
      </c>
      <c r="G785" s="17" t="s">
        <v>653</v>
      </c>
    </row>
    <row r="786" spans="1:7" x14ac:dyDescent="0.25">
      <c r="A786" s="17" t="s">
        <v>759</v>
      </c>
      <c r="B786" s="17" t="s">
        <v>402</v>
      </c>
      <c r="C786" s="17" t="s">
        <v>10287</v>
      </c>
      <c r="D786" s="17" t="s">
        <v>10288</v>
      </c>
      <c r="E786" s="17" t="s">
        <v>422</v>
      </c>
      <c r="F786" s="17" t="s">
        <v>657</v>
      </c>
      <c r="G786" s="17" t="s">
        <v>651</v>
      </c>
    </row>
    <row r="787" spans="1:7" x14ac:dyDescent="0.25">
      <c r="A787" s="17" t="s">
        <v>759</v>
      </c>
      <c r="B787" s="17" t="s">
        <v>398</v>
      </c>
      <c r="C787" s="17" t="s">
        <v>10287</v>
      </c>
      <c r="D787" s="17" t="s">
        <v>10286</v>
      </c>
      <c r="E787" s="17" t="s">
        <v>390</v>
      </c>
      <c r="F787" s="17" t="s">
        <v>657</v>
      </c>
      <c r="G787" s="17" t="s">
        <v>651</v>
      </c>
    </row>
    <row r="788" spans="1:7" x14ac:dyDescent="0.25">
      <c r="A788" s="17" t="s">
        <v>758</v>
      </c>
      <c r="B788" s="17" t="s">
        <v>422</v>
      </c>
      <c r="C788" s="17" t="s">
        <v>10284</v>
      </c>
      <c r="D788" s="17" t="s">
        <v>10285</v>
      </c>
      <c r="E788" s="17" t="s">
        <v>352</v>
      </c>
      <c r="F788" s="17" t="s">
        <v>659</v>
      </c>
      <c r="G788" s="17" t="s">
        <v>10188</v>
      </c>
    </row>
    <row r="789" spans="1:7" x14ac:dyDescent="0.25">
      <c r="A789" s="17" t="s">
        <v>758</v>
      </c>
      <c r="B789" s="17" t="s">
        <v>418</v>
      </c>
      <c r="C789" s="17" t="s">
        <v>10284</v>
      </c>
      <c r="D789" s="17" t="s">
        <v>10283</v>
      </c>
      <c r="E789" s="17" t="s">
        <v>352</v>
      </c>
      <c r="F789" s="17" t="s">
        <v>10238</v>
      </c>
      <c r="G789" s="17" t="s">
        <v>10188</v>
      </c>
    </row>
    <row r="790" spans="1:7" x14ac:dyDescent="0.25">
      <c r="A790" s="17" t="s">
        <v>758</v>
      </c>
      <c r="B790" s="17" t="s">
        <v>414</v>
      </c>
      <c r="C790" s="17" t="s">
        <v>10284</v>
      </c>
      <c r="D790" s="17" t="s">
        <v>11542</v>
      </c>
      <c r="E790" s="17" t="s">
        <v>352</v>
      </c>
      <c r="F790" s="17" t="s">
        <v>10196</v>
      </c>
      <c r="G790" s="17" t="s">
        <v>10188</v>
      </c>
    </row>
    <row r="791" spans="1:7" x14ac:dyDescent="0.25">
      <c r="A791" s="17" t="s">
        <v>757</v>
      </c>
      <c r="B791" s="17" t="s">
        <v>422</v>
      </c>
      <c r="C791" s="17" t="s">
        <v>10275</v>
      </c>
      <c r="D791" s="17" t="s">
        <v>10282</v>
      </c>
      <c r="E791" s="17" t="s">
        <v>362</v>
      </c>
      <c r="F791" s="17" t="s">
        <v>659</v>
      </c>
      <c r="G791" s="17" t="s">
        <v>10188</v>
      </c>
    </row>
    <row r="792" spans="1:7" x14ac:dyDescent="0.25">
      <c r="A792" s="17" t="s">
        <v>757</v>
      </c>
      <c r="B792" s="17" t="s">
        <v>418</v>
      </c>
      <c r="C792" s="17" t="s">
        <v>10275</v>
      </c>
      <c r="D792" s="17" t="s">
        <v>10281</v>
      </c>
      <c r="E792" s="17" t="s">
        <v>362</v>
      </c>
      <c r="F792" s="17" t="s">
        <v>659</v>
      </c>
      <c r="G792" s="17" t="s">
        <v>10188</v>
      </c>
    </row>
    <row r="793" spans="1:7" x14ac:dyDescent="0.25">
      <c r="A793" s="17" t="s">
        <v>757</v>
      </c>
      <c r="B793" s="17" t="s">
        <v>414</v>
      </c>
      <c r="C793" s="17" t="s">
        <v>10275</v>
      </c>
      <c r="D793" s="17" t="s">
        <v>10280</v>
      </c>
      <c r="E793" s="17" t="s">
        <v>362</v>
      </c>
      <c r="F793" s="17" t="s">
        <v>659</v>
      </c>
      <c r="G793" s="17" t="s">
        <v>10188</v>
      </c>
    </row>
    <row r="794" spans="1:7" x14ac:dyDescent="0.25">
      <c r="A794" s="17" t="s">
        <v>757</v>
      </c>
      <c r="B794" s="17" t="s">
        <v>410</v>
      </c>
      <c r="C794" s="17" t="s">
        <v>10275</v>
      </c>
      <c r="D794" s="17" t="s">
        <v>10279</v>
      </c>
      <c r="E794" s="17" t="s">
        <v>362</v>
      </c>
      <c r="F794" s="17" t="s">
        <v>659</v>
      </c>
      <c r="G794" s="17" t="s">
        <v>10188</v>
      </c>
    </row>
    <row r="795" spans="1:7" x14ac:dyDescent="0.25">
      <c r="A795" s="17" t="s">
        <v>757</v>
      </c>
      <c r="B795" s="17" t="s">
        <v>406</v>
      </c>
      <c r="C795" s="17" t="s">
        <v>10275</v>
      </c>
      <c r="D795" s="17" t="s">
        <v>10278</v>
      </c>
      <c r="E795" s="17" t="s">
        <v>362</v>
      </c>
      <c r="F795" s="17" t="s">
        <v>659</v>
      </c>
      <c r="G795" s="17" t="s">
        <v>10188</v>
      </c>
    </row>
    <row r="796" spans="1:7" x14ac:dyDescent="0.25">
      <c r="A796" s="17" t="s">
        <v>757</v>
      </c>
      <c r="B796" s="17" t="s">
        <v>402</v>
      </c>
      <c r="C796" s="17" t="s">
        <v>10275</v>
      </c>
      <c r="D796" s="17" t="s">
        <v>10277</v>
      </c>
      <c r="E796" s="17" t="s">
        <v>362</v>
      </c>
      <c r="F796" s="17" t="s">
        <v>10221</v>
      </c>
      <c r="G796" s="17" t="s">
        <v>10188</v>
      </c>
    </row>
    <row r="797" spans="1:7" x14ac:dyDescent="0.25">
      <c r="A797" s="17" t="s">
        <v>757</v>
      </c>
      <c r="B797" s="17" t="s">
        <v>398</v>
      </c>
      <c r="C797" s="17" t="s">
        <v>10275</v>
      </c>
      <c r="D797" s="17" t="s">
        <v>10276</v>
      </c>
      <c r="E797" s="17" t="s">
        <v>362</v>
      </c>
      <c r="F797" s="17" t="s">
        <v>10221</v>
      </c>
      <c r="G797" s="17" t="s">
        <v>10188</v>
      </c>
    </row>
    <row r="798" spans="1:7" x14ac:dyDescent="0.25">
      <c r="A798" s="17" t="s">
        <v>757</v>
      </c>
      <c r="B798" s="17" t="s">
        <v>394</v>
      </c>
      <c r="C798" s="17" t="s">
        <v>10275</v>
      </c>
      <c r="D798" s="17" t="s">
        <v>10274</v>
      </c>
      <c r="E798" s="17" t="s">
        <v>362</v>
      </c>
      <c r="F798" s="17" t="s">
        <v>10221</v>
      </c>
      <c r="G798" s="17" t="s">
        <v>10188</v>
      </c>
    </row>
    <row r="799" spans="1:7" x14ac:dyDescent="0.25">
      <c r="A799" s="17" t="s">
        <v>756</v>
      </c>
      <c r="B799" s="17" t="s">
        <v>422</v>
      </c>
      <c r="C799" s="17" t="s">
        <v>10272</v>
      </c>
      <c r="D799" s="17" t="s">
        <v>10273</v>
      </c>
      <c r="E799" s="17" t="s">
        <v>362</v>
      </c>
      <c r="F799" s="17" t="s">
        <v>660</v>
      </c>
      <c r="G799" s="17" t="s">
        <v>10188</v>
      </c>
    </row>
    <row r="800" spans="1:7" x14ac:dyDescent="0.25">
      <c r="A800" s="17" t="s">
        <v>756</v>
      </c>
      <c r="B800" s="17" t="s">
        <v>418</v>
      </c>
      <c r="C800" s="17" t="s">
        <v>10272</v>
      </c>
      <c r="D800" s="17" t="s">
        <v>10271</v>
      </c>
      <c r="E800" s="17" t="s">
        <v>362</v>
      </c>
      <c r="F800" s="17" t="s">
        <v>10270</v>
      </c>
      <c r="G800" s="17" t="s">
        <v>10188</v>
      </c>
    </row>
    <row r="801" spans="1:7" x14ac:dyDescent="0.25">
      <c r="A801" s="17" t="s">
        <v>755</v>
      </c>
      <c r="B801" s="17" t="s">
        <v>422</v>
      </c>
      <c r="C801" s="17" t="s">
        <v>10269</v>
      </c>
      <c r="D801" s="17" t="s">
        <v>10268</v>
      </c>
      <c r="E801" s="17" t="s">
        <v>390</v>
      </c>
      <c r="F801" s="17" t="s">
        <v>658</v>
      </c>
      <c r="G801" s="17" t="s">
        <v>10188</v>
      </c>
    </row>
    <row r="802" spans="1:7" x14ac:dyDescent="0.25">
      <c r="A802" s="17" t="s">
        <v>755</v>
      </c>
      <c r="B802" s="17" t="s">
        <v>418</v>
      </c>
      <c r="C802" s="17" t="s">
        <v>10269</v>
      </c>
      <c r="D802" s="17" t="s">
        <v>11543</v>
      </c>
      <c r="E802" s="17" t="s">
        <v>390</v>
      </c>
      <c r="F802" s="17" t="s">
        <v>658</v>
      </c>
      <c r="G802" s="17" t="s">
        <v>10188</v>
      </c>
    </row>
    <row r="803" spans="1:7" x14ac:dyDescent="0.25">
      <c r="A803" s="17" t="s">
        <v>754</v>
      </c>
      <c r="B803" s="17" t="s">
        <v>422</v>
      </c>
      <c r="C803" s="17" t="s">
        <v>10263</v>
      </c>
      <c r="D803" s="17" t="s">
        <v>10267</v>
      </c>
      <c r="E803" s="17" t="s">
        <v>360</v>
      </c>
      <c r="F803" s="17" t="s">
        <v>10241</v>
      </c>
      <c r="G803" s="17" t="s">
        <v>10188</v>
      </c>
    </row>
    <row r="804" spans="1:7" x14ac:dyDescent="0.25">
      <c r="A804" s="17" t="s">
        <v>754</v>
      </c>
      <c r="B804" s="17" t="s">
        <v>418</v>
      </c>
      <c r="C804" s="17" t="s">
        <v>10263</v>
      </c>
      <c r="D804" s="17" t="s">
        <v>10266</v>
      </c>
      <c r="E804" s="17" t="s">
        <v>410</v>
      </c>
      <c r="F804" s="17" t="s">
        <v>10241</v>
      </c>
      <c r="G804" s="17" t="s">
        <v>10188</v>
      </c>
    </row>
    <row r="805" spans="1:7" x14ac:dyDescent="0.25">
      <c r="A805" s="17" t="s">
        <v>754</v>
      </c>
      <c r="B805" s="17" t="s">
        <v>414</v>
      </c>
      <c r="C805" s="17" t="s">
        <v>10263</v>
      </c>
      <c r="D805" s="17" t="s">
        <v>10265</v>
      </c>
      <c r="E805" s="17" t="s">
        <v>410</v>
      </c>
      <c r="F805" s="17" t="s">
        <v>10241</v>
      </c>
      <c r="G805" s="17" t="s">
        <v>10188</v>
      </c>
    </row>
    <row r="806" spans="1:7" x14ac:dyDescent="0.25">
      <c r="A806" s="17" t="s">
        <v>754</v>
      </c>
      <c r="B806" s="17" t="s">
        <v>410</v>
      </c>
      <c r="C806" s="17" t="s">
        <v>10263</v>
      </c>
      <c r="D806" s="17" t="s">
        <v>10264</v>
      </c>
      <c r="E806" s="17" t="s">
        <v>360</v>
      </c>
      <c r="F806" s="17" t="s">
        <v>10238</v>
      </c>
      <c r="G806" s="17" t="s">
        <v>10188</v>
      </c>
    </row>
    <row r="807" spans="1:7" x14ac:dyDescent="0.25">
      <c r="A807" s="17" t="s">
        <v>754</v>
      </c>
      <c r="B807" s="17" t="s">
        <v>406</v>
      </c>
      <c r="C807" s="17" t="s">
        <v>10263</v>
      </c>
      <c r="D807" s="17" t="s">
        <v>10262</v>
      </c>
      <c r="E807" s="17" t="s">
        <v>410</v>
      </c>
      <c r="F807" s="17" t="s">
        <v>10238</v>
      </c>
      <c r="G807" s="17" t="s">
        <v>10188</v>
      </c>
    </row>
    <row r="808" spans="1:7" x14ac:dyDescent="0.25">
      <c r="A808" s="17" t="s">
        <v>753</v>
      </c>
      <c r="B808" s="17" t="s">
        <v>422</v>
      </c>
      <c r="C808" s="17" t="s">
        <v>10258</v>
      </c>
      <c r="D808" s="17" t="s">
        <v>10261</v>
      </c>
      <c r="E808" s="17" t="s">
        <v>360</v>
      </c>
      <c r="F808" s="17" t="s">
        <v>10241</v>
      </c>
      <c r="G808" s="17" t="s">
        <v>10188</v>
      </c>
    </row>
    <row r="809" spans="1:7" x14ac:dyDescent="0.25">
      <c r="A809" s="17" t="s">
        <v>753</v>
      </c>
      <c r="B809" s="17" t="s">
        <v>418</v>
      </c>
      <c r="C809" s="17" t="s">
        <v>10258</v>
      </c>
      <c r="D809" s="17" t="s">
        <v>10260</v>
      </c>
      <c r="E809" s="17" t="s">
        <v>410</v>
      </c>
      <c r="F809" s="17" t="s">
        <v>10241</v>
      </c>
      <c r="G809" s="17" t="s">
        <v>10188</v>
      </c>
    </row>
    <row r="810" spans="1:7" x14ac:dyDescent="0.25">
      <c r="A810" s="17" t="s">
        <v>753</v>
      </c>
      <c r="B810" s="17" t="s">
        <v>414</v>
      </c>
      <c r="C810" s="17" t="s">
        <v>10258</v>
      </c>
      <c r="D810" s="17" t="s">
        <v>10259</v>
      </c>
      <c r="E810" s="17" t="s">
        <v>360</v>
      </c>
      <c r="F810" s="17" t="s">
        <v>10238</v>
      </c>
      <c r="G810" s="17" t="s">
        <v>10188</v>
      </c>
    </row>
    <row r="811" spans="1:7" x14ac:dyDescent="0.25">
      <c r="A811" s="17" t="s">
        <v>753</v>
      </c>
      <c r="B811" s="17" t="s">
        <v>410</v>
      </c>
      <c r="C811" s="17" t="s">
        <v>10258</v>
      </c>
      <c r="D811" s="17" t="s">
        <v>10257</v>
      </c>
      <c r="E811" s="17" t="s">
        <v>410</v>
      </c>
      <c r="F811" s="17" t="s">
        <v>10238</v>
      </c>
      <c r="G811" s="17" t="s">
        <v>10188</v>
      </c>
    </row>
    <row r="812" spans="1:7" x14ac:dyDescent="0.25">
      <c r="A812" s="17" t="s">
        <v>752</v>
      </c>
      <c r="B812" s="17" t="s">
        <v>422</v>
      </c>
      <c r="C812" s="17" t="s">
        <v>10246</v>
      </c>
      <c r="D812" s="17" t="s">
        <v>10256</v>
      </c>
      <c r="E812" s="17" t="s">
        <v>422</v>
      </c>
      <c r="F812" s="17" t="s">
        <v>10241</v>
      </c>
      <c r="G812" s="17" t="s">
        <v>653</v>
      </c>
    </row>
    <row r="813" spans="1:7" x14ac:dyDescent="0.25">
      <c r="A813" s="17" t="s">
        <v>752</v>
      </c>
      <c r="B813" s="17" t="s">
        <v>418</v>
      </c>
      <c r="C813" s="17" t="s">
        <v>10246</v>
      </c>
      <c r="D813" s="17" t="s">
        <v>10255</v>
      </c>
      <c r="E813" s="17" t="s">
        <v>422</v>
      </c>
      <c r="F813" s="17" t="s">
        <v>10241</v>
      </c>
      <c r="G813" s="17" t="s">
        <v>653</v>
      </c>
    </row>
    <row r="814" spans="1:7" x14ac:dyDescent="0.25">
      <c r="A814" s="17" t="s">
        <v>752</v>
      </c>
      <c r="B814" s="17" t="s">
        <v>414</v>
      </c>
      <c r="C814" s="17" t="s">
        <v>10246</v>
      </c>
      <c r="D814" s="17" t="s">
        <v>10254</v>
      </c>
      <c r="E814" s="17" t="s">
        <v>410</v>
      </c>
      <c r="F814" s="17" t="s">
        <v>10241</v>
      </c>
      <c r="G814" s="17" t="s">
        <v>653</v>
      </c>
    </row>
    <row r="815" spans="1:7" x14ac:dyDescent="0.25">
      <c r="A815" s="17" t="s">
        <v>752</v>
      </c>
      <c r="B815" s="17" t="s">
        <v>410</v>
      </c>
      <c r="C815" s="17" t="s">
        <v>10246</v>
      </c>
      <c r="D815" s="17" t="s">
        <v>10253</v>
      </c>
      <c r="E815" s="17" t="s">
        <v>390</v>
      </c>
      <c r="F815" s="17" t="s">
        <v>10241</v>
      </c>
      <c r="G815" s="17" t="s">
        <v>653</v>
      </c>
    </row>
    <row r="816" spans="1:7" x14ac:dyDescent="0.25">
      <c r="A816" s="17" t="s">
        <v>752</v>
      </c>
      <c r="B816" s="17" t="s">
        <v>406</v>
      </c>
      <c r="C816" s="17" t="s">
        <v>10246</v>
      </c>
      <c r="D816" s="17" t="s">
        <v>10252</v>
      </c>
      <c r="E816" s="17" t="s">
        <v>410</v>
      </c>
      <c r="F816" s="17" t="s">
        <v>659</v>
      </c>
      <c r="G816" s="17" t="s">
        <v>10188</v>
      </c>
    </row>
    <row r="817" spans="1:7" x14ac:dyDescent="0.25">
      <c r="A817" s="17" t="s">
        <v>752</v>
      </c>
      <c r="B817" s="17" t="s">
        <v>402</v>
      </c>
      <c r="C817" s="17" t="s">
        <v>10246</v>
      </c>
      <c r="D817" s="17" t="s">
        <v>10251</v>
      </c>
      <c r="E817" s="17" t="s">
        <v>410</v>
      </c>
      <c r="F817" s="17" t="s">
        <v>659</v>
      </c>
      <c r="G817" s="17" t="s">
        <v>10188</v>
      </c>
    </row>
    <row r="818" spans="1:7" x14ac:dyDescent="0.25">
      <c r="A818" s="17" t="s">
        <v>752</v>
      </c>
      <c r="B818" s="17" t="s">
        <v>398</v>
      </c>
      <c r="C818" s="17" t="s">
        <v>10246</v>
      </c>
      <c r="D818" s="17" t="s">
        <v>10250</v>
      </c>
      <c r="E818" s="17" t="s">
        <v>422</v>
      </c>
      <c r="F818" s="17" t="s">
        <v>10238</v>
      </c>
      <c r="G818" s="17" t="s">
        <v>653</v>
      </c>
    </row>
    <row r="819" spans="1:7" x14ac:dyDescent="0.25">
      <c r="A819" s="17" t="s">
        <v>752</v>
      </c>
      <c r="B819" s="17" t="s">
        <v>394</v>
      </c>
      <c r="C819" s="17" t="s">
        <v>10246</v>
      </c>
      <c r="D819" s="17" t="s">
        <v>10249</v>
      </c>
      <c r="E819" s="17" t="s">
        <v>422</v>
      </c>
      <c r="F819" s="17" t="s">
        <v>10238</v>
      </c>
      <c r="G819" s="17" t="s">
        <v>653</v>
      </c>
    </row>
    <row r="820" spans="1:7" x14ac:dyDescent="0.25">
      <c r="A820" s="17" t="s">
        <v>752</v>
      </c>
      <c r="B820" s="17" t="s">
        <v>390</v>
      </c>
      <c r="C820" s="17" t="s">
        <v>10246</v>
      </c>
      <c r="D820" s="17" t="s">
        <v>10248</v>
      </c>
      <c r="E820" s="17" t="s">
        <v>410</v>
      </c>
      <c r="F820" s="17" t="s">
        <v>10238</v>
      </c>
      <c r="G820" s="17" t="s">
        <v>653</v>
      </c>
    </row>
    <row r="821" spans="1:7" x14ac:dyDescent="0.25">
      <c r="A821" s="17" t="s">
        <v>752</v>
      </c>
      <c r="B821" s="17" t="s">
        <v>386</v>
      </c>
      <c r="C821" s="17" t="s">
        <v>10246</v>
      </c>
      <c r="D821" s="17" t="s">
        <v>10247</v>
      </c>
      <c r="E821" s="17" t="s">
        <v>410</v>
      </c>
      <c r="F821" s="17" t="s">
        <v>10238</v>
      </c>
      <c r="G821" s="17" t="s">
        <v>10188</v>
      </c>
    </row>
    <row r="822" spans="1:7" x14ac:dyDescent="0.25">
      <c r="A822" s="17" t="s">
        <v>752</v>
      </c>
      <c r="B822" s="17" t="s">
        <v>382</v>
      </c>
      <c r="C822" s="17" t="s">
        <v>10246</v>
      </c>
      <c r="D822" s="17" t="s">
        <v>10245</v>
      </c>
      <c r="E822" s="17" t="s">
        <v>390</v>
      </c>
      <c r="F822" s="17" t="s">
        <v>10238</v>
      </c>
      <c r="G822" s="17" t="s">
        <v>653</v>
      </c>
    </row>
    <row r="823" spans="1:7" x14ac:dyDescent="0.25">
      <c r="A823" s="17" t="s">
        <v>751</v>
      </c>
      <c r="B823" s="17" t="s">
        <v>422</v>
      </c>
      <c r="C823" s="17" t="s">
        <v>10239</v>
      </c>
      <c r="D823" s="17" t="s">
        <v>10244</v>
      </c>
      <c r="E823" s="17" t="s">
        <v>410</v>
      </c>
      <c r="F823" s="17" t="s">
        <v>10241</v>
      </c>
      <c r="G823" s="17" t="s">
        <v>10188</v>
      </c>
    </row>
    <row r="824" spans="1:7" x14ac:dyDescent="0.25">
      <c r="A824" s="17" t="s">
        <v>751</v>
      </c>
      <c r="B824" s="17" t="s">
        <v>418</v>
      </c>
      <c r="C824" s="17" t="s">
        <v>10239</v>
      </c>
      <c r="D824" s="17" t="s">
        <v>10243</v>
      </c>
      <c r="E824" s="17" t="s">
        <v>410</v>
      </c>
      <c r="F824" s="17" t="s">
        <v>10241</v>
      </c>
      <c r="G824" s="17" t="s">
        <v>10188</v>
      </c>
    </row>
    <row r="825" spans="1:7" x14ac:dyDescent="0.25">
      <c r="A825" s="17" t="s">
        <v>751</v>
      </c>
      <c r="B825" s="17" t="s">
        <v>414</v>
      </c>
      <c r="C825" s="17" t="s">
        <v>10239</v>
      </c>
      <c r="D825" s="17" t="s">
        <v>10242</v>
      </c>
      <c r="E825" s="17" t="s">
        <v>360</v>
      </c>
      <c r="F825" s="17" t="s">
        <v>10241</v>
      </c>
      <c r="G825" s="17" t="s">
        <v>10188</v>
      </c>
    </row>
    <row r="826" spans="1:7" x14ac:dyDescent="0.25">
      <c r="A826" s="17" t="s">
        <v>751</v>
      </c>
      <c r="B826" s="17" t="s">
        <v>410</v>
      </c>
      <c r="C826" s="17" t="s">
        <v>10239</v>
      </c>
      <c r="D826" s="17" t="s">
        <v>10240</v>
      </c>
      <c r="E826" s="17" t="s">
        <v>410</v>
      </c>
      <c r="F826" s="17" t="s">
        <v>10238</v>
      </c>
      <c r="G826" s="17" t="s">
        <v>10188</v>
      </c>
    </row>
    <row r="827" spans="1:7" x14ac:dyDescent="0.25">
      <c r="A827" s="17" t="s">
        <v>751</v>
      </c>
      <c r="B827" s="17" t="s">
        <v>406</v>
      </c>
      <c r="C827" s="17" t="s">
        <v>10239</v>
      </c>
      <c r="D827" s="17" t="s">
        <v>10200</v>
      </c>
      <c r="E827" s="17" t="s">
        <v>360</v>
      </c>
      <c r="F827" s="17" t="s">
        <v>10238</v>
      </c>
      <c r="G827" s="17" t="s">
        <v>10188</v>
      </c>
    </row>
    <row r="828" spans="1:7" x14ac:dyDescent="0.25">
      <c r="A828" s="17" t="s">
        <v>10235</v>
      </c>
      <c r="B828" s="17" t="s">
        <v>422</v>
      </c>
      <c r="C828" s="17" t="s">
        <v>10234</v>
      </c>
      <c r="D828" s="17" t="s">
        <v>10237</v>
      </c>
      <c r="E828" s="17" t="s">
        <v>422</v>
      </c>
      <c r="F828" s="17" t="s">
        <v>657</v>
      </c>
      <c r="G828" s="17" t="s">
        <v>655</v>
      </c>
    </row>
    <row r="829" spans="1:7" x14ac:dyDescent="0.25">
      <c r="A829" s="17" t="s">
        <v>10235</v>
      </c>
      <c r="B829" s="17" t="s">
        <v>418</v>
      </c>
      <c r="C829" s="17" t="s">
        <v>10234</v>
      </c>
      <c r="D829" s="17" t="s">
        <v>10236</v>
      </c>
      <c r="E829" s="17" t="s">
        <v>406</v>
      </c>
      <c r="F829" s="17" t="s">
        <v>657</v>
      </c>
      <c r="G829" s="17" t="s">
        <v>655</v>
      </c>
    </row>
    <row r="830" spans="1:7" x14ac:dyDescent="0.25">
      <c r="A830" s="17" t="s">
        <v>10235</v>
      </c>
      <c r="B830" s="17" t="s">
        <v>414</v>
      </c>
      <c r="C830" s="17" t="s">
        <v>10234</v>
      </c>
      <c r="D830" s="17" t="s">
        <v>10233</v>
      </c>
      <c r="E830" s="17" t="s">
        <v>410</v>
      </c>
      <c r="F830" s="17" t="s">
        <v>657</v>
      </c>
      <c r="G830" s="17" t="s">
        <v>655</v>
      </c>
    </row>
    <row r="831" spans="1:7" x14ac:dyDescent="0.25">
      <c r="A831" s="17" t="s">
        <v>750</v>
      </c>
      <c r="B831" s="17" t="s">
        <v>422</v>
      </c>
      <c r="C831" s="17" t="s">
        <v>10232</v>
      </c>
      <c r="D831" s="17" t="s">
        <v>10231</v>
      </c>
      <c r="E831" s="17" t="s">
        <v>422</v>
      </c>
      <c r="F831" s="17" t="s">
        <v>657</v>
      </c>
      <c r="G831" s="17" t="s">
        <v>10188</v>
      </c>
    </row>
    <row r="832" spans="1:7" x14ac:dyDescent="0.25">
      <c r="A832" s="17" t="s">
        <v>749</v>
      </c>
      <c r="B832" s="17" t="s">
        <v>422</v>
      </c>
      <c r="C832" s="17" t="s">
        <v>10228</v>
      </c>
      <c r="D832" s="17" t="s">
        <v>10230</v>
      </c>
      <c r="E832" s="17" t="s">
        <v>390</v>
      </c>
      <c r="F832" s="17" t="s">
        <v>10229</v>
      </c>
      <c r="G832" s="17" t="s">
        <v>10188</v>
      </c>
    </row>
    <row r="833" spans="1:7" x14ac:dyDescent="0.25">
      <c r="A833" s="17" t="s">
        <v>749</v>
      </c>
      <c r="B833" s="17" t="s">
        <v>418</v>
      </c>
      <c r="C833" s="17" t="s">
        <v>10228</v>
      </c>
      <c r="D833" s="17" t="s">
        <v>10227</v>
      </c>
      <c r="E833" s="17" t="s">
        <v>422</v>
      </c>
      <c r="F833" s="17" t="s">
        <v>651</v>
      </c>
      <c r="G833" s="17" t="s">
        <v>10188</v>
      </c>
    </row>
    <row r="834" spans="1:7" x14ac:dyDescent="0.25">
      <c r="A834" s="17" t="s">
        <v>748</v>
      </c>
      <c r="B834" s="17" t="s">
        <v>422</v>
      </c>
      <c r="C834" s="17" t="s">
        <v>10226</v>
      </c>
      <c r="D834" s="17" t="s">
        <v>10225</v>
      </c>
      <c r="E834" s="17" t="s">
        <v>422</v>
      </c>
      <c r="F834" s="17" t="s">
        <v>658</v>
      </c>
      <c r="G834" s="17" t="s">
        <v>653</v>
      </c>
    </row>
    <row r="835" spans="1:7" x14ac:dyDescent="0.25">
      <c r="A835" s="17" t="s">
        <v>747</v>
      </c>
      <c r="B835" s="17" t="s">
        <v>422</v>
      </c>
      <c r="C835" s="17" t="s">
        <v>10223</v>
      </c>
      <c r="D835" s="17" t="s">
        <v>10224</v>
      </c>
      <c r="E835" s="17" t="s">
        <v>422</v>
      </c>
      <c r="F835" s="17" t="s">
        <v>658</v>
      </c>
      <c r="G835" s="17" t="s">
        <v>10188</v>
      </c>
    </row>
    <row r="836" spans="1:7" x14ac:dyDescent="0.25">
      <c r="A836" s="17" t="s">
        <v>747</v>
      </c>
      <c r="B836" s="17" t="s">
        <v>418</v>
      </c>
      <c r="C836" s="17" t="s">
        <v>10223</v>
      </c>
      <c r="D836" s="17" t="s">
        <v>10222</v>
      </c>
      <c r="E836" s="17" t="s">
        <v>422</v>
      </c>
      <c r="F836" s="17" t="s">
        <v>10221</v>
      </c>
      <c r="G836" s="17" t="s">
        <v>10188</v>
      </c>
    </row>
    <row r="837" spans="1:7" x14ac:dyDescent="0.25">
      <c r="A837" s="17" t="s">
        <v>746</v>
      </c>
      <c r="B837" s="17" t="s">
        <v>422</v>
      </c>
      <c r="C837" s="17" t="s">
        <v>10218</v>
      </c>
      <c r="D837" s="17" t="s">
        <v>10220</v>
      </c>
      <c r="E837" s="17" t="s">
        <v>390</v>
      </c>
      <c r="F837" s="17" t="s">
        <v>657</v>
      </c>
      <c r="G837" s="17" t="s">
        <v>10188</v>
      </c>
    </row>
    <row r="838" spans="1:7" x14ac:dyDescent="0.25">
      <c r="A838" s="17" t="s">
        <v>746</v>
      </c>
      <c r="B838" s="17" t="s">
        <v>418</v>
      </c>
      <c r="C838" s="17" t="s">
        <v>10218</v>
      </c>
      <c r="D838" s="17" t="s">
        <v>10219</v>
      </c>
      <c r="E838" s="17" t="s">
        <v>360</v>
      </c>
      <c r="F838" s="17" t="s">
        <v>657</v>
      </c>
      <c r="G838" s="17" t="s">
        <v>10188</v>
      </c>
    </row>
    <row r="839" spans="1:7" x14ac:dyDescent="0.25">
      <c r="A839" s="17" t="s">
        <v>746</v>
      </c>
      <c r="B839" s="17" t="s">
        <v>414</v>
      </c>
      <c r="C839" s="17" t="s">
        <v>10218</v>
      </c>
      <c r="D839" s="17" t="s">
        <v>10217</v>
      </c>
      <c r="E839" s="17" t="s">
        <v>360</v>
      </c>
      <c r="F839" s="17" t="s">
        <v>657</v>
      </c>
      <c r="G839" s="17" t="s">
        <v>10188</v>
      </c>
    </row>
    <row r="840" spans="1:7" x14ac:dyDescent="0.25">
      <c r="A840" s="17" t="s">
        <v>745</v>
      </c>
      <c r="B840" s="17" t="s">
        <v>422</v>
      </c>
      <c r="C840" s="17" t="s">
        <v>10213</v>
      </c>
      <c r="D840" s="17" t="s">
        <v>10216</v>
      </c>
      <c r="E840" s="17" t="s">
        <v>422</v>
      </c>
      <c r="F840" s="17" t="s">
        <v>658</v>
      </c>
      <c r="G840" s="17" t="s">
        <v>653</v>
      </c>
    </row>
    <row r="841" spans="1:7" x14ac:dyDescent="0.25">
      <c r="A841" s="17" t="s">
        <v>745</v>
      </c>
      <c r="B841" s="17" t="s">
        <v>418</v>
      </c>
      <c r="C841" s="17" t="s">
        <v>10213</v>
      </c>
      <c r="D841" s="17" t="s">
        <v>10215</v>
      </c>
      <c r="E841" s="17" t="s">
        <v>410</v>
      </c>
      <c r="F841" s="17" t="s">
        <v>658</v>
      </c>
      <c r="G841" s="17" t="s">
        <v>653</v>
      </c>
    </row>
    <row r="842" spans="1:7" x14ac:dyDescent="0.25">
      <c r="A842" s="17" t="s">
        <v>745</v>
      </c>
      <c r="B842" s="17" t="s">
        <v>414</v>
      </c>
      <c r="C842" s="17" t="s">
        <v>10213</v>
      </c>
      <c r="D842" s="17" t="s">
        <v>10214</v>
      </c>
      <c r="E842" s="17" t="s">
        <v>362</v>
      </c>
      <c r="F842" s="17" t="s">
        <v>658</v>
      </c>
      <c r="G842" s="17" t="s">
        <v>653</v>
      </c>
    </row>
    <row r="843" spans="1:7" x14ac:dyDescent="0.25">
      <c r="A843" s="17" t="s">
        <v>745</v>
      </c>
      <c r="B843" s="17" t="s">
        <v>410</v>
      </c>
      <c r="C843" s="17" t="s">
        <v>10213</v>
      </c>
      <c r="D843" s="17" t="s">
        <v>10212</v>
      </c>
      <c r="E843" s="17" t="s">
        <v>356</v>
      </c>
      <c r="F843" s="17" t="s">
        <v>658</v>
      </c>
      <c r="G843" s="17" t="s">
        <v>653</v>
      </c>
    </row>
    <row r="844" spans="1:7" x14ac:dyDescent="0.25">
      <c r="A844" s="17" t="s">
        <v>744</v>
      </c>
      <c r="B844" s="17" t="s">
        <v>422</v>
      </c>
      <c r="C844" s="17" t="s">
        <v>10211</v>
      </c>
      <c r="D844" s="17" t="s">
        <v>10210</v>
      </c>
      <c r="E844" s="17" t="s">
        <v>360</v>
      </c>
      <c r="F844" s="17" t="s">
        <v>10209</v>
      </c>
      <c r="G844" s="17" t="s">
        <v>10188</v>
      </c>
    </row>
    <row r="845" spans="1:7" x14ac:dyDescent="0.25">
      <c r="A845" s="17" t="s">
        <v>743</v>
      </c>
      <c r="B845" s="17" t="s">
        <v>422</v>
      </c>
      <c r="C845" s="17" t="s">
        <v>10208</v>
      </c>
      <c r="D845" s="17" t="s">
        <v>10207</v>
      </c>
      <c r="E845" s="17" t="s">
        <v>378</v>
      </c>
      <c r="F845" s="17" t="s">
        <v>656</v>
      </c>
      <c r="G845" s="17" t="s">
        <v>10188</v>
      </c>
    </row>
    <row r="846" spans="1:7" x14ac:dyDescent="0.25">
      <c r="A846" s="17" t="s">
        <v>742</v>
      </c>
      <c r="B846" s="17" t="s">
        <v>422</v>
      </c>
      <c r="C846" s="17" t="s">
        <v>10205</v>
      </c>
      <c r="D846" s="17" t="s">
        <v>10206</v>
      </c>
      <c r="E846" s="17" t="s">
        <v>390</v>
      </c>
      <c r="F846" s="17" t="s">
        <v>657</v>
      </c>
      <c r="G846" s="17" t="s">
        <v>10188</v>
      </c>
    </row>
    <row r="847" spans="1:7" x14ac:dyDescent="0.25">
      <c r="A847" s="17" t="s">
        <v>742</v>
      </c>
      <c r="B847" s="17" t="s">
        <v>418</v>
      </c>
      <c r="C847" s="17" t="s">
        <v>10205</v>
      </c>
      <c r="D847" s="17" t="s">
        <v>10204</v>
      </c>
      <c r="E847" s="17" t="s">
        <v>390</v>
      </c>
      <c r="F847" s="17" t="s">
        <v>657</v>
      </c>
      <c r="G847" s="17" t="s">
        <v>10188</v>
      </c>
    </row>
    <row r="848" spans="1:7" x14ac:dyDescent="0.25">
      <c r="A848" s="17" t="s">
        <v>741</v>
      </c>
      <c r="B848" s="17" t="s">
        <v>422</v>
      </c>
      <c r="C848" s="17" t="s">
        <v>10203</v>
      </c>
      <c r="D848" s="17" t="s">
        <v>10202</v>
      </c>
      <c r="E848" s="17" t="s">
        <v>360</v>
      </c>
      <c r="F848" s="17" t="s">
        <v>654</v>
      </c>
      <c r="G848" s="17" t="s">
        <v>10188</v>
      </c>
    </row>
    <row r="849" spans="1:7" x14ac:dyDescent="0.25">
      <c r="A849" s="17" t="s">
        <v>740</v>
      </c>
      <c r="B849" s="17" t="s">
        <v>422</v>
      </c>
      <c r="C849" s="17" t="s">
        <v>10201</v>
      </c>
      <c r="D849" s="17" t="s">
        <v>10200</v>
      </c>
      <c r="E849" s="17" t="s">
        <v>360</v>
      </c>
      <c r="F849" s="17" t="s">
        <v>654</v>
      </c>
      <c r="G849" s="17" t="s">
        <v>10188</v>
      </c>
    </row>
    <row r="850" spans="1:7" x14ac:dyDescent="0.25">
      <c r="A850" s="17" t="s">
        <v>739</v>
      </c>
      <c r="B850" s="17" t="s">
        <v>422</v>
      </c>
      <c r="C850" s="17" t="s">
        <v>10195</v>
      </c>
      <c r="D850" s="17" t="s">
        <v>10199</v>
      </c>
      <c r="E850" s="17" t="s">
        <v>406</v>
      </c>
      <c r="F850" s="17" t="s">
        <v>10196</v>
      </c>
      <c r="G850" s="17" t="s">
        <v>10188</v>
      </c>
    </row>
    <row r="851" spans="1:7" x14ac:dyDescent="0.25">
      <c r="A851" s="17" t="s">
        <v>739</v>
      </c>
      <c r="B851" s="17" t="s">
        <v>418</v>
      </c>
      <c r="C851" s="17" t="s">
        <v>10195</v>
      </c>
      <c r="D851" s="17" t="s">
        <v>10198</v>
      </c>
      <c r="E851" s="17" t="s">
        <v>410</v>
      </c>
      <c r="F851" s="17" t="s">
        <v>10196</v>
      </c>
      <c r="G851" s="17" t="s">
        <v>10188</v>
      </c>
    </row>
    <row r="852" spans="1:7" x14ac:dyDescent="0.25">
      <c r="A852" s="17" t="s">
        <v>739</v>
      </c>
      <c r="B852" s="17" t="s">
        <v>414</v>
      </c>
      <c r="C852" s="17" t="s">
        <v>10195</v>
      </c>
      <c r="D852" s="17" t="s">
        <v>10197</v>
      </c>
      <c r="E852" s="17" t="s">
        <v>422</v>
      </c>
      <c r="F852" s="17" t="s">
        <v>10196</v>
      </c>
      <c r="G852" s="17" t="s">
        <v>10188</v>
      </c>
    </row>
    <row r="853" spans="1:7" x14ac:dyDescent="0.25">
      <c r="A853" s="17" t="s">
        <v>739</v>
      </c>
      <c r="B853" s="17" t="s">
        <v>410</v>
      </c>
      <c r="C853" s="17" t="s">
        <v>10195</v>
      </c>
      <c r="D853" s="17" t="s">
        <v>10194</v>
      </c>
      <c r="E853" s="17" t="s">
        <v>410</v>
      </c>
      <c r="F853" s="17" t="s">
        <v>10193</v>
      </c>
      <c r="G853" s="17" t="s">
        <v>10188</v>
      </c>
    </row>
    <row r="854" spans="1:7" x14ac:dyDescent="0.25">
      <c r="A854" s="17" t="s">
        <v>738</v>
      </c>
      <c r="B854" s="17" t="s">
        <v>422</v>
      </c>
      <c r="C854" s="17" t="s">
        <v>10190</v>
      </c>
      <c r="D854" s="17" t="s">
        <v>10192</v>
      </c>
      <c r="E854" s="17" t="s">
        <v>356</v>
      </c>
      <c r="F854" s="17" t="s">
        <v>651</v>
      </c>
      <c r="G854" s="17" t="s">
        <v>10188</v>
      </c>
    </row>
    <row r="855" spans="1:7" x14ac:dyDescent="0.25">
      <c r="A855" s="17" t="s">
        <v>738</v>
      </c>
      <c r="B855" s="17" t="s">
        <v>418</v>
      </c>
      <c r="C855" s="17" t="s">
        <v>10190</v>
      </c>
      <c r="D855" s="17" t="s">
        <v>10191</v>
      </c>
      <c r="E855" s="17" t="s">
        <v>356</v>
      </c>
      <c r="F855" s="17" t="s">
        <v>651</v>
      </c>
      <c r="G855" s="17" t="s">
        <v>10188</v>
      </c>
    </row>
    <row r="856" spans="1:7" x14ac:dyDescent="0.25">
      <c r="A856" s="17" t="s">
        <v>738</v>
      </c>
      <c r="B856" s="17" t="s">
        <v>414</v>
      </c>
      <c r="C856" s="17" t="s">
        <v>10190</v>
      </c>
      <c r="D856" s="17" t="s">
        <v>10189</v>
      </c>
      <c r="E856" s="17" t="s">
        <v>356</v>
      </c>
      <c r="F856" s="17" t="s">
        <v>651</v>
      </c>
      <c r="G856" s="17" t="s">
        <v>10188</v>
      </c>
    </row>
    <row r="857" spans="1:7" x14ac:dyDescent="0.25">
      <c r="A857" s="17" t="s">
        <v>11544</v>
      </c>
      <c r="B857" s="17" t="s">
        <v>422</v>
      </c>
      <c r="C857" s="17" t="s">
        <v>11545</v>
      </c>
      <c r="D857" s="17" t="s">
        <v>11546</v>
      </c>
      <c r="E857" s="17" t="s">
        <v>362</v>
      </c>
      <c r="F857" s="17" t="s">
        <v>649</v>
      </c>
      <c r="G857" s="17" t="s">
        <v>10188</v>
      </c>
    </row>
  </sheetData>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2"/>
  <dimension ref="A1:C7994"/>
  <sheetViews>
    <sheetView topLeftCell="A7963" workbookViewId="0">
      <selection activeCell="A7997" sqref="A7997"/>
    </sheetView>
  </sheetViews>
  <sheetFormatPr defaultRowHeight="15.75" x14ac:dyDescent="0.25"/>
  <cols>
    <col min="1" max="1" width="8.44140625" style="19" bestFit="1" customWidth="1"/>
    <col min="2" max="2" width="7.44140625" bestFit="1" customWidth="1"/>
    <col min="3" max="3" width="17.33203125" bestFit="1" customWidth="1"/>
  </cols>
  <sheetData>
    <row r="1" spans="1:3" x14ac:dyDescent="0.25">
      <c r="A1" s="23" t="s">
        <v>11499</v>
      </c>
      <c r="B1" s="12" t="s">
        <v>905</v>
      </c>
      <c r="C1" s="12" t="s">
        <v>10165</v>
      </c>
    </row>
    <row r="2" spans="1:3" x14ac:dyDescent="0.25">
      <c r="A2" s="17" t="s">
        <v>10164</v>
      </c>
      <c r="B2" s="14" t="s">
        <v>421</v>
      </c>
      <c r="C2" s="14" t="s">
        <v>9426</v>
      </c>
    </row>
    <row r="3" spans="1:3" x14ac:dyDescent="0.25">
      <c r="A3" s="17" t="s">
        <v>10163</v>
      </c>
      <c r="B3" s="14" t="s">
        <v>421</v>
      </c>
      <c r="C3" s="14" t="s">
        <v>9426</v>
      </c>
    </row>
    <row r="4" spans="1:3" x14ac:dyDescent="0.25">
      <c r="A4" s="17" t="s">
        <v>10162</v>
      </c>
      <c r="B4" s="14" t="s">
        <v>421</v>
      </c>
      <c r="C4" s="14" t="s">
        <v>9426</v>
      </c>
    </row>
    <row r="5" spans="1:3" x14ac:dyDescent="0.25">
      <c r="A5" s="17" t="s">
        <v>10161</v>
      </c>
      <c r="B5" s="14" t="s">
        <v>421</v>
      </c>
      <c r="C5" s="14" t="s">
        <v>9426</v>
      </c>
    </row>
    <row r="6" spans="1:3" x14ac:dyDescent="0.25">
      <c r="A6" s="17" t="s">
        <v>10160</v>
      </c>
      <c r="B6" s="14" t="s">
        <v>421</v>
      </c>
      <c r="C6" s="14" t="s">
        <v>9426</v>
      </c>
    </row>
    <row r="7" spans="1:3" x14ac:dyDescent="0.25">
      <c r="A7" s="17" t="s">
        <v>10159</v>
      </c>
      <c r="B7" s="14" t="s">
        <v>421</v>
      </c>
      <c r="C7" s="14" t="s">
        <v>9426</v>
      </c>
    </row>
    <row r="8" spans="1:3" x14ac:dyDescent="0.25">
      <c r="A8" s="17" t="s">
        <v>10159</v>
      </c>
      <c r="B8" s="14" t="s">
        <v>421</v>
      </c>
      <c r="C8" s="14" t="s">
        <v>9405</v>
      </c>
    </row>
    <row r="9" spans="1:3" x14ac:dyDescent="0.25">
      <c r="A9" s="17" t="s">
        <v>10158</v>
      </c>
      <c r="B9" s="14" t="s">
        <v>421</v>
      </c>
      <c r="C9" s="14" t="s">
        <v>9426</v>
      </c>
    </row>
    <row r="10" spans="1:3" x14ac:dyDescent="0.25">
      <c r="A10" s="17" t="s">
        <v>10157</v>
      </c>
      <c r="B10" s="14" t="s">
        <v>421</v>
      </c>
      <c r="C10" s="14" t="s">
        <v>10152</v>
      </c>
    </row>
    <row r="11" spans="1:3" x14ac:dyDescent="0.25">
      <c r="A11" s="17" t="s">
        <v>10156</v>
      </c>
      <c r="B11" s="14" t="s">
        <v>421</v>
      </c>
      <c r="C11" s="14" t="s">
        <v>10152</v>
      </c>
    </row>
    <row r="12" spans="1:3" x14ac:dyDescent="0.25">
      <c r="A12" s="17" t="s">
        <v>10155</v>
      </c>
      <c r="B12" s="14" t="s">
        <v>421</v>
      </c>
      <c r="C12" s="14" t="s">
        <v>10152</v>
      </c>
    </row>
    <row r="13" spans="1:3" x14ac:dyDescent="0.25">
      <c r="A13" s="17" t="s">
        <v>10154</v>
      </c>
      <c r="B13" s="14" t="s">
        <v>421</v>
      </c>
      <c r="C13" s="14" t="s">
        <v>10152</v>
      </c>
    </row>
    <row r="14" spans="1:3" x14ac:dyDescent="0.25">
      <c r="A14" s="17" t="s">
        <v>10153</v>
      </c>
      <c r="B14" s="14" t="s">
        <v>421</v>
      </c>
      <c r="C14" s="14" t="s">
        <v>10152</v>
      </c>
    </row>
    <row r="15" spans="1:3" x14ac:dyDescent="0.25">
      <c r="A15" s="17" t="s">
        <v>10151</v>
      </c>
      <c r="B15" s="14" t="s">
        <v>421</v>
      </c>
      <c r="C15" s="14" t="s">
        <v>10148</v>
      </c>
    </row>
    <row r="16" spans="1:3" x14ac:dyDescent="0.25">
      <c r="A16" s="17" t="s">
        <v>10151</v>
      </c>
      <c r="B16" s="14" t="s">
        <v>421</v>
      </c>
      <c r="C16" s="14" t="s">
        <v>10146</v>
      </c>
    </row>
    <row r="17" spans="1:3" x14ac:dyDescent="0.25">
      <c r="A17" s="17" t="s">
        <v>10150</v>
      </c>
      <c r="B17" s="14" t="s">
        <v>421</v>
      </c>
      <c r="C17" s="14" t="s">
        <v>10146</v>
      </c>
    </row>
    <row r="18" spans="1:3" x14ac:dyDescent="0.25">
      <c r="A18" s="17" t="s">
        <v>10149</v>
      </c>
      <c r="B18" s="14" t="s">
        <v>421</v>
      </c>
      <c r="C18" s="14" t="s">
        <v>10148</v>
      </c>
    </row>
    <row r="19" spans="1:3" x14ac:dyDescent="0.25">
      <c r="A19" s="17" t="s">
        <v>10149</v>
      </c>
      <c r="B19" s="14" t="s">
        <v>421</v>
      </c>
      <c r="C19" s="14" t="s">
        <v>10146</v>
      </c>
    </row>
    <row r="20" spans="1:3" x14ac:dyDescent="0.25">
      <c r="A20" s="17" t="s">
        <v>10147</v>
      </c>
      <c r="B20" s="14" t="s">
        <v>421</v>
      </c>
      <c r="C20" s="14" t="s">
        <v>10148</v>
      </c>
    </row>
    <row r="21" spans="1:3" x14ac:dyDescent="0.25">
      <c r="A21" s="17" t="s">
        <v>10147</v>
      </c>
      <c r="B21" s="14" t="s">
        <v>421</v>
      </c>
      <c r="C21" s="14" t="s">
        <v>10146</v>
      </c>
    </row>
    <row r="22" spans="1:3" x14ac:dyDescent="0.25">
      <c r="A22" s="17" t="s">
        <v>10145</v>
      </c>
      <c r="B22" s="14" t="s">
        <v>421</v>
      </c>
      <c r="C22" s="14" t="s">
        <v>9414</v>
      </c>
    </row>
    <row r="23" spans="1:3" x14ac:dyDescent="0.25">
      <c r="A23" s="17" t="s">
        <v>10144</v>
      </c>
      <c r="B23" s="14" t="s">
        <v>421</v>
      </c>
      <c r="C23" s="14" t="s">
        <v>9414</v>
      </c>
    </row>
    <row r="24" spans="1:3" x14ac:dyDescent="0.25">
      <c r="A24" s="17" t="s">
        <v>10143</v>
      </c>
      <c r="B24" s="14" t="s">
        <v>421</v>
      </c>
      <c r="C24" s="14" t="s">
        <v>9414</v>
      </c>
    </row>
    <row r="25" spans="1:3" x14ac:dyDescent="0.25">
      <c r="A25" s="17" t="s">
        <v>10142</v>
      </c>
      <c r="B25" s="14" t="s">
        <v>421</v>
      </c>
      <c r="C25" s="14" t="s">
        <v>9414</v>
      </c>
    </row>
    <row r="26" spans="1:3" x14ac:dyDescent="0.25">
      <c r="A26" s="17" t="s">
        <v>10141</v>
      </c>
      <c r="B26" s="14" t="s">
        <v>421</v>
      </c>
      <c r="C26" s="14" t="s">
        <v>9414</v>
      </c>
    </row>
    <row r="27" spans="1:3" x14ac:dyDescent="0.25">
      <c r="A27" s="17" t="s">
        <v>10140</v>
      </c>
      <c r="B27" s="14" t="s">
        <v>421</v>
      </c>
      <c r="C27" s="14" t="s">
        <v>10136</v>
      </c>
    </row>
    <row r="28" spans="1:3" x14ac:dyDescent="0.25">
      <c r="A28" s="17" t="s">
        <v>10139</v>
      </c>
      <c r="B28" s="14" t="s">
        <v>421</v>
      </c>
      <c r="C28" s="14" t="s">
        <v>10136</v>
      </c>
    </row>
    <row r="29" spans="1:3" x14ac:dyDescent="0.25">
      <c r="A29" s="17" t="s">
        <v>10138</v>
      </c>
      <c r="B29" s="14" t="s">
        <v>421</v>
      </c>
      <c r="C29" s="14" t="s">
        <v>10136</v>
      </c>
    </row>
    <row r="30" spans="1:3" x14ac:dyDescent="0.25">
      <c r="A30" s="17" t="s">
        <v>10137</v>
      </c>
      <c r="B30" s="14" t="s">
        <v>421</v>
      </c>
      <c r="C30" s="14" t="s">
        <v>10136</v>
      </c>
    </row>
    <row r="31" spans="1:3" x14ac:dyDescent="0.25">
      <c r="A31" s="17" t="s">
        <v>10135</v>
      </c>
      <c r="B31" s="14" t="s">
        <v>421</v>
      </c>
      <c r="C31" s="14" t="s">
        <v>9383</v>
      </c>
    </row>
    <row r="32" spans="1:3" x14ac:dyDescent="0.25">
      <c r="A32" s="17" t="s">
        <v>10134</v>
      </c>
      <c r="B32" s="14" t="s">
        <v>421</v>
      </c>
      <c r="C32" s="14" t="s">
        <v>9383</v>
      </c>
    </row>
    <row r="33" spans="1:3" x14ac:dyDescent="0.25">
      <c r="A33" s="17" t="s">
        <v>10133</v>
      </c>
      <c r="B33" s="14" t="s">
        <v>421</v>
      </c>
      <c r="C33" s="14" t="s">
        <v>9383</v>
      </c>
    </row>
    <row r="34" spans="1:3" x14ac:dyDescent="0.25">
      <c r="A34" s="17" t="s">
        <v>10132</v>
      </c>
      <c r="B34" s="14" t="s">
        <v>421</v>
      </c>
      <c r="C34" s="14" t="s">
        <v>9383</v>
      </c>
    </row>
    <row r="35" spans="1:3" x14ac:dyDescent="0.25">
      <c r="A35" s="17" t="s">
        <v>10131</v>
      </c>
      <c r="B35" s="14" t="s">
        <v>405</v>
      </c>
      <c r="C35" s="14" t="s">
        <v>9975</v>
      </c>
    </row>
    <row r="36" spans="1:3" x14ac:dyDescent="0.25">
      <c r="A36" s="17" t="s">
        <v>10130</v>
      </c>
      <c r="B36" s="14" t="s">
        <v>405</v>
      </c>
      <c r="C36" s="14" t="s">
        <v>10045</v>
      </c>
    </row>
    <row r="37" spans="1:3" x14ac:dyDescent="0.25">
      <c r="A37" s="17" t="s">
        <v>10130</v>
      </c>
      <c r="B37" s="14" t="s">
        <v>405</v>
      </c>
      <c r="C37" s="14" t="s">
        <v>9975</v>
      </c>
    </row>
    <row r="38" spans="1:3" x14ac:dyDescent="0.25">
      <c r="A38" s="17" t="s">
        <v>10129</v>
      </c>
      <c r="B38" s="14" t="s">
        <v>405</v>
      </c>
      <c r="C38" s="14" t="s">
        <v>10045</v>
      </c>
    </row>
    <row r="39" spans="1:3" x14ac:dyDescent="0.25">
      <c r="A39" s="17" t="s">
        <v>10128</v>
      </c>
      <c r="B39" s="14" t="s">
        <v>405</v>
      </c>
      <c r="C39" s="14" t="s">
        <v>10123</v>
      </c>
    </row>
    <row r="40" spans="1:3" x14ac:dyDescent="0.25">
      <c r="A40" s="17" t="s">
        <v>10127</v>
      </c>
      <c r="B40" s="14" t="s">
        <v>405</v>
      </c>
      <c r="C40" s="14" t="s">
        <v>10123</v>
      </c>
    </row>
    <row r="41" spans="1:3" x14ac:dyDescent="0.25">
      <c r="A41" s="17" t="s">
        <v>10127</v>
      </c>
      <c r="B41" s="14" t="s">
        <v>405</v>
      </c>
      <c r="C41" s="14" t="s">
        <v>10126</v>
      </c>
    </row>
    <row r="42" spans="1:3" x14ac:dyDescent="0.25">
      <c r="A42" s="17" t="s">
        <v>10125</v>
      </c>
      <c r="B42" s="14" t="s">
        <v>405</v>
      </c>
      <c r="C42" s="14" t="s">
        <v>10123</v>
      </c>
    </row>
    <row r="43" spans="1:3" x14ac:dyDescent="0.25">
      <c r="A43" s="17" t="s">
        <v>10124</v>
      </c>
      <c r="B43" s="14" t="s">
        <v>405</v>
      </c>
      <c r="C43" s="14" t="s">
        <v>10123</v>
      </c>
    </row>
    <row r="44" spans="1:3" x14ac:dyDescent="0.25">
      <c r="A44" s="17" t="s">
        <v>10122</v>
      </c>
      <c r="B44" s="14" t="s">
        <v>405</v>
      </c>
      <c r="C44" s="14" t="s">
        <v>9975</v>
      </c>
    </row>
    <row r="45" spans="1:3" x14ac:dyDescent="0.25">
      <c r="A45" s="17" t="s">
        <v>10121</v>
      </c>
      <c r="B45" s="14" t="s">
        <v>405</v>
      </c>
      <c r="C45" s="14" t="s">
        <v>9975</v>
      </c>
    </row>
    <row r="46" spans="1:3" x14ac:dyDescent="0.25">
      <c r="A46" s="17" t="s">
        <v>10120</v>
      </c>
      <c r="B46" s="14" t="s">
        <v>405</v>
      </c>
      <c r="C46" s="14" t="s">
        <v>9975</v>
      </c>
    </row>
    <row r="47" spans="1:3" x14ac:dyDescent="0.25">
      <c r="A47" s="17" t="s">
        <v>10119</v>
      </c>
      <c r="B47" s="14" t="s">
        <v>405</v>
      </c>
      <c r="C47" s="14" t="s">
        <v>9975</v>
      </c>
    </row>
    <row r="48" spans="1:3" x14ac:dyDescent="0.25">
      <c r="A48" s="17" t="s">
        <v>10118</v>
      </c>
      <c r="B48" s="14" t="s">
        <v>405</v>
      </c>
      <c r="C48" s="14" t="s">
        <v>9975</v>
      </c>
    </row>
    <row r="49" spans="1:3" x14ac:dyDescent="0.25">
      <c r="A49" s="17" t="s">
        <v>10117</v>
      </c>
      <c r="B49" s="14" t="s">
        <v>405</v>
      </c>
      <c r="C49" s="14" t="s">
        <v>9975</v>
      </c>
    </row>
    <row r="50" spans="1:3" x14ac:dyDescent="0.25">
      <c r="A50" s="17" t="s">
        <v>10116</v>
      </c>
      <c r="B50" s="14" t="s">
        <v>405</v>
      </c>
      <c r="C50" s="14" t="s">
        <v>9975</v>
      </c>
    </row>
    <row r="51" spans="1:3" x14ac:dyDescent="0.25">
      <c r="A51" s="17" t="s">
        <v>10115</v>
      </c>
      <c r="B51" s="14" t="s">
        <v>405</v>
      </c>
      <c r="C51" s="14" t="s">
        <v>9975</v>
      </c>
    </row>
    <row r="52" spans="1:3" x14ac:dyDescent="0.25">
      <c r="A52" s="17" t="s">
        <v>10114</v>
      </c>
      <c r="B52" s="14" t="s">
        <v>405</v>
      </c>
      <c r="C52" s="14" t="s">
        <v>9975</v>
      </c>
    </row>
    <row r="53" spans="1:3" x14ac:dyDescent="0.25">
      <c r="A53" s="17" t="s">
        <v>10113</v>
      </c>
      <c r="B53" s="14" t="s">
        <v>405</v>
      </c>
      <c r="C53" s="14" t="s">
        <v>9975</v>
      </c>
    </row>
    <row r="54" spans="1:3" x14ac:dyDescent="0.25">
      <c r="A54" s="17" t="s">
        <v>10112</v>
      </c>
      <c r="B54" s="14" t="s">
        <v>405</v>
      </c>
      <c r="C54" s="14" t="s">
        <v>9975</v>
      </c>
    </row>
    <row r="55" spans="1:3" x14ac:dyDescent="0.25">
      <c r="A55" s="17" t="s">
        <v>10111</v>
      </c>
      <c r="B55" s="14" t="s">
        <v>405</v>
      </c>
      <c r="C55" s="14" t="s">
        <v>9975</v>
      </c>
    </row>
    <row r="56" spans="1:3" x14ac:dyDescent="0.25">
      <c r="A56" s="17" t="s">
        <v>10110</v>
      </c>
      <c r="B56" s="14" t="s">
        <v>405</v>
      </c>
      <c r="C56" s="14" t="s">
        <v>9975</v>
      </c>
    </row>
    <row r="57" spans="1:3" x14ac:dyDescent="0.25">
      <c r="A57" s="17" t="s">
        <v>10109</v>
      </c>
      <c r="B57" s="14" t="s">
        <v>405</v>
      </c>
      <c r="C57" s="14" t="s">
        <v>9975</v>
      </c>
    </row>
    <row r="58" spans="1:3" x14ac:dyDescent="0.25">
      <c r="A58" s="17" t="s">
        <v>10108</v>
      </c>
      <c r="B58" s="14" t="s">
        <v>405</v>
      </c>
      <c r="C58" s="14" t="s">
        <v>9999</v>
      </c>
    </row>
    <row r="59" spans="1:3" x14ac:dyDescent="0.25">
      <c r="A59" s="17" t="s">
        <v>10107</v>
      </c>
      <c r="B59" s="14" t="s">
        <v>405</v>
      </c>
      <c r="C59" s="14" t="s">
        <v>9999</v>
      </c>
    </row>
    <row r="60" spans="1:3" x14ac:dyDescent="0.25">
      <c r="A60" s="17" t="s">
        <v>10106</v>
      </c>
      <c r="B60" s="14" t="s">
        <v>405</v>
      </c>
      <c r="C60" s="14" t="s">
        <v>9999</v>
      </c>
    </row>
    <row r="61" spans="1:3" x14ac:dyDescent="0.25">
      <c r="A61" s="17" t="s">
        <v>10105</v>
      </c>
      <c r="B61" s="14" t="s">
        <v>405</v>
      </c>
      <c r="C61" s="14" t="s">
        <v>10102</v>
      </c>
    </row>
    <row r="62" spans="1:3" x14ac:dyDescent="0.25">
      <c r="A62" s="17" t="s">
        <v>10104</v>
      </c>
      <c r="B62" s="14" t="s">
        <v>405</v>
      </c>
      <c r="C62" s="14" t="s">
        <v>10102</v>
      </c>
    </row>
    <row r="63" spans="1:3" x14ac:dyDescent="0.25">
      <c r="A63" s="17" t="s">
        <v>10103</v>
      </c>
      <c r="B63" s="14" t="s">
        <v>405</v>
      </c>
      <c r="C63" s="14" t="s">
        <v>10102</v>
      </c>
    </row>
    <row r="64" spans="1:3" x14ac:dyDescent="0.25">
      <c r="A64" s="17" t="s">
        <v>10101</v>
      </c>
      <c r="B64" s="14" t="s">
        <v>405</v>
      </c>
      <c r="C64" s="14" t="s">
        <v>9999</v>
      </c>
    </row>
    <row r="65" spans="1:3" x14ac:dyDescent="0.25">
      <c r="A65" s="17" t="s">
        <v>10100</v>
      </c>
      <c r="B65" s="14" t="s">
        <v>405</v>
      </c>
      <c r="C65" s="14" t="s">
        <v>9999</v>
      </c>
    </row>
    <row r="66" spans="1:3" x14ac:dyDescent="0.25">
      <c r="A66" s="17" t="s">
        <v>10099</v>
      </c>
      <c r="B66" s="14" t="s">
        <v>405</v>
      </c>
      <c r="C66" s="14" t="s">
        <v>9993</v>
      </c>
    </row>
    <row r="67" spans="1:3" x14ac:dyDescent="0.25">
      <c r="A67" s="17" t="s">
        <v>10098</v>
      </c>
      <c r="B67" s="14" t="s">
        <v>405</v>
      </c>
      <c r="C67" s="14" t="s">
        <v>9993</v>
      </c>
    </row>
    <row r="68" spans="1:3" x14ac:dyDescent="0.25">
      <c r="A68" s="17" t="s">
        <v>10097</v>
      </c>
      <c r="B68" s="14" t="s">
        <v>405</v>
      </c>
      <c r="C68" s="14" t="s">
        <v>9993</v>
      </c>
    </row>
    <row r="69" spans="1:3" x14ac:dyDescent="0.25">
      <c r="A69" s="17" t="s">
        <v>10096</v>
      </c>
      <c r="B69" s="14" t="s">
        <v>405</v>
      </c>
      <c r="C69" s="14" t="s">
        <v>9993</v>
      </c>
    </row>
    <row r="70" spans="1:3" x14ac:dyDescent="0.25">
      <c r="A70" s="17" t="s">
        <v>10095</v>
      </c>
      <c r="B70" s="14" t="s">
        <v>405</v>
      </c>
      <c r="C70" s="14" t="s">
        <v>9993</v>
      </c>
    </row>
    <row r="71" spans="1:3" x14ac:dyDescent="0.25">
      <c r="A71" s="17" t="s">
        <v>10094</v>
      </c>
      <c r="B71" s="14" t="s">
        <v>405</v>
      </c>
      <c r="C71" s="14" t="s">
        <v>9993</v>
      </c>
    </row>
    <row r="72" spans="1:3" x14ac:dyDescent="0.25">
      <c r="A72" s="17" t="s">
        <v>10093</v>
      </c>
      <c r="B72" s="14" t="s">
        <v>405</v>
      </c>
      <c r="C72" s="14" t="s">
        <v>9993</v>
      </c>
    </row>
    <row r="73" spans="1:3" x14ac:dyDescent="0.25">
      <c r="A73" s="17" t="s">
        <v>10092</v>
      </c>
      <c r="B73" s="14" t="s">
        <v>405</v>
      </c>
      <c r="C73" s="14" t="s">
        <v>9993</v>
      </c>
    </row>
    <row r="74" spans="1:3" x14ac:dyDescent="0.25">
      <c r="A74" s="17" t="s">
        <v>10091</v>
      </c>
      <c r="B74" s="14" t="s">
        <v>405</v>
      </c>
      <c r="C74" s="14" t="s">
        <v>9993</v>
      </c>
    </row>
    <row r="75" spans="1:3" x14ac:dyDescent="0.25">
      <c r="A75" s="17" t="s">
        <v>10090</v>
      </c>
      <c r="B75" s="14" t="s">
        <v>405</v>
      </c>
      <c r="C75" s="14" t="s">
        <v>9978</v>
      </c>
    </row>
    <row r="76" spans="1:3" x14ac:dyDescent="0.25">
      <c r="A76" s="17" t="s">
        <v>10089</v>
      </c>
      <c r="B76" s="14" t="s">
        <v>405</v>
      </c>
      <c r="C76" s="14" t="s">
        <v>9978</v>
      </c>
    </row>
    <row r="77" spans="1:3" x14ac:dyDescent="0.25">
      <c r="A77" s="17" t="s">
        <v>10088</v>
      </c>
      <c r="B77" s="14" t="s">
        <v>405</v>
      </c>
      <c r="C77" s="14" t="s">
        <v>9978</v>
      </c>
    </row>
    <row r="78" spans="1:3" x14ac:dyDescent="0.25">
      <c r="A78" s="17" t="s">
        <v>10087</v>
      </c>
      <c r="B78" s="14" t="s">
        <v>405</v>
      </c>
      <c r="C78" s="14" t="s">
        <v>10080</v>
      </c>
    </row>
    <row r="79" spans="1:3" x14ac:dyDescent="0.25">
      <c r="A79" s="17" t="s">
        <v>10086</v>
      </c>
      <c r="B79" s="14" t="s">
        <v>405</v>
      </c>
      <c r="C79" s="14" t="s">
        <v>10080</v>
      </c>
    </row>
    <row r="80" spans="1:3" x14ac:dyDescent="0.25">
      <c r="A80" s="17" t="s">
        <v>10085</v>
      </c>
      <c r="B80" s="14" t="s">
        <v>405</v>
      </c>
      <c r="C80" s="14" t="s">
        <v>10080</v>
      </c>
    </row>
    <row r="81" spans="1:3" x14ac:dyDescent="0.25">
      <c r="A81" s="17" t="s">
        <v>10084</v>
      </c>
      <c r="B81" s="14" t="s">
        <v>405</v>
      </c>
      <c r="C81" s="14" t="s">
        <v>9978</v>
      </c>
    </row>
    <row r="82" spans="1:3" x14ac:dyDescent="0.25">
      <c r="A82" s="17" t="s">
        <v>10083</v>
      </c>
      <c r="B82" s="14" t="s">
        <v>405</v>
      </c>
      <c r="C82" s="14" t="s">
        <v>9978</v>
      </c>
    </row>
    <row r="83" spans="1:3" x14ac:dyDescent="0.25">
      <c r="A83" s="17" t="s">
        <v>10082</v>
      </c>
      <c r="B83" s="14" t="s">
        <v>405</v>
      </c>
      <c r="C83" s="14" t="s">
        <v>10080</v>
      </c>
    </row>
    <row r="84" spans="1:3" x14ac:dyDescent="0.25">
      <c r="A84" s="17" t="s">
        <v>10081</v>
      </c>
      <c r="B84" s="14" t="s">
        <v>405</v>
      </c>
      <c r="C84" s="14" t="s">
        <v>10080</v>
      </c>
    </row>
    <row r="85" spans="1:3" x14ac:dyDescent="0.25">
      <c r="A85" s="17" t="s">
        <v>10079</v>
      </c>
      <c r="B85" s="14" t="s">
        <v>405</v>
      </c>
      <c r="C85" s="14" t="s">
        <v>9978</v>
      </c>
    </row>
    <row r="86" spans="1:3" x14ac:dyDescent="0.25">
      <c r="A86" s="17" t="s">
        <v>10078</v>
      </c>
      <c r="B86" s="14" t="s">
        <v>405</v>
      </c>
      <c r="C86" s="14" t="s">
        <v>9978</v>
      </c>
    </row>
    <row r="87" spans="1:3" x14ac:dyDescent="0.25">
      <c r="A87" s="17" t="s">
        <v>10077</v>
      </c>
      <c r="B87" s="14" t="s">
        <v>405</v>
      </c>
      <c r="C87" s="14" t="s">
        <v>9978</v>
      </c>
    </row>
    <row r="88" spans="1:3" x14ac:dyDescent="0.25">
      <c r="A88" s="17" t="s">
        <v>10076</v>
      </c>
      <c r="B88" s="14" t="s">
        <v>405</v>
      </c>
      <c r="C88" s="14" t="s">
        <v>10047</v>
      </c>
    </row>
    <row r="89" spans="1:3" x14ac:dyDescent="0.25">
      <c r="A89" s="17" t="s">
        <v>10075</v>
      </c>
      <c r="B89" s="14" t="s">
        <v>405</v>
      </c>
      <c r="C89" s="14" t="s">
        <v>10047</v>
      </c>
    </row>
    <row r="90" spans="1:3" x14ac:dyDescent="0.25">
      <c r="A90" s="17" t="s">
        <v>10074</v>
      </c>
      <c r="B90" s="14" t="s">
        <v>405</v>
      </c>
      <c r="C90" s="14" t="s">
        <v>10047</v>
      </c>
    </row>
    <row r="91" spans="1:3" x14ac:dyDescent="0.25">
      <c r="A91" s="17" t="s">
        <v>10073</v>
      </c>
      <c r="B91" s="14" t="s">
        <v>405</v>
      </c>
      <c r="C91" s="14" t="s">
        <v>10047</v>
      </c>
    </row>
    <row r="92" spans="1:3" x14ac:dyDescent="0.25">
      <c r="A92" s="17" t="s">
        <v>10072</v>
      </c>
      <c r="B92" s="14" t="s">
        <v>405</v>
      </c>
      <c r="C92" s="14" t="s">
        <v>10047</v>
      </c>
    </row>
    <row r="93" spans="1:3" x14ac:dyDescent="0.25">
      <c r="A93" s="17" t="s">
        <v>10071</v>
      </c>
      <c r="B93" s="14" t="s">
        <v>405</v>
      </c>
      <c r="C93" s="14" t="s">
        <v>10047</v>
      </c>
    </row>
    <row r="94" spans="1:3" x14ac:dyDescent="0.25">
      <c r="A94" s="17" t="s">
        <v>10070</v>
      </c>
      <c r="B94" s="14" t="s">
        <v>405</v>
      </c>
      <c r="C94" s="14" t="s">
        <v>10047</v>
      </c>
    </row>
    <row r="95" spans="1:3" x14ac:dyDescent="0.25">
      <c r="A95" s="17" t="s">
        <v>10069</v>
      </c>
      <c r="B95" s="14" t="s">
        <v>405</v>
      </c>
      <c r="C95" s="14" t="s">
        <v>10047</v>
      </c>
    </row>
    <row r="96" spans="1:3" x14ac:dyDescent="0.25">
      <c r="A96" s="17" t="s">
        <v>10068</v>
      </c>
      <c r="B96" s="14" t="s">
        <v>405</v>
      </c>
      <c r="C96" s="14" t="s">
        <v>10047</v>
      </c>
    </row>
    <row r="97" spans="1:3" x14ac:dyDescent="0.25">
      <c r="A97" s="17" t="s">
        <v>10067</v>
      </c>
      <c r="B97" s="14" t="s">
        <v>405</v>
      </c>
      <c r="C97" s="14" t="s">
        <v>10028</v>
      </c>
    </row>
    <row r="98" spans="1:3" x14ac:dyDescent="0.25">
      <c r="A98" s="17" t="s">
        <v>10066</v>
      </c>
      <c r="B98" s="14" t="s">
        <v>405</v>
      </c>
      <c r="C98" s="14" t="s">
        <v>10028</v>
      </c>
    </row>
    <row r="99" spans="1:3" x14ac:dyDescent="0.25">
      <c r="A99" s="17" t="s">
        <v>10065</v>
      </c>
      <c r="B99" s="14" t="s">
        <v>405</v>
      </c>
      <c r="C99" s="14" t="s">
        <v>10028</v>
      </c>
    </row>
    <row r="100" spans="1:3" x14ac:dyDescent="0.25">
      <c r="A100" s="17" t="s">
        <v>10064</v>
      </c>
      <c r="B100" s="14" t="s">
        <v>405</v>
      </c>
      <c r="C100" s="14" t="s">
        <v>10028</v>
      </c>
    </row>
    <row r="101" spans="1:3" x14ac:dyDescent="0.25">
      <c r="A101" s="17" t="s">
        <v>10063</v>
      </c>
      <c r="B101" s="14" t="s">
        <v>405</v>
      </c>
      <c r="C101" s="14" t="s">
        <v>10028</v>
      </c>
    </row>
    <row r="102" spans="1:3" x14ac:dyDescent="0.25">
      <c r="A102" s="17" t="s">
        <v>10062</v>
      </c>
      <c r="B102" s="14" t="s">
        <v>405</v>
      </c>
      <c r="C102" s="14" t="s">
        <v>10004</v>
      </c>
    </row>
    <row r="103" spans="1:3" x14ac:dyDescent="0.25">
      <c r="A103" s="17" t="s">
        <v>10061</v>
      </c>
      <c r="B103" s="14" t="s">
        <v>405</v>
      </c>
      <c r="C103" s="14" t="s">
        <v>10009</v>
      </c>
    </row>
    <row r="104" spans="1:3" x14ac:dyDescent="0.25">
      <c r="A104" s="17" t="s">
        <v>10060</v>
      </c>
      <c r="B104" s="14" t="s">
        <v>405</v>
      </c>
      <c r="C104" s="14" t="s">
        <v>10004</v>
      </c>
    </row>
    <row r="105" spans="1:3" x14ac:dyDescent="0.25">
      <c r="A105" s="17" t="s">
        <v>10059</v>
      </c>
      <c r="B105" s="14" t="s">
        <v>405</v>
      </c>
      <c r="C105" s="14" t="s">
        <v>10004</v>
      </c>
    </row>
    <row r="106" spans="1:3" x14ac:dyDescent="0.25">
      <c r="A106" s="17" t="s">
        <v>10058</v>
      </c>
      <c r="B106" s="14" t="s">
        <v>405</v>
      </c>
      <c r="C106" s="14" t="s">
        <v>10004</v>
      </c>
    </row>
    <row r="107" spans="1:3" x14ac:dyDescent="0.25">
      <c r="A107" s="17" t="s">
        <v>10057</v>
      </c>
      <c r="B107" s="14" t="s">
        <v>405</v>
      </c>
      <c r="C107" s="14" t="s">
        <v>10054</v>
      </c>
    </row>
    <row r="108" spans="1:3" x14ac:dyDescent="0.25">
      <c r="A108" s="17" t="s">
        <v>10056</v>
      </c>
      <c r="B108" s="14" t="s">
        <v>405</v>
      </c>
      <c r="C108" s="14" t="s">
        <v>10054</v>
      </c>
    </row>
    <row r="109" spans="1:3" x14ac:dyDescent="0.25">
      <c r="A109" s="17" t="s">
        <v>10055</v>
      </c>
      <c r="B109" s="14" t="s">
        <v>405</v>
      </c>
      <c r="C109" s="14" t="s">
        <v>10054</v>
      </c>
    </row>
    <row r="110" spans="1:3" x14ac:dyDescent="0.25">
      <c r="A110" s="17" t="s">
        <v>10053</v>
      </c>
      <c r="B110" s="14" t="s">
        <v>405</v>
      </c>
      <c r="C110" s="14" t="s">
        <v>10047</v>
      </c>
    </row>
    <row r="111" spans="1:3" x14ac:dyDescent="0.25">
      <c r="A111" s="17" t="s">
        <v>10052</v>
      </c>
      <c r="B111" s="14" t="s">
        <v>405</v>
      </c>
      <c r="C111" s="14" t="s">
        <v>10047</v>
      </c>
    </row>
    <row r="112" spans="1:3" x14ac:dyDescent="0.25">
      <c r="A112" s="17" t="s">
        <v>10051</v>
      </c>
      <c r="B112" s="14" t="s">
        <v>405</v>
      </c>
      <c r="C112" s="14" t="s">
        <v>10047</v>
      </c>
    </row>
    <row r="113" spans="1:3" x14ac:dyDescent="0.25">
      <c r="A113" s="17" t="s">
        <v>10050</v>
      </c>
      <c r="B113" s="14" t="s">
        <v>405</v>
      </c>
      <c r="C113" s="14" t="s">
        <v>10047</v>
      </c>
    </row>
    <row r="114" spans="1:3" x14ac:dyDescent="0.25">
      <c r="A114" s="17" t="s">
        <v>10049</v>
      </c>
      <c r="B114" s="14" t="s">
        <v>405</v>
      </c>
      <c r="C114" s="14" t="s">
        <v>10047</v>
      </c>
    </row>
    <row r="115" spans="1:3" x14ac:dyDescent="0.25">
      <c r="A115" s="17" t="s">
        <v>10048</v>
      </c>
      <c r="B115" s="14" t="s">
        <v>405</v>
      </c>
      <c r="C115" s="14" t="s">
        <v>10047</v>
      </c>
    </row>
    <row r="116" spans="1:3" x14ac:dyDescent="0.25">
      <c r="A116" s="17" t="s">
        <v>10046</v>
      </c>
      <c r="B116" s="14" t="s">
        <v>405</v>
      </c>
      <c r="C116" s="14" t="s">
        <v>10045</v>
      </c>
    </row>
    <row r="117" spans="1:3" x14ac:dyDescent="0.25">
      <c r="A117" s="17" t="s">
        <v>10044</v>
      </c>
      <c r="B117" s="14" t="s">
        <v>405</v>
      </c>
      <c r="C117" s="14" t="s">
        <v>10045</v>
      </c>
    </row>
    <row r="118" spans="1:3" x14ac:dyDescent="0.25">
      <c r="A118" s="17" t="s">
        <v>10044</v>
      </c>
      <c r="B118" s="14" t="s">
        <v>405</v>
      </c>
      <c r="C118" s="14" t="s">
        <v>10043</v>
      </c>
    </row>
    <row r="119" spans="1:3" x14ac:dyDescent="0.25">
      <c r="A119" s="17" t="s">
        <v>10042</v>
      </c>
      <c r="B119" s="14" t="s">
        <v>405</v>
      </c>
      <c r="C119" s="14" t="s">
        <v>10041</v>
      </c>
    </row>
    <row r="120" spans="1:3" x14ac:dyDescent="0.25">
      <c r="A120" s="17" t="s">
        <v>10040</v>
      </c>
      <c r="B120" s="14" t="s">
        <v>405</v>
      </c>
      <c r="C120" s="14" t="s">
        <v>10038</v>
      </c>
    </row>
    <row r="121" spans="1:3" x14ac:dyDescent="0.25">
      <c r="A121" s="17" t="s">
        <v>10039</v>
      </c>
      <c r="B121" s="14" t="s">
        <v>405</v>
      </c>
      <c r="C121" s="14" t="s">
        <v>10038</v>
      </c>
    </row>
    <row r="122" spans="1:3" x14ac:dyDescent="0.25">
      <c r="A122" s="17" t="s">
        <v>10037</v>
      </c>
      <c r="B122" s="14" t="s">
        <v>405</v>
      </c>
      <c r="C122" s="14" t="s">
        <v>10034</v>
      </c>
    </row>
    <row r="123" spans="1:3" x14ac:dyDescent="0.25">
      <c r="A123" s="17" t="s">
        <v>10036</v>
      </c>
      <c r="B123" s="14" t="s">
        <v>405</v>
      </c>
      <c r="C123" s="14" t="s">
        <v>10034</v>
      </c>
    </row>
    <row r="124" spans="1:3" x14ac:dyDescent="0.25">
      <c r="A124" s="17" t="s">
        <v>10035</v>
      </c>
      <c r="B124" s="14" t="s">
        <v>405</v>
      </c>
      <c r="C124" s="14" t="s">
        <v>10034</v>
      </c>
    </row>
    <row r="125" spans="1:3" x14ac:dyDescent="0.25">
      <c r="A125" s="17" t="s">
        <v>10033</v>
      </c>
      <c r="B125" s="14" t="s">
        <v>405</v>
      </c>
      <c r="C125" s="14" t="s">
        <v>10031</v>
      </c>
    </row>
    <row r="126" spans="1:3" x14ac:dyDescent="0.25">
      <c r="A126" s="17" t="s">
        <v>10032</v>
      </c>
      <c r="B126" s="14" t="s">
        <v>405</v>
      </c>
      <c r="C126" s="14" t="s">
        <v>10031</v>
      </c>
    </row>
    <row r="127" spans="1:3" x14ac:dyDescent="0.25">
      <c r="A127" s="17" t="s">
        <v>10030</v>
      </c>
      <c r="B127" s="14" t="s">
        <v>405</v>
      </c>
      <c r="C127" s="14" t="s">
        <v>10028</v>
      </c>
    </row>
    <row r="128" spans="1:3" x14ac:dyDescent="0.25">
      <c r="A128" s="17" t="s">
        <v>10029</v>
      </c>
      <c r="B128" s="14" t="s">
        <v>405</v>
      </c>
      <c r="C128" s="14" t="s">
        <v>10028</v>
      </c>
    </row>
    <row r="129" spans="1:3" x14ac:dyDescent="0.25">
      <c r="A129" s="17" t="s">
        <v>10027</v>
      </c>
      <c r="B129" s="14" t="s">
        <v>405</v>
      </c>
      <c r="C129" s="14" t="s">
        <v>10026</v>
      </c>
    </row>
    <row r="130" spans="1:3" x14ac:dyDescent="0.25">
      <c r="A130" s="17" t="s">
        <v>10025</v>
      </c>
      <c r="B130" s="14" t="s">
        <v>405</v>
      </c>
      <c r="C130" s="14" t="s">
        <v>10015</v>
      </c>
    </row>
    <row r="131" spans="1:3" x14ac:dyDescent="0.25">
      <c r="A131" s="17" t="s">
        <v>10024</v>
      </c>
      <c r="B131" s="14" t="s">
        <v>405</v>
      </c>
      <c r="C131" s="14" t="s">
        <v>10015</v>
      </c>
    </row>
    <row r="132" spans="1:3" x14ac:dyDescent="0.25">
      <c r="A132" s="17" t="s">
        <v>10023</v>
      </c>
      <c r="B132" s="14" t="s">
        <v>405</v>
      </c>
      <c r="C132" s="14" t="s">
        <v>10004</v>
      </c>
    </row>
    <row r="133" spans="1:3" x14ac:dyDescent="0.25">
      <c r="A133" s="17" t="s">
        <v>10022</v>
      </c>
      <c r="B133" s="14" t="s">
        <v>405</v>
      </c>
      <c r="C133" s="14" t="s">
        <v>10015</v>
      </c>
    </row>
    <row r="134" spans="1:3" x14ac:dyDescent="0.25">
      <c r="A134" s="17" t="s">
        <v>10021</v>
      </c>
      <c r="B134" s="14" t="s">
        <v>405</v>
      </c>
      <c r="C134" s="14" t="s">
        <v>10015</v>
      </c>
    </row>
    <row r="135" spans="1:3" x14ac:dyDescent="0.25">
      <c r="A135" s="17" t="s">
        <v>10020</v>
      </c>
      <c r="B135" s="14" t="s">
        <v>405</v>
      </c>
      <c r="C135" s="14" t="s">
        <v>10019</v>
      </c>
    </row>
    <row r="136" spans="1:3" x14ac:dyDescent="0.25">
      <c r="A136" s="17" t="s">
        <v>10018</v>
      </c>
      <c r="B136" s="14" t="s">
        <v>405</v>
      </c>
      <c r="C136" s="14" t="s">
        <v>10015</v>
      </c>
    </row>
    <row r="137" spans="1:3" x14ac:dyDescent="0.25">
      <c r="A137" s="17" t="s">
        <v>10017</v>
      </c>
      <c r="B137" s="14" t="s">
        <v>405</v>
      </c>
      <c r="C137" s="14" t="s">
        <v>10015</v>
      </c>
    </row>
    <row r="138" spans="1:3" x14ac:dyDescent="0.25">
      <c r="A138" s="17" t="s">
        <v>10016</v>
      </c>
      <c r="B138" s="14" t="s">
        <v>405</v>
      </c>
      <c r="C138" s="14" t="s">
        <v>10015</v>
      </c>
    </row>
    <row r="139" spans="1:3" x14ac:dyDescent="0.25">
      <c r="A139" s="17" t="s">
        <v>10014</v>
      </c>
      <c r="B139" s="14" t="s">
        <v>405</v>
      </c>
      <c r="C139" s="14" t="s">
        <v>10010</v>
      </c>
    </row>
    <row r="140" spans="1:3" x14ac:dyDescent="0.25">
      <c r="A140" s="17" t="s">
        <v>10013</v>
      </c>
      <c r="B140" s="14" t="s">
        <v>405</v>
      </c>
      <c r="C140" s="14" t="s">
        <v>10010</v>
      </c>
    </row>
    <row r="141" spans="1:3" x14ac:dyDescent="0.25">
      <c r="A141" s="17" t="s">
        <v>10012</v>
      </c>
      <c r="B141" s="14" t="s">
        <v>405</v>
      </c>
      <c r="C141" s="14" t="s">
        <v>10010</v>
      </c>
    </row>
    <row r="142" spans="1:3" x14ac:dyDescent="0.25">
      <c r="A142" s="17" t="s">
        <v>10011</v>
      </c>
      <c r="B142" s="14" t="s">
        <v>405</v>
      </c>
      <c r="C142" s="14" t="s">
        <v>10010</v>
      </c>
    </row>
    <row r="143" spans="1:3" x14ac:dyDescent="0.25">
      <c r="A143" s="17" t="s">
        <v>10008</v>
      </c>
      <c r="B143" s="14" t="s">
        <v>405</v>
      </c>
      <c r="C143" s="14" t="s">
        <v>10009</v>
      </c>
    </row>
    <row r="144" spans="1:3" x14ac:dyDescent="0.25">
      <c r="A144" s="17" t="s">
        <v>10008</v>
      </c>
      <c r="B144" s="14" t="s">
        <v>417</v>
      </c>
      <c r="C144" s="14" t="s">
        <v>9771</v>
      </c>
    </row>
    <row r="145" spans="1:3" x14ac:dyDescent="0.25">
      <c r="A145" s="17" t="s">
        <v>10007</v>
      </c>
      <c r="B145" s="14" t="s">
        <v>405</v>
      </c>
      <c r="C145" s="14" t="s">
        <v>10004</v>
      </c>
    </row>
    <row r="146" spans="1:3" x14ac:dyDescent="0.25">
      <c r="A146" s="17" t="s">
        <v>10006</v>
      </c>
      <c r="B146" s="14" t="s">
        <v>405</v>
      </c>
      <c r="C146" s="14" t="s">
        <v>10004</v>
      </c>
    </row>
    <row r="147" spans="1:3" x14ac:dyDescent="0.25">
      <c r="A147" s="17" t="s">
        <v>10005</v>
      </c>
      <c r="B147" s="14" t="s">
        <v>405</v>
      </c>
      <c r="C147" s="14" t="s">
        <v>10004</v>
      </c>
    </row>
    <row r="148" spans="1:3" x14ac:dyDescent="0.25">
      <c r="A148" s="17" t="s">
        <v>10003</v>
      </c>
      <c r="B148" s="14" t="s">
        <v>405</v>
      </c>
      <c r="C148" s="14" t="s">
        <v>9999</v>
      </c>
    </row>
    <row r="149" spans="1:3" x14ac:dyDescent="0.25">
      <c r="A149" s="17" t="s">
        <v>10002</v>
      </c>
      <c r="B149" s="14" t="s">
        <v>405</v>
      </c>
      <c r="C149" s="14" t="s">
        <v>9999</v>
      </c>
    </row>
    <row r="150" spans="1:3" x14ac:dyDescent="0.25">
      <c r="A150" s="17" t="s">
        <v>10001</v>
      </c>
      <c r="B150" s="14" t="s">
        <v>405</v>
      </c>
      <c r="C150" s="14" t="s">
        <v>9999</v>
      </c>
    </row>
    <row r="151" spans="1:3" x14ac:dyDescent="0.25">
      <c r="A151" s="17" t="s">
        <v>10000</v>
      </c>
      <c r="B151" s="14" t="s">
        <v>405</v>
      </c>
      <c r="C151" s="14" t="s">
        <v>9999</v>
      </c>
    </row>
    <row r="152" spans="1:3" x14ac:dyDescent="0.25">
      <c r="A152" s="17" t="s">
        <v>9998</v>
      </c>
      <c r="B152" s="14" t="s">
        <v>405</v>
      </c>
      <c r="C152" s="14" t="s">
        <v>9993</v>
      </c>
    </row>
    <row r="153" spans="1:3" x14ac:dyDescent="0.25">
      <c r="A153" s="17" t="s">
        <v>9997</v>
      </c>
      <c r="B153" s="14" t="s">
        <v>405</v>
      </c>
      <c r="C153" s="14" t="s">
        <v>9993</v>
      </c>
    </row>
    <row r="154" spans="1:3" x14ac:dyDescent="0.25">
      <c r="A154" s="17" t="s">
        <v>9996</v>
      </c>
      <c r="B154" s="14" t="s">
        <v>405</v>
      </c>
      <c r="C154" s="14" t="s">
        <v>9995</v>
      </c>
    </row>
    <row r="155" spans="1:3" x14ac:dyDescent="0.25">
      <c r="A155" s="17" t="s">
        <v>9994</v>
      </c>
      <c r="B155" s="14" t="s">
        <v>405</v>
      </c>
      <c r="C155" s="14" t="s">
        <v>9993</v>
      </c>
    </row>
    <row r="156" spans="1:3" x14ac:dyDescent="0.25">
      <c r="A156" s="17" t="s">
        <v>9992</v>
      </c>
      <c r="B156" s="14" t="s">
        <v>405</v>
      </c>
      <c r="C156" s="14" t="s">
        <v>9988</v>
      </c>
    </row>
    <row r="157" spans="1:3" x14ac:dyDescent="0.25">
      <c r="A157" s="17" t="s">
        <v>9991</v>
      </c>
      <c r="B157" s="14" t="s">
        <v>405</v>
      </c>
      <c r="C157" s="14" t="s">
        <v>9988</v>
      </c>
    </row>
    <row r="158" spans="1:3" x14ac:dyDescent="0.25">
      <c r="A158" s="17" t="s">
        <v>9990</v>
      </c>
      <c r="B158" s="14" t="s">
        <v>405</v>
      </c>
      <c r="C158" s="14" t="s">
        <v>9988</v>
      </c>
    </row>
    <row r="159" spans="1:3" x14ac:dyDescent="0.25">
      <c r="A159" s="17" t="s">
        <v>9989</v>
      </c>
      <c r="B159" s="14" t="s">
        <v>405</v>
      </c>
      <c r="C159" s="14" t="s">
        <v>9988</v>
      </c>
    </row>
    <row r="160" spans="1:3" x14ac:dyDescent="0.25">
      <c r="A160" s="17" t="s">
        <v>9987</v>
      </c>
      <c r="B160" s="14" t="s">
        <v>405</v>
      </c>
      <c r="C160" s="14" t="s">
        <v>9978</v>
      </c>
    </row>
    <row r="161" spans="1:3" x14ac:dyDescent="0.25">
      <c r="A161" s="17" t="s">
        <v>9986</v>
      </c>
      <c r="B161" s="14" t="s">
        <v>405</v>
      </c>
      <c r="C161" s="14" t="s">
        <v>9978</v>
      </c>
    </row>
    <row r="162" spans="1:3" x14ac:dyDescent="0.25">
      <c r="A162" s="17" t="s">
        <v>9985</v>
      </c>
      <c r="B162" s="14" t="s">
        <v>405</v>
      </c>
      <c r="C162" s="14" t="s">
        <v>9978</v>
      </c>
    </row>
    <row r="163" spans="1:3" x14ac:dyDescent="0.25">
      <c r="A163" s="17" t="s">
        <v>9984</v>
      </c>
      <c r="B163" s="14" t="s">
        <v>405</v>
      </c>
      <c r="C163" s="14" t="s">
        <v>9978</v>
      </c>
    </row>
    <row r="164" spans="1:3" x14ac:dyDescent="0.25">
      <c r="A164" s="17" t="s">
        <v>9983</v>
      </c>
      <c r="B164" s="14" t="s">
        <v>405</v>
      </c>
      <c r="C164" s="14" t="s">
        <v>9978</v>
      </c>
    </row>
    <row r="165" spans="1:3" x14ac:dyDescent="0.25">
      <c r="A165" s="17" t="s">
        <v>9982</v>
      </c>
      <c r="B165" s="14" t="s">
        <v>405</v>
      </c>
      <c r="C165" s="14" t="s">
        <v>9978</v>
      </c>
    </row>
    <row r="166" spans="1:3" x14ac:dyDescent="0.25">
      <c r="A166" s="17" t="s">
        <v>9981</v>
      </c>
      <c r="B166" s="14" t="s">
        <v>405</v>
      </c>
      <c r="C166" s="14" t="s">
        <v>9978</v>
      </c>
    </row>
    <row r="167" spans="1:3" x14ac:dyDescent="0.25">
      <c r="A167" s="17" t="s">
        <v>9980</v>
      </c>
      <c r="B167" s="14" t="s">
        <v>405</v>
      </c>
      <c r="C167" s="14" t="s">
        <v>9978</v>
      </c>
    </row>
    <row r="168" spans="1:3" x14ac:dyDescent="0.25">
      <c r="A168" s="17" t="s">
        <v>9979</v>
      </c>
      <c r="B168" s="14" t="s">
        <v>405</v>
      </c>
      <c r="C168" s="14" t="s">
        <v>9978</v>
      </c>
    </row>
    <row r="169" spans="1:3" x14ac:dyDescent="0.25">
      <c r="A169" s="17" t="s">
        <v>9977</v>
      </c>
      <c r="B169" s="14" t="s">
        <v>405</v>
      </c>
      <c r="C169" s="14" t="s">
        <v>9975</v>
      </c>
    </row>
    <row r="170" spans="1:3" x14ac:dyDescent="0.25">
      <c r="A170" s="17" t="s">
        <v>9976</v>
      </c>
      <c r="B170" s="14" t="s">
        <v>405</v>
      </c>
      <c r="C170" s="14" t="s">
        <v>9975</v>
      </c>
    </row>
    <row r="171" spans="1:3" x14ac:dyDescent="0.25">
      <c r="A171" s="17" t="s">
        <v>9974</v>
      </c>
      <c r="B171" s="14" t="s">
        <v>413</v>
      </c>
      <c r="C171" s="14" t="s">
        <v>9881</v>
      </c>
    </row>
    <row r="172" spans="1:3" x14ac:dyDescent="0.25">
      <c r="A172" s="17" t="s">
        <v>9973</v>
      </c>
      <c r="B172" s="14" t="s">
        <v>413</v>
      </c>
      <c r="C172" s="14" t="s">
        <v>9881</v>
      </c>
    </row>
    <row r="173" spans="1:3" x14ac:dyDescent="0.25">
      <c r="A173" s="17" t="s">
        <v>9972</v>
      </c>
      <c r="B173" s="14" t="s">
        <v>413</v>
      </c>
      <c r="C173" s="14" t="s">
        <v>9881</v>
      </c>
    </row>
    <row r="174" spans="1:3" x14ac:dyDescent="0.25">
      <c r="A174" s="17" t="s">
        <v>9971</v>
      </c>
      <c r="B174" s="14" t="s">
        <v>413</v>
      </c>
      <c r="C174" s="14" t="s">
        <v>9881</v>
      </c>
    </row>
    <row r="175" spans="1:3" x14ac:dyDescent="0.25">
      <c r="A175" s="17" t="s">
        <v>9970</v>
      </c>
      <c r="B175" s="14" t="s">
        <v>413</v>
      </c>
      <c r="C175" s="14" t="s">
        <v>9881</v>
      </c>
    </row>
    <row r="176" spans="1:3" x14ac:dyDescent="0.25">
      <c r="A176" s="17" t="s">
        <v>9969</v>
      </c>
      <c r="B176" s="14" t="s">
        <v>413</v>
      </c>
      <c r="C176" s="14" t="s">
        <v>9968</v>
      </c>
    </row>
    <row r="177" spans="1:3" x14ac:dyDescent="0.25">
      <c r="A177" s="17" t="s">
        <v>9967</v>
      </c>
      <c r="B177" s="14" t="s">
        <v>413</v>
      </c>
      <c r="C177" s="14" t="s">
        <v>9965</v>
      </c>
    </row>
    <row r="178" spans="1:3" x14ac:dyDescent="0.25">
      <c r="A178" s="17" t="s">
        <v>9966</v>
      </c>
      <c r="B178" s="14" t="s">
        <v>413</v>
      </c>
      <c r="C178" s="14" t="s">
        <v>9965</v>
      </c>
    </row>
    <row r="179" spans="1:3" x14ac:dyDescent="0.25">
      <c r="A179" s="17" t="s">
        <v>9964</v>
      </c>
      <c r="B179" s="14" t="s">
        <v>413</v>
      </c>
      <c r="C179" s="14" t="s">
        <v>9883</v>
      </c>
    </row>
    <row r="180" spans="1:3" x14ac:dyDescent="0.25">
      <c r="A180" s="17" t="s">
        <v>9964</v>
      </c>
      <c r="B180" s="14" t="s">
        <v>413</v>
      </c>
      <c r="C180" s="14" t="s">
        <v>9881</v>
      </c>
    </row>
    <row r="181" spans="1:3" x14ac:dyDescent="0.25">
      <c r="A181" s="17" t="s">
        <v>9963</v>
      </c>
      <c r="B181" s="14" t="s">
        <v>413</v>
      </c>
      <c r="C181" s="14" t="s">
        <v>9881</v>
      </c>
    </row>
    <row r="182" spans="1:3" x14ac:dyDescent="0.25">
      <c r="A182" s="17" t="s">
        <v>9962</v>
      </c>
      <c r="B182" s="14" t="s">
        <v>413</v>
      </c>
      <c r="C182" s="14" t="s">
        <v>9883</v>
      </c>
    </row>
    <row r="183" spans="1:3" x14ac:dyDescent="0.25">
      <c r="A183" s="17" t="s">
        <v>9962</v>
      </c>
      <c r="B183" s="14" t="s">
        <v>413</v>
      </c>
      <c r="C183" s="14" t="s">
        <v>9881</v>
      </c>
    </row>
    <row r="184" spans="1:3" x14ac:dyDescent="0.25">
      <c r="A184" s="17" t="s">
        <v>9961</v>
      </c>
      <c r="B184" s="14" t="s">
        <v>413</v>
      </c>
      <c r="C184" s="14" t="s">
        <v>9881</v>
      </c>
    </row>
    <row r="185" spans="1:3" x14ac:dyDescent="0.25">
      <c r="A185" s="17" t="s">
        <v>9960</v>
      </c>
      <c r="B185" s="14" t="s">
        <v>413</v>
      </c>
      <c r="C185" s="14" t="s">
        <v>9813</v>
      </c>
    </row>
    <row r="186" spans="1:3" x14ac:dyDescent="0.25">
      <c r="A186" s="17" t="s">
        <v>9959</v>
      </c>
      <c r="B186" s="14" t="s">
        <v>413</v>
      </c>
      <c r="C186" s="14" t="s">
        <v>9813</v>
      </c>
    </row>
    <row r="187" spans="1:3" x14ac:dyDescent="0.25">
      <c r="A187" s="17" t="s">
        <v>9958</v>
      </c>
      <c r="B187" s="14" t="s">
        <v>413</v>
      </c>
      <c r="C187" s="14" t="s">
        <v>9813</v>
      </c>
    </row>
    <row r="188" spans="1:3" x14ac:dyDescent="0.25">
      <c r="A188" s="17" t="s">
        <v>9957</v>
      </c>
      <c r="B188" s="14" t="s">
        <v>413</v>
      </c>
      <c r="C188" s="14" t="s">
        <v>9813</v>
      </c>
    </row>
    <row r="189" spans="1:3" x14ac:dyDescent="0.25">
      <c r="A189" s="17" t="s">
        <v>9956</v>
      </c>
      <c r="B189" s="14" t="s">
        <v>413</v>
      </c>
      <c r="C189" s="14" t="s">
        <v>9813</v>
      </c>
    </row>
    <row r="190" spans="1:3" x14ac:dyDescent="0.25">
      <c r="A190" s="17" t="s">
        <v>9955</v>
      </c>
      <c r="B190" s="14" t="s">
        <v>413</v>
      </c>
      <c r="C190" s="14" t="s">
        <v>9813</v>
      </c>
    </row>
    <row r="191" spans="1:3" x14ac:dyDescent="0.25">
      <c r="A191" s="17" t="s">
        <v>9954</v>
      </c>
      <c r="B191" s="14" t="s">
        <v>413</v>
      </c>
      <c r="C191" s="14" t="s">
        <v>9813</v>
      </c>
    </row>
    <row r="192" spans="1:3" x14ac:dyDescent="0.25">
      <c r="A192" s="17" t="s">
        <v>9953</v>
      </c>
      <c r="B192" s="14" t="s">
        <v>413</v>
      </c>
      <c r="C192" s="14" t="s">
        <v>9948</v>
      </c>
    </row>
    <row r="193" spans="1:3" x14ac:dyDescent="0.25">
      <c r="A193" s="17" t="s">
        <v>9952</v>
      </c>
      <c r="B193" s="14" t="s">
        <v>413</v>
      </c>
      <c r="C193" s="14" t="s">
        <v>9948</v>
      </c>
    </row>
    <row r="194" spans="1:3" x14ac:dyDescent="0.25">
      <c r="A194" s="17" t="s">
        <v>9951</v>
      </c>
      <c r="B194" s="14" t="s">
        <v>413</v>
      </c>
      <c r="C194" s="14" t="s">
        <v>9948</v>
      </c>
    </row>
    <row r="195" spans="1:3" x14ac:dyDescent="0.25">
      <c r="A195" s="17" t="s">
        <v>9950</v>
      </c>
      <c r="B195" s="14" t="s">
        <v>413</v>
      </c>
      <c r="C195" s="14" t="s">
        <v>9948</v>
      </c>
    </row>
    <row r="196" spans="1:3" x14ac:dyDescent="0.25">
      <c r="A196" s="17" t="s">
        <v>9949</v>
      </c>
      <c r="B196" s="14" t="s">
        <v>413</v>
      </c>
      <c r="C196" s="14" t="s">
        <v>9948</v>
      </c>
    </row>
    <row r="197" spans="1:3" x14ac:dyDescent="0.25">
      <c r="A197" s="17" t="s">
        <v>9947</v>
      </c>
      <c r="B197" s="14" t="s">
        <v>413</v>
      </c>
      <c r="C197" s="14" t="s">
        <v>9807</v>
      </c>
    </row>
    <row r="198" spans="1:3" x14ac:dyDescent="0.25">
      <c r="A198" s="17" t="s">
        <v>9946</v>
      </c>
      <c r="B198" s="14" t="s">
        <v>413</v>
      </c>
      <c r="C198" s="14" t="s">
        <v>9807</v>
      </c>
    </row>
    <row r="199" spans="1:3" x14ac:dyDescent="0.25">
      <c r="A199" s="17" t="s">
        <v>9945</v>
      </c>
      <c r="B199" s="14" t="s">
        <v>413</v>
      </c>
      <c r="C199" s="14" t="s">
        <v>9807</v>
      </c>
    </row>
    <row r="200" spans="1:3" x14ac:dyDescent="0.25">
      <c r="A200" s="17" t="s">
        <v>9944</v>
      </c>
      <c r="B200" s="14" t="s">
        <v>413</v>
      </c>
      <c r="C200" s="14" t="s">
        <v>9807</v>
      </c>
    </row>
    <row r="201" spans="1:3" x14ac:dyDescent="0.25">
      <c r="A201" s="17" t="s">
        <v>9943</v>
      </c>
      <c r="B201" s="14" t="s">
        <v>413</v>
      </c>
      <c r="C201" s="14" t="s">
        <v>9807</v>
      </c>
    </row>
    <row r="202" spans="1:3" x14ac:dyDescent="0.25">
      <c r="A202" s="17" t="s">
        <v>9942</v>
      </c>
      <c r="B202" s="14" t="s">
        <v>413</v>
      </c>
      <c r="C202" s="14" t="s">
        <v>9807</v>
      </c>
    </row>
    <row r="203" spans="1:3" x14ac:dyDescent="0.25">
      <c r="A203" s="17" t="s">
        <v>9941</v>
      </c>
      <c r="B203" s="14" t="s">
        <v>413</v>
      </c>
      <c r="C203" s="14" t="s">
        <v>9807</v>
      </c>
    </row>
    <row r="204" spans="1:3" x14ac:dyDescent="0.25">
      <c r="A204" s="17" t="s">
        <v>9940</v>
      </c>
      <c r="B204" s="14" t="s">
        <v>413</v>
      </c>
      <c r="C204" s="14" t="s">
        <v>9807</v>
      </c>
    </row>
    <row r="205" spans="1:3" x14ac:dyDescent="0.25">
      <c r="A205" s="17" t="s">
        <v>9939</v>
      </c>
      <c r="B205" s="14" t="s">
        <v>413</v>
      </c>
      <c r="C205" s="14" t="s">
        <v>9807</v>
      </c>
    </row>
    <row r="206" spans="1:3" x14ac:dyDescent="0.25">
      <c r="A206" s="17" t="s">
        <v>9938</v>
      </c>
      <c r="B206" s="14" t="s">
        <v>413</v>
      </c>
      <c r="C206" s="14" t="s">
        <v>9933</v>
      </c>
    </row>
    <row r="207" spans="1:3" x14ac:dyDescent="0.25">
      <c r="A207" s="17" t="s">
        <v>9937</v>
      </c>
      <c r="B207" s="14" t="s">
        <v>413</v>
      </c>
      <c r="C207" s="14" t="s">
        <v>9933</v>
      </c>
    </row>
    <row r="208" spans="1:3" x14ac:dyDescent="0.25">
      <c r="A208" s="17" t="s">
        <v>9936</v>
      </c>
      <c r="B208" s="14" t="s">
        <v>413</v>
      </c>
      <c r="C208" s="14" t="s">
        <v>9933</v>
      </c>
    </row>
    <row r="209" spans="1:3" x14ac:dyDescent="0.25">
      <c r="A209" s="17" t="s">
        <v>9935</v>
      </c>
      <c r="B209" s="14" t="s">
        <v>413</v>
      </c>
      <c r="C209" s="14" t="s">
        <v>9933</v>
      </c>
    </row>
    <row r="210" spans="1:3" x14ac:dyDescent="0.25">
      <c r="A210" s="17" t="s">
        <v>9935</v>
      </c>
      <c r="B210" s="14" t="s">
        <v>413</v>
      </c>
      <c r="C210" s="14" t="s">
        <v>9801</v>
      </c>
    </row>
    <row r="211" spans="1:3" x14ac:dyDescent="0.25">
      <c r="A211" s="17" t="s">
        <v>9934</v>
      </c>
      <c r="B211" s="14" t="s">
        <v>413</v>
      </c>
      <c r="C211" s="14" t="s">
        <v>9933</v>
      </c>
    </row>
    <row r="212" spans="1:3" x14ac:dyDescent="0.25">
      <c r="A212" s="17" t="s">
        <v>9932</v>
      </c>
      <c r="B212" s="14" t="s">
        <v>413</v>
      </c>
      <c r="C212" s="14" t="s">
        <v>9889</v>
      </c>
    </row>
    <row r="213" spans="1:3" x14ac:dyDescent="0.25">
      <c r="A213" s="17" t="s">
        <v>9931</v>
      </c>
      <c r="B213" s="14" t="s">
        <v>413</v>
      </c>
      <c r="C213" s="14" t="s">
        <v>9889</v>
      </c>
    </row>
    <row r="214" spans="1:3" x14ac:dyDescent="0.25">
      <c r="A214" s="17" t="s">
        <v>9930</v>
      </c>
      <c r="B214" s="14" t="s">
        <v>413</v>
      </c>
      <c r="C214" s="14" t="s">
        <v>9889</v>
      </c>
    </row>
    <row r="215" spans="1:3" x14ac:dyDescent="0.25">
      <c r="A215" s="17" t="s">
        <v>9929</v>
      </c>
      <c r="B215" s="14" t="s">
        <v>413</v>
      </c>
      <c r="C215" s="14" t="s">
        <v>9889</v>
      </c>
    </row>
    <row r="216" spans="1:3" x14ac:dyDescent="0.25">
      <c r="A216" s="17" t="s">
        <v>9928</v>
      </c>
      <c r="B216" s="14" t="s">
        <v>413</v>
      </c>
      <c r="C216" s="14" t="s">
        <v>9889</v>
      </c>
    </row>
    <row r="217" spans="1:3" x14ac:dyDescent="0.25">
      <c r="A217" s="17" t="s">
        <v>9927</v>
      </c>
      <c r="B217" s="14" t="s">
        <v>413</v>
      </c>
      <c r="C217" s="14" t="s">
        <v>9889</v>
      </c>
    </row>
    <row r="218" spans="1:3" x14ac:dyDescent="0.25">
      <c r="A218" s="17" t="s">
        <v>9926</v>
      </c>
      <c r="B218" s="14" t="s">
        <v>413</v>
      </c>
      <c r="C218" s="14" t="s">
        <v>9920</v>
      </c>
    </row>
    <row r="219" spans="1:3" x14ac:dyDescent="0.25">
      <c r="A219" s="17" t="s">
        <v>9925</v>
      </c>
      <c r="B219" s="14" t="s">
        <v>413</v>
      </c>
      <c r="C219" s="14" t="s">
        <v>9920</v>
      </c>
    </row>
    <row r="220" spans="1:3" x14ac:dyDescent="0.25">
      <c r="A220" s="17" t="s">
        <v>9924</v>
      </c>
      <c r="B220" s="14" t="s">
        <v>413</v>
      </c>
      <c r="C220" s="14" t="s">
        <v>9920</v>
      </c>
    </row>
    <row r="221" spans="1:3" x14ac:dyDescent="0.25">
      <c r="A221" s="17" t="s">
        <v>9923</v>
      </c>
      <c r="B221" s="14" t="s">
        <v>413</v>
      </c>
      <c r="C221" s="14" t="s">
        <v>9920</v>
      </c>
    </row>
    <row r="222" spans="1:3" x14ac:dyDescent="0.25">
      <c r="A222" s="17" t="s">
        <v>9922</v>
      </c>
      <c r="B222" s="14" t="s">
        <v>413</v>
      </c>
      <c r="C222" s="14" t="s">
        <v>9920</v>
      </c>
    </row>
    <row r="223" spans="1:3" x14ac:dyDescent="0.25">
      <c r="A223" s="17" t="s">
        <v>9921</v>
      </c>
      <c r="B223" s="14" t="s">
        <v>413</v>
      </c>
      <c r="C223" s="14" t="s">
        <v>9920</v>
      </c>
    </row>
    <row r="224" spans="1:3" x14ac:dyDescent="0.25">
      <c r="A224" s="17" t="s">
        <v>9919</v>
      </c>
      <c r="B224" s="14" t="s">
        <v>413</v>
      </c>
      <c r="C224" s="14" t="s">
        <v>9893</v>
      </c>
    </row>
    <row r="225" spans="1:3" x14ac:dyDescent="0.25">
      <c r="A225" s="17" t="s">
        <v>9918</v>
      </c>
      <c r="B225" s="14" t="s">
        <v>413</v>
      </c>
      <c r="C225" s="14" t="s">
        <v>9893</v>
      </c>
    </row>
    <row r="226" spans="1:3" x14ac:dyDescent="0.25">
      <c r="A226" s="17" t="s">
        <v>9917</v>
      </c>
      <c r="B226" s="14" t="s">
        <v>413</v>
      </c>
      <c r="C226" s="14" t="s">
        <v>9893</v>
      </c>
    </row>
    <row r="227" spans="1:3" x14ac:dyDescent="0.25">
      <c r="A227" s="17" t="s">
        <v>9916</v>
      </c>
      <c r="B227" s="14" t="s">
        <v>413</v>
      </c>
      <c r="C227" s="14" t="s">
        <v>9893</v>
      </c>
    </row>
    <row r="228" spans="1:3" x14ac:dyDescent="0.25">
      <c r="A228" s="17" t="s">
        <v>9915</v>
      </c>
      <c r="B228" s="14" t="s">
        <v>413</v>
      </c>
      <c r="C228" s="14" t="s">
        <v>9869</v>
      </c>
    </row>
    <row r="229" spans="1:3" x14ac:dyDescent="0.25">
      <c r="A229" s="17" t="s">
        <v>9914</v>
      </c>
      <c r="B229" s="14" t="s">
        <v>413</v>
      </c>
      <c r="C229" s="14" t="s">
        <v>9869</v>
      </c>
    </row>
    <row r="230" spans="1:3" x14ac:dyDescent="0.25">
      <c r="A230" s="17" t="s">
        <v>9913</v>
      </c>
      <c r="B230" s="14" t="s">
        <v>413</v>
      </c>
      <c r="C230" s="14" t="s">
        <v>9869</v>
      </c>
    </row>
    <row r="231" spans="1:3" x14ac:dyDescent="0.25">
      <c r="A231" s="17" t="s">
        <v>9912</v>
      </c>
      <c r="B231" s="14" t="s">
        <v>413</v>
      </c>
      <c r="C231" s="14" t="s">
        <v>9893</v>
      </c>
    </row>
    <row r="232" spans="1:3" x14ac:dyDescent="0.25">
      <c r="A232" s="17" t="s">
        <v>9911</v>
      </c>
      <c r="B232" s="14" t="s">
        <v>413</v>
      </c>
      <c r="C232" s="14" t="s">
        <v>9836</v>
      </c>
    </row>
    <row r="233" spans="1:3" x14ac:dyDescent="0.25">
      <c r="A233" s="17" t="s">
        <v>9910</v>
      </c>
      <c r="B233" s="14" t="s">
        <v>413</v>
      </c>
      <c r="C233" s="14" t="s">
        <v>9889</v>
      </c>
    </row>
    <row r="234" spans="1:3" x14ac:dyDescent="0.25">
      <c r="A234" s="17" t="s">
        <v>9909</v>
      </c>
      <c r="B234" s="14" t="s">
        <v>413</v>
      </c>
      <c r="C234" s="14" t="s">
        <v>9904</v>
      </c>
    </row>
    <row r="235" spans="1:3" x14ac:dyDescent="0.25">
      <c r="A235" s="17" t="s">
        <v>9908</v>
      </c>
      <c r="B235" s="14" t="s">
        <v>413</v>
      </c>
      <c r="C235" s="14" t="s">
        <v>9904</v>
      </c>
    </row>
    <row r="236" spans="1:3" x14ac:dyDescent="0.25">
      <c r="A236" s="17" t="s">
        <v>9907</v>
      </c>
      <c r="B236" s="14" t="s">
        <v>413</v>
      </c>
      <c r="C236" s="14" t="s">
        <v>9904</v>
      </c>
    </row>
    <row r="237" spans="1:3" x14ac:dyDescent="0.25">
      <c r="A237" s="17" t="s">
        <v>9906</v>
      </c>
      <c r="B237" s="14" t="s">
        <v>413</v>
      </c>
      <c r="C237" s="14" t="s">
        <v>9904</v>
      </c>
    </row>
    <row r="238" spans="1:3" x14ac:dyDescent="0.25">
      <c r="A238" s="17" t="s">
        <v>9905</v>
      </c>
      <c r="B238" s="14" t="s">
        <v>413</v>
      </c>
      <c r="C238" s="14" t="s">
        <v>9904</v>
      </c>
    </row>
    <row r="239" spans="1:3" x14ac:dyDescent="0.25">
      <c r="A239" s="17" t="s">
        <v>9903</v>
      </c>
      <c r="B239" s="14" t="s">
        <v>413</v>
      </c>
      <c r="C239" s="14" t="s">
        <v>9902</v>
      </c>
    </row>
    <row r="240" spans="1:3" x14ac:dyDescent="0.25">
      <c r="A240" s="17" t="s">
        <v>9901</v>
      </c>
      <c r="B240" s="14" t="s">
        <v>413</v>
      </c>
      <c r="C240" s="14" t="s">
        <v>9900</v>
      </c>
    </row>
    <row r="241" spans="1:3" x14ac:dyDescent="0.25">
      <c r="A241" s="17" t="s">
        <v>9899</v>
      </c>
      <c r="B241" s="14" t="s">
        <v>413</v>
      </c>
      <c r="C241" s="14" t="s">
        <v>9893</v>
      </c>
    </row>
    <row r="242" spans="1:3" x14ac:dyDescent="0.25">
      <c r="A242" s="17" t="s">
        <v>9898</v>
      </c>
      <c r="B242" s="14" t="s">
        <v>413</v>
      </c>
      <c r="C242" s="14" t="s">
        <v>9869</v>
      </c>
    </row>
    <row r="243" spans="1:3" x14ac:dyDescent="0.25">
      <c r="A243" s="17" t="s">
        <v>9897</v>
      </c>
      <c r="B243" s="14" t="s">
        <v>413</v>
      </c>
      <c r="C243" s="14" t="s">
        <v>9893</v>
      </c>
    </row>
    <row r="244" spans="1:3" x14ac:dyDescent="0.25">
      <c r="A244" s="17" t="s">
        <v>9896</v>
      </c>
      <c r="B244" s="14" t="s">
        <v>413</v>
      </c>
      <c r="C244" s="14" t="s">
        <v>9893</v>
      </c>
    </row>
    <row r="245" spans="1:3" x14ac:dyDescent="0.25">
      <c r="A245" s="17" t="s">
        <v>9895</v>
      </c>
      <c r="B245" s="14" t="s">
        <v>413</v>
      </c>
      <c r="C245" s="14" t="s">
        <v>9893</v>
      </c>
    </row>
    <row r="246" spans="1:3" x14ac:dyDescent="0.25">
      <c r="A246" s="17" t="s">
        <v>9894</v>
      </c>
      <c r="B246" s="14" t="s">
        <v>413</v>
      </c>
      <c r="C246" s="14" t="s">
        <v>9893</v>
      </c>
    </row>
    <row r="247" spans="1:3" x14ac:dyDescent="0.25">
      <c r="A247" s="17" t="s">
        <v>9892</v>
      </c>
      <c r="B247" s="14" t="s">
        <v>413</v>
      </c>
      <c r="C247" s="14" t="s">
        <v>9881</v>
      </c>
    </row>
    <row r="248" spans="1:3" x14ac:dyDescent="0.25">
      <c r="A248" s="17" t="s">
        <v>9891</v>
      </c>
      <c r="B248" s="14" t="s">
        <v>413</v>
      </c>
      <c r="C248" s="14" t="s">
        <v>9889</v>
      </c>
    </row>
    <row r="249" spans="1:3" x14ac:dyDescent="0.25">
      <c r="A249" s="17" t="s">
        <v>9890</v>
      </c>
      <c r="B249" s="14" t="s">
        <v>413</v>
      </c>
      <c r="C249" s="14" t="s">
        <v>9889</v>
      </c>
    </row>
    <row r="250" spans="1:3" x14ac:dyDescent="0.25">
      <c r="A250" s="17" t="s">
        <v>9888</v>
      </c>
      <c r="B250" s="14" t="s">
        <v>413</v>
      </c>
      <c r="C250" s="14" t="s">
        <v>9885</v>
      </c>
    </row>
    <row r="251" spans="1:3" x14ac:dyDescent="0.25">
      <c r="A251" s="17" t="s">
        <v>9887</v>
      </c>
      <c r="B251" s="14" t="s">
        <v>413</v>
      </c>
      <c r="C251" s="14" t="s">
        <v>9885</v>
      </c>
    </row>
    <row r="252" spans="1:3" x14ac:dyDescent="0.25">
      <c r="A252" s="17" t="s">
        <v>9886</v>
      </c>
      <c r="B252" s="14" t="s">
        <v>413</v>
      </c>
      <c r="C252" s="14" t="s">
        <v>9885</v>
      </c>
    </row>
    <row r="253" spans="1:3" x14ac:dyDescent="0.25">
      <c r="A253" s="17" t="s">
        <v>9884</v>
      </c>
      <c r="B253" s="14" t="s">
        <v>413</v>
      </c>
      <c r="C253" s="14" t="s">
        <v>9883</v>
      </c>
    </row>
    <row r="254" spans="1:3" x14ac:dyDescent="0.25">
      <c r="A254" s="17" t="s">
        <v>9882</v>
      </c>
      <c r="B254" s="14" t="s">
        <v>413</v>
      </c>
      <c r="C254" s="14" t="s">
        <v>9881</v>
      </c>
    </row>
    <row r="255" spans="1:3" x14ac:dyDescent="0.25">
      <c r="A255" s="17" t="s">
        <v>9880</v>
      </c>
      <c r="B255" s="14" t="s">
        <v>413</v>
      </c>
      <c r="C255" s="14" t="s">
        <v>9877</v>
      </c>
    </row>
    <row r="256" spans="1:3" x14ac:dyDescent="0.25">
      <c r="A256" s="17" t="s">
        <v>9879</v>
      </c>
      <c r="B256" s="14" t="s">
        <v>413</v>
      </c>
      <c r="C256" s="14" t="s">
        <v>9877</v>
      </c>
    </row>
    <row r="257" spans="1:3" x14ac:dyDescent="0.25">
      <c r="A257" s="17" t="s">
        <v>9878</v>
      </c>
      <c r="B257" s="14" t="s">
        <v>413</v>
      </c>
      <c r="C257" s="14" t="s">
        <v>9877</v>
      </c>
    </row>
    <row r="258" spans="1:3" x14ac:dyDescent="0.25">
      <c r="A258" s="17" t="s">
        <v>9876</v>
      </c>
      <c r="B258" s="14" t="s">
        <v>413</v>
      </c>
      <c r="C258" s="14" t="s">
        <v>9871</v>
      </c>
    </row>
    <row r="259" spans="1:3" x14ac:dyDescent="0.25">
      <c r="A259" s="17" t="s">
        <v>9876</v>
      </c>
      <c r="B259" s="14" t="s">
        <v>413</v>
      </c>
      <c r="C259" s="14" t="s">
        <v>9873</v>
      </c>
    </row>
    <row r="260" spans="1:3" x14ac:dyDescent="0.25">
      <c r="A260" s="17" t="s">
        <v>9875</v>
      </c>
      <c r="B260" s="14" t="s">
        <v>413</v>
      </c>
      <c r="C260" s="14" t="s">
        <v>9873</v>
      </c>
    </row>
    <row r="261" spans="1:3" x14ac:dyDescent="0.25">
      <c r="A261" s="17" t="s">
        <v>9874</v>
      </c>
      <c r="B261" s="14" t="s">
        <v>413</v>
      </c>
      <c r="C261" s="14" t="s">
        <v>9873</v>
      </c>
    </row>
    <row r="262" spans="1:3" x14ac:dyDescent="0.25">
      <c r="A262" s="17" t="s">
        <v>9872</v>
      </c>
      <c r="B262" s="14" t="s">
        <v>413</v>
      </c>
      <c r="C262" s="14" t="s">
        <v>9871</v>
      </c>
    </row>
    <row r="263" spans="1:3" x14ac:dyDescent="0.25">
      <c r="A263" s="17" t="s">
        <v>9870</v>
      </c>
      <c r="B263" s="14" t="s">
        <v>413</v>
      </c>
      <c r="C263" s="14" t="s">
        <v>9869</v>
      </c>
    </row>
    <row r="264" spans="1:3" x14ac:dyDescent="0.25">
      <c r="A264" s="17" t="s">
        <v>9868</v>
      </c>
      <c r="B264" s="14" t="s">
        <v>413</v>
      </c>
      <c r="C264" s="14" t="s">
        <v>9856</v>
      </c>
    </row>
    <row r="265" spans="1:3" x14ac:dyDescent="0.25">
      <c r="A265" s="17" t="s">
        <v>9867</v>
      </c>
      <c r="B265" s="14" t="s">
        <v>413</v>
      </c>
      <c r="C265" s="14" t="s">
        <v>9856</v>
      </c>
    </row>
    <row r="266" spans="1:3" x14ac:dyDescent="0.25">
      <c r="A266" s="17" t="s">
        <v>9866</v>
      </c>
      <c r="B266" s="14" t="s">
        <v>413</v>
      </c>
      <c r="C266" s="14" t="s">
        <v>9863</v>
      </c>
    </row>
    <row r="267" spans="1:3" x14ac:dyDescent="0.25">
      <c r="A267" s="17" t="s">
        <v>9865</v>
      </c>
      <c r="B267" s="14" t="s">
        <v>413</v>
      </c>
      <c r="C267" s="14" t="s">
        <v>9863</v>
      </c>
    </row>
    <row r="268" spans="1:3" x14ac:dyDescent="0.25">
      <c r="A268" s="17" t="s">
        <v>9864</v>
      </c>
      <c r="B268" s="14" t="s">
        <v>413</v>
      </c>
      <c r="C268" s="14" t="s">
        <v>9863</v>
      </c>
    </row>
    <row r="269" spans="1:3" x14ac:dyDescent="0.25">
      <c r="A269" s="17" t="s">
        <v>9862</v>
      </c>
      <c r="B269" s="14" t="s">
        <v>413</v>
      </c>
      <c r="C269" s="14" t="s">
        <v>9860</v>
      </c>
    </row>
    <row r="270" spans="1:3" x14ac:dyDescent="0.25">
      <c r="A270" s="17" t="s">
        <v>9861</v>
      </c>
      <c r="B270" s="14" t="s">
        <v>413</v>
      </c>
      <c r="C270" s="14" t="s">
        <v>9860</v>
      </c>
    </row>
    <row r="271" spans="1:3" x14ac:dyDescent="0.25">
      <c r="A271" s="17" t="s">
        <v>9859</v>
      </c>
      <c r="B271" s="14" t="s">
        <v>413</v>
      </c>
      <c r="C271" s="14" t="s">
        <v>9856</v>
      </c>
    </row>
    <row r="272" spans="1:3" x14ac:dyDescent="0.25">
      <c r="A272" s="17" t="s">
        <v>9858</v>
      </c>
      <c r="B272" s="14" t="s">
        <v>413</v>
      </c>
      <c r="C272" s="14" t="s">
        <v>9856</v>
      </c>
    </row>
    <row r="273" spans="1:3" x14ac:dyDescent="0.25">
      <c r="A273" s="17" t="s">
        <v>9857</v>
      </c>
      <c r="B273" s="14" t="s">
        <v>413</v>
      </c>
      <c r="C273" s="14" t="s">
        <v>9856</v>
      </c>
    </row>
    <row r="274" spans="1:3" x14ac:dyDescent="0.25">
      <c r="A274" s="17" t="s">
        <v>9855</v>
      </c>
      <c r="B274" s="14" t="s">
        <v>413</v>
      </c>
      <c r="C274" s="14" t="s">
        <v>9850</v>
      </c>
    </row>
    <row r="275" spans="1:3" x14ac:dyDescent="0.25">
      <c r="A275" s="17" t="s">
        <v>9854</v>
      </c>
      <c r="B275" s="14" t="s">
        <v>413</v>
      </c>
      <c r="C275" s="14" t="s">
        <v>9850</v>
      </c>
    </row>
    <row r="276" spans="1:3" x14ac:dyDescent="0.25">
      <c r="A276" s="17" t="s">
        <v>9853</v>
      </c>
      <c r="B276" s="14" t="s">
        <v>413</v>
      </c>
      <c r="C276" s="14" t="s">
        <v>9850</v>
      </c>
    </row>
    <row r="277" spans="1:3" x14ac:dyDescent="0.25">
      <c r="A277" s="17" t="s">
        <v>9852</v>
      </c>
      <c r="B277" s="14" t="s">
        <v>413</v>
      </c>
      <c r="C277" s="14" t="s">
        <v>9850</v>
      </c>
    </row>
    <row r="278" spans="1:3" x14ac:dyDescent="0.25">
      <c r="A278" s="17" t="s">
        <v>9851</v>
      </c>
      <c r="B278" s="14" t="s">
        <v>413</v>
      </c>
      <c r="C278" s="14" t="s">
        <v>9850</v>
      </c>
    </row>
    <row r="279" spans="1:3" x14ac:dyDescent="0.25">
      <c r="A279" s="17" t="s">
        <v>9849</v>
      </c>
      <c r="B279" s="14" t="s">
        <v>413</v>
      </c>
      <c r="C279" s="14" t="s">
        <v>9836</v>
      </c>
    </row>
    <row r="280" spans="1:3" x14ac:dyDescent="0.25">
      <c r="A280" s="17" t="s">
        <v>9848</v>
      </c>
      <c r="B280" s="14" t="s">
        <v>413</v>
      </c>
      <c r="C280" s="14" t="s">
        <v>9834</v>
      </c>
    </row>
    <row r="281" spans="1:3" x14ac:dyDescent="0.25">
      <c r="A281" s="17" t="s">
        <v>9847</v>
      </c>
      <c r="B281" s="14" t="s">
        <v>413</v>
      </c>
      <c r="C281" s="14" t="s">
        <v>9836</v>
      </c>
    </row>
    <row r="282" spans="1:3" x14ac:dyDescent="0.25">
      <c r="A282" s="17" t="s">
        <v>9846</v>
      </c>
      <c r="B282" s="14" t="s">
        <v>413</v>
      </c>
      <c r="C282" s="14" t="s">
        <v>9836</v>
      </c>
    </row>
    <row r="283" spans="1:3" x14ac:dyDescent="0.25">
      <c r="A283" s="17" t="s">
        <v>9845</v>
      </c>
      <c r="B283" s="14" t="s">
        <v>413</v>
      </c>
      <c r="C283" s="14" t="s">
        <v>9844</v>
      </c>
    </row>
    <row r="284" spans="1:3" x14ac:dyDescent="0.25">
      <c r="A284" s="17" t="s">
        <v>9843</v>
      </c>
      <c r="B284" s="14" t="s">
        <v>413</v>
      </c>
      <c r="C284" s="14" t="s">
        <v>9842</v>
      </c>
    </row>
    <row r="285" spans="1:3" x14ac:dyDescent="0.25">
      <c r="A285" s="17" t="s">
        <v>9841</v>
      </c>
      <c r="B285" s="14" t="s">
        <v>413</v>
      </c>
      <c r="C285" s="14" t="s">
        <v>9840</v>
      </c>
    </row>
    <row r="286" spans="1:3" x14ac:dyDescent="0.25">
      <c r="A286" s="17" t="s">
        <v>9839</v>
      </c>
      <c r="B286" s="14" t="s">
        <v>413</v>
      </c>
      <c r="C286" s="14" t="s">
        <v>9836</v>
      </c>
    </row>
    <row r="287" spans="1:3" x14ac:dyDescent="0.25">
      <c r="A287" s="17" t="s">
        <v>9838</v>
      </c>
      <c r="B287" s="14" t="s">
        <v>413</v>
      </c>
      <c r="C287" s="14" t="s">
        <v>9836</v>
      </c>
    </row>
    <row r="288" spans="1:3" x14ac:dyDescent="0.25">
      <c r="A288" s="17" t="s">
        <v>9837</v>
      </c>
      <c r="B288" s="14" t="s">
        <v>413</v>
      </c>
      <c r="C288" s="14" t="s">
        <v>9836</v>
      </c>
    </row>
    <row r="289" spans="1:3" x14ac:dyDescent="0.25">
      <c r="A289" s="17" t="s">
        <v>9835</v>
      </c>
      <c r="B289" s="14" t="s">
        <v>413</v>
      </c>
      <c r="C289" s="14" t="s">
        <v>9834</v>
      </c>
    </row>
    <row r="290" spans="1:3" x14ac:dyDescent="0.25">
      <c r="A290" s="17" t="s">
        <v>9833</v>
      </c>
      <c r="B290" s="14" t="s">
        <v>413</v>
      </c>
      <c r="C290" s="14" t="s">
        <v>9813</v>
      </c>
    </row>
    <row r="291" spans="1:3" x14ac:dyDescent="0.25">
      <c r="A291" s="17" t="s">
        <v>9832</v>
      </c>
      <c r="B291" s="14" t="s">
        <v>413</v>
      </c>
      <c r="C291" s="14" t="s">
        <v>9813</v>
      </c>
    </row>
    <row r="292" spans="1:3" x14ac:dyDescent="0.25">
      <c r="A292" s="17" t="s">
        <v>9831</v>
      </c>
      <c r="B292" s="14" t="s">
        <v>413</v>
      </c>
      <c r="C292" s="14" t="s">
        <v>9813</v>
      </c>
    </row>
    <row r="293" spans="1:3" x14ac:dyDescent="0.25">
      <c r="A293" s="17" t="s">
        <v>9830</v>
      </c>
      <c r="B293" s="14" t="s">
        <v>413</v>
      </c>
      <c r="C293" s="14" t="s">
        <v>9813</v>
      </c>
    </row>
    <row r="294" spans="1:3" x14ac:dyDescent="0.25">
      <c r="A294" s="17" t="s">
        <v>9829</v>
      </c>
      <c r="B294" s="14" t="s">
        <v>413</v>
      </c>
      <c r="C294" s="14" t="s">
        <v>9813</v>
      </c>
    </row>
    <row r="295" spans="1:3" x14ac:dyDescent="0.25">
      <c r="A295" s="17" t="s">
        <v>9828</v>
      </c>
      <c r="B295" s="14" t="s">
        <v>413</v>
      </c>
      <c r="C295" s="14" t="s">
        <v>9813</v>
      </c>
    </row>
    <row r="296" spans="1:3" x14ac:dyDescent="0.25">
      <c r="A296" s="17" t="s">
        <v>9827</v>
      </c>
      <c r="B296" s="14" t="s">
        <v>413</v>
      </c>
      <c r="C296" s="14" t="s">
        <v>9813</v>
      </c>
    </row>
    <row r="297" spans="1:3" x14ac:dyDescent="0.25">
      <c r="A297" s="17" t="s">
        <v>9826</v>
      </c>
      <c r="B297" s="14" t="s">
        <v>413</v>
      </c>
      <c r="C297" s="14" t="s">
        <v>9813</v>
      </c>
    </row>
    <row r="298" spans="1:3" x14ac:dyDescent="0.25">
      <c r="A298" s="17" t="s">
        <v>9825</v>
      </c>
      <c r="B298" s="14" t="s">
        <v>413</v>
      </c>
      <c r="C298" s="14" t="s">
        <v>9813</v>
      </c>
    </row>
    <row r="299" spans="1:3" x14ac:dyDescent="0.25">
      <c r="A299" s="17" t="s">
        <v>9824</v>
      </c>
      <c r="B299" s="14" t="s">
        <v>413</v>
      </c>
      <c r="C299" s="14" t="s">
        <v>9813</v>
      </c>
    </row>
    <row r="300" spans="1:3" x14ac:dyDescent="0.25">
      <c r="A300" s="17" t="s">
        <v>9823</v>
      </c>
      <c r="B300" s="14" t="s">
        <v>413</v>
      </c>
      <c r="C300" s="14" t="s">
        <v>9822</v>
      </c>
    </row>
    <row r="301" spans="1:3" x14ac:dyDescent="0.25">
      <c r="A301" s="17" t="s">
        <v>9821</v>
      </c>
      <c r="B301" s="14" t="s">
        <v>413</v>
      </c>
      <c r="C301" s="14" t="s">
        <v>9819</v>
      </c>
    </row>
    <row r="302" spans="1:3" x14ac:dyDescent="0.25">
      <c r="A302" s="17" t="s">
        <v>9820</v>
      </c>
      <c r="B302" s="14" t="s">
        <v>413</v>
      </c>
      <c r="C302" s="14" t="s">
        <v>9819</v>
      </c>
    </row>
    <row r="303" spans="1:3" x14ac:dyDescent="0.25">
      <c r="A303" s="17" t="s">
        <v>9818</v>
      </c>
      <c r="B303" s="14" t="s">
        <v>413</v>
      </c>
      <c r="C303" s="14" t="s">
        <v>9813</v>
      </c>
    </row>
    <row r="304" spans="1:3" x14ac:dyDescent="0.25">
      <c r="A304" s="17" t="s">
        <v>9817</v>
      </c>
      <c r="B304" s="14" t="s">
        <v>413</v>
      </c>
      <c r="C304" s="14" t="s">
        <v>9813</v>
      </c>
    </row>
    <row r="305" spans="1:3" x14ac:dyDescent="0.25">
      <c r="A305" s="17" t="s">
        <v>9816</v>
      </c>
      <c r="B305" s="14" t="s">
        <v>413</v>
      </c>
      <c r="C305" s="14" t="s">
        <v>9813</v>
      </c>
    </row>
    <row r="306" spans="1:3" x14ac:dyDescent="0.25">
      <c r="A306" s="17" t="s">
        <v>9815</v>
      </c>
      <c r="B306" s="14" t="s">
        <v>413</v>
      </c>
      <c r="C306" s="14" t="s">
        <v>9813</v>
      </c>
    </row>
    <row r="307" spans="1:3" x14ac:dyDescent="0.25">
      <c r="A307" s="17" t="s">
        <v>9814</v>
      </c>
      <c r="B307" s="14" t="s">
        <v>413</v>
      </c>
      <c r="C307" s="14" t="s">
        <v>9813</v>
      </c>
    </row>
    <row r="308" spans="1:3" x14ac:dyDescent="0.25">
      <c r="A308" s="17" t="s">
        <v>9812</v>
      </c>
      <c r="B308" s="14" t="s">
        <v>413</v>
      </c>
      <c r="C308" s="14" t="s">
        <v>9811</v>
      </c>
    </row>
    <row r="309" spans="1:3" x14ac:dyDescent="0.25">
      <c r="A309" s="17" t="s">
        <v>9810</v>
      </c>
      <c r="B309" s="14" t="s">
        <v>413</v>
      </c>
      <c r="C309" s="14" t="s">
        <v>9807</v>
      </c>
    </row>
    <row r="310" spans="1:3" x14ac:dyDescent="0.25">
      <c r="A310" s="17" t="s">
        <v>9809</v>
      </c>
      <c r="B310" s="14" t="s">
        <v>413</v>
      </c>
      <c r="C310" s="14" t="s">
        <v>9807</v>
      </c>
    </row>
    <row r="311" spans="1:3" x14ac:dyDescent="0.25">
      <c r="A311" s="17" t="s">
        <v>9808</v>
      </c>
      <c r="B311" s="14" t="s">
        <v>413</v>
      </c>
      <c r="C311" s="14" t="s">
        <v>9807</v>
      </c>
    </row>
    <row r="312" spans="1:3" x14ac:dyDescent="0.25">
      <c r="A312" s="17" t="s">
        <v>9806</v>
      </c>
      <c r="B312" s="14" t="s">
        <v>413</v>
      </c>
      <c r="C312" s="14" t="s">
        <v>9805</v>
      </c>
    </row>
    <row r="313" spans="1:3" x14ac:dyDescent="0.25">
      <c r="A313" s="17" t="s">
        <v>9804</v>
      </c>
      <c r="B313" s="14" t="s">
        <v>413</v>
      </c>
      <c r="C313" s="14" t="s">
        <v>9801</v>
      </c>
    </row>
    <row r="314" spans="1:3" x14ac:dyDescent="0.25">
      <c r="A314" s="17" t="s">
        <v>9803</v>
      </c>
      <c r="B314" s="14" t="s">
        <v>413</v>
      </c>
      <c r="C314" s="14" t="s">
        <v>9801</v>
      </c>
    </row>
    <row r="315" spans="1:3" x14ac:dyDescent="0.25">
      <c r="A315" s="17" t="s">
        <v>9802</v>
      </c>
      <c r="B315" s="14" t="s">
        <v>413</v>
      </c>
      <c r="C315" s="14" t="s">
        <v>9801</v>
      </c>
    </row>
    <row r="316" spans="1:3" x14ac:dyDescent="0.25">
      <c r="A316" s="17" t="s">
        <v>9800</v>
      </c>
      <c r="B316" s="14" t="s">
        <v>417</v>
      </c>
      <c r="C316" s="14" t="s">
        <v>9672</v>
      </c>
    </row>
    <row r="317" spans="1:3" x14ac:dyDescent="0.25">
      <c r="A317" s="17" t="s">
        <v>9799</v>
      </c>
      <c r="B317" s="14" t="s">
        <v>417</v>
      </c>
      <c r="C317" s="14" t="s">
        <v>9672</v>
      </c>
    </row>
    <row r="318" spans="1:3" x14ac:dyDescent="0.25">
      <c r="A318" s="17" t="s">
        <v>9798</v>
      </c>
      <c r="B318" s="14" t="s">
        <v>417</v>
      </c>
      <c r="C318" s="14" t="s">
        <v>9672</v>
      </c>
    </row>
    <row r="319" spans="1:3" x14ac:dyDescent="0.25">
      <c r="A319" s="17" t="s">
        <v>9797</v>
      </c>
      <c r="B319" s="14" t="s">
        <v>417</v>
      </c>
      <c r="C319" s="14" t="s">
        <v>9672</v>
      </c>
    </row>
    <row r="320" spans="1:3" x14ac:dyDescent="0.25">
      <c r="A320" s="17" t="s">
        <v>9797</v>
      </c>
      <c r="B320" s="14" t="s">
        <v>417</v>
      </c>
      <c r="C320" s="14" t="s">
        <v>9796</v>
      </c>
    </row>
    <row r="321" spans="1:3" x14ac:dyDescent="0.25">
      <c r="A321" s="17" t="s">
        <v>9795</v>
      </c>
      <c r="B321" s="14" t="s">
        <v>417</v>
      </c>
      <c r="C321" s="14" t="s">
        <v>9791</v>
      </c>
    </row>
    <row r="322" spans="1:3" x14ac:dyDescent="0.25">
      <c r="A322" s="17" t="s">
        <v>9794</v>
      </c>
      <c r="B322" s="14" t="s">
        <v>417</v>
      </c>
      <c r="C322" s="14" t="s">
        <v>9791</v>
      </c>
    </row>
    <row r="323" spans="1:3" x14ac:dyDescent="0.25">
      <c r="A323" s="17" t="s">
        <v>9793</v>
      </c>
      <c r="B323" s="14" t="s">
        <v>417</v>
      </c>
      <c r="C323" s="14" t="s">
        <v>9792</v>
      </c>
    </row>
    <row r="324" spans="1:3" x14ac:dyDescent="0.25">
      <c r="A324" s="17" t="s">
        <v>9790</v>
      </c>
      <c r="B324" s="14" t="s">
        <v>417</v>
      </c>
      <c r="C324" s="14" t="s">
        <v>9791</v>
      </c>
    </row>
    <row r="325" spans="1:3" x14ac:dyDescent="0.25">
      <c r="A325" s="17" t="s">
        <v>9790</v>
      </c>
      <c r="B325" s="14" t="s">
        <v>417</v>
      </c>
      <c r="C325" s="14" t="s">
        <v>9742</v>
      </c>
    </row>
    <row r="326" spans="1:3" x14ac:dyDescent="0.25">
      <c r="A326" s="17" t="s">
        <v>9789</v>
      </c>
      <c r="B326" s="14" t="s">
        <v>417</v>
      </c>
      <c r="C326" s="14" t="s">
        <v>9672</v>
      </c>
    </row>
    <row r="327" spans="1:3" x14ac:dyDescent="0.25">
      <c r="A327" s="17" t="s">
        <v>9788</v>
      </c>
      <c r="B327" s="14" t="s">
        <v>417</v>
      </c>
      <c r="C327" s="14" t="s">
        <v>9672</v>
      </c>
    </row>
    <row r="328" spans="1:3" x14ac:dyDescent="0.25">
      <c r="A328" s="17" t="s">
        <v>9787</v>
      </c>
      <c r="B328" s="14" t="s">
        <v>417</v>
      </c>
      <c r="C328" s="14" t="s">
        <v>9689</v>
      </c>
    </row>
    <row r="329" spans="1:3" x14ac:dyDescent="0.25">
      <c r="A329" s="17" t="s">
        <v>9786</v>
      </c>
      <c r="B329" s="14" t="s">
        <v>417</v>
      </c>
      <c r="C329" s="14" t="s">
        <v>9689</v>
      </c>
    </row>
    <row r="330" spans="1:3" x14ac:dyDescent="0.25">
      <c r="A330" s="17" t="s">
        <v>9785</v>
      </c>
      <c r="B330" s="14" t="s">
        <v>417</v>
      </c>
      <c r="C330" s="14" t="s">
        <v>9689</v>
      </c>
    </row>
    <row r="331" spans="1:3" x14ac:dyDescent="0.25">
      <c r="A331" s="17" t="s">
        <v>9784</v>
      </c>
      <c r="B331" s="14" t="s">
        <v>417</v>
      </c>
      <c r="C331" s="14" t="s">
        <v>9689</v>
      </c>
    </row>
    <row r="332" spans="1:3" x14ac:dyDescent="0.25">
      <c r="A332" s="17" t="s">
        <v>9783</v>
      </c>
      <c r="B332" s="14" t="s">
        <v>417</v>
      </c>
      <c r="C332" s="14" t="s">
        <v>9689</v>
      </c>
    </row>
    <row r="333" spans="1:3" x14ac:dyDescent="0.25">
      <c r="A333" s="17" t="s">
        <v>9782</v>
      </c>
      <c r="B333" s="14" t="s">
        <v>417</v>
      </c>
      <c r="C333" s="14" t="s">
        <v>9689</v>
      </c>
    </row>
    <row r="334" spans="1:3" x14ac:dyDescent="0.25">
      <c r="A334" s="17" t="s">
        <v>9781</v>
      </c>
      <c r="B334" s="14" t="s">
        <v>417</v>
      </c>
      <c r="C334" s="14" t="s">
        <v>9778</v>
      </c>
    </row>
    <row r="335" spans="1:3" x14ac:dyDescent="0.25">
      <c r="A335" s="17" t="s">
        <v>9781</v>
      </c>
      <c r="B335" s="14" t="s">
        <v>417</v>
      </c>
      <c r="C335" s="14" t="s">
        <v>9686</v>
      </c>
    </row>
    <row r="336" spans="1:3" x14ac:dyDescent="0.25">
      <c r="A336" s="17" t="s">
        <v>9780</v>
      </c>
      <c r="B336" s="14" t="s">
        <v>417</v>
      </c>
      <c r="C336" s="14" t="s">
        <v>9778</v>
      </c>
    </row>
    <row r="337" spans="1:3" x14ac:dyDescent="0.25">
      <c r="A337" s="17" t="s">
        <v>9779</v>
      </c>
      <c r="B337" s="14" t="s">
        <v>417</v>
      </c>
      <c r="C337" s="14" t="s">
        <v>9778</v>
      </c>
    </row>
    <row r="338" spans="1:3" x14ac:dyDescent="0.25">
      <c r="A338" s="17" t="s">
        <v>9777</v>
      </c>
      <c r="B338" s="14" t="s">
        <v>417</v>
      </c>
      <c r="C338" s="14" t="s">
        <v>9771</v>
      </c>
    </row>
    <row r="339" spans="1:3" x14ac:dyDescent="0.25">
      <c r="A339" s="17" t="s">
        <v>9776</v>
      </c>
      <c r="B339" s="14" t="s">
        <v>417</v>
      </c>
      <c r="C339" s="14" t="s">
        <v>9771</v>
      </c>
    </row>
    <row r="340" spans="1:3" x14ac:dyDescent="0.25">
      <c r="A340" s="17" t="s">
        <v>9775</v>
      </c>
      <c r="B340" s="14" t="s">
        <v>417</v>
      </c>
      <c r="C340" s="14" t="s">
        <v>9771</v>
      </c>
    </row>
    <row r="341" spans="1:3" x14ac:dyDescent="0.25">
      <c r="A341" s="17" t="s">
        <v>9774</v>
      </c>
      <c r="B341" s="14" t="s">
        <v>417</v>
      </c>
      <c r="C341" s="14" t="s">
        <v>9771</v>
      </c>
    </row>
    <row r="342" spans="1:3" x14ac:dyDescent="0.25">
      <c r="A342" s="17" t="s">
        <v>9773</v>
      </c>
      <c r="B342" s="14" t="s">
        <v>417</v>
      </c>
      <c r="C342" s="14" t="s">
        <v>9771</v>
      </c>
    </row>
    <row r="343" spans="1:3" x14ac:dyDescent="0.25">
      <c r="A343" s="17" t="s">
        <v>9772</v>
      </c>
      <c r="B343" s="14" t="s">
        <v>417</v>
      </c>
      <c r="C343" s="14" t="s">
        <v>9771</v>
      </c>
    </row>
    <row r="344" spans="1:3" x14ac:dyDescent="0.25">
      <c r="A344" s="17" t="s">
        <v>9770</v>
      </c>
      <c r="B344" s="14" t="s">
        <v>417</v>
      </c>
      <c r="C344" s="14" t="s">
        <v>9656</v>
      </c>
    </row>
    <row r="345" spans="1:3" x14ac:dyDescent="0.25">
      <c r="A345" s="17" t="s">
        <v>9770</v>
      </c>
      <c r="B345" s="14" t="s">
        <v>417</v>
      </c>
      <c r="C345" s="14" t="s">
        <v>9668</v>
      </c>
    </row>
    <row r="346" spans="1:3" x14ac:dyDescent="0.25">
      <c r="A346" s="17" t="s">
        <v>9769</v>
      </c>
      <c r="B346" s="14" t="s">
        <v>417</v>
      </c>
      <c r="C346" s="14" t="s">
        <v>9668</v>
      </c>
    </row>
    <row r="347" spans="1:3" x14ac:dyDescent="0.25">
      <c r="A347" s="17" t="s">
        <v>9768</v>
      </c>
      <c r="B347" s="14" t="s">
        <v>417</v>
      </c>
      <c r="C347" s="14" t="s">
        <v>9656</v>
      </c>
    </row>
    <row r="348" spans="1:3" x14ac:dyDescent="0.25">
      <c r="A348" s="17" t="s">
        <v>9767</v>
      </c>
      <c r="B348" s="14" t="s">
        <v>417</v>
      </c>
      <c r="C348" s="14" t="s">
        <v>9713</v>
      </c>
    </row>
    <row r="349" spans="1:3" x14ac:dyDescent="0.25">
      <c r="A349" s="17" t="s">
        <v>9766</v>
      </c>
      <c r="B349" s="14" t="s">
        <v>417</v>
      </c>
      <c r="C349" s="14" t="s">
        <v>9736</v>
      </c>
    </row>
    <row r="350" spans="1:3" x14ac:dyDescent="0.25">
      <c r="A350" s="17" t="s">
        <v>9765</v>
      </c>
      <c r="B350" s="14" t="s">
        <v>417</v>
      </c>
      <c r="C350" s="14" t="s">
        <v>9736</v>
      </c>
    </row>
    <row r="351" spans="1:3" x14ac:dyDescent="0.25">
      <c r="A351" s="17" t="s">
        <v>9764</v>
      </c>
      <c r="B351" s="14" t="s">
        <v>417</v>
      </c>
      <c r="C351" s="14" t="s">
        <v>9761</v>
      </c>
    </row>
    <row r="352" spans="1:3" x14ac:dyDescent="0.25">
      <c r="A352" s="17" t="s">
        <v>9763</v>
      </c>
      <c r="B352" s="14" t="s">
        <v>417</v>
      </c>
      <c r="C352" s="14" t="s">
        <v>9761</v>
      </c>
    </row>
    <row r="353" spans="1:3" x14ac:dyDescent="0.25">
      <c r="A353" s="17" t="s">
        <v>9762</v>
      </c>
      <c r="B353" s="14" t="s">
        <v>417</v>
      </c>
      <c r="C353" s="14" t="s">
        <v>9761</v>
      </c>
    </row>
    <row r="354" spans="1:3" x14ac:dyDescent="0.25">
      <c r="A354" s="17" t="s">
        <v>9760</v>
      </c>
      <c r="B354" s="14" t="s">
        <v>417</v>
      </c>
      <c r="C354" s="14" t="s">
        <v>9713</v>
      </c>
    </row>
    <row r="355" spans="1:3" x14ac:dyDescent="0.25">
      <c r="A355" s="17" t="s">
        <v>9759</v>
      </c>
      <c r="B355" s="14" t="s">
        <v>417</v>
      </c>
      <c r="C355" s="14" t="s">
        <v>9713</v>
      </c>
    </row>
    <row r="356" spans="1:3" x14ac:dyDescent="0.25">
      <c r="A356" s="17" t="s">
        <v>9758</v>
      </c>
      <c r="B356" s="14" t="s">
        <v>417</v>
      </c>
      <c r="C356" s="14" t="s">
        <v>9713</v>
      </c>
    </row>
    <row r="357" spans="1:3" x14ac:dyDescent="0.25">
      <c r="A357" s="17" t="s">
        <v>9758</v>
      </c>
      <c r="B357" s="14" t="s">
        <v>417</v>
      </c>
      <c r="C357" s="14" t="s">
        <v>9757</v>
      </c>
    </row>
    <row r="358" spans="1:3" x14ac:dyDescent="0.25">
      <c r="A358" s="17" t="s">
        <v>9756</v>
      </c>
      <c r="B358" s="14" t="s">
        <v>417</v>
      </c>
      <c r="C358" s="14" t="s">
        <v>9713</v>
      </c>
    </row>
    <row r="359" spans="1:3" x14ac:dyDescent="0.25">
      <c r="A359" s="17" t="s">
        <v>9755</v>
      </c>
      <c r="B359" s="14" t="s">
        <v>417</v>
      </c>
      <c r="C359" s="14" t="s">
        <v>9713</v>
      </c>
    </row>
    <row r="360" spans="1:3" x14ac:dyDescent="0.25">
      <c r="A360" s="17" t="s">
        <v>9754</v>
      </c>
      <c r="B360" s="14" t="s">
        <v>417</v>
      </c>
      <c r="C360" s="14" t="s">
        <v>9713</v>
      </c>
    </row>
    <row r="361" spans="1:3" x14ac:dyDescent="0.25">
      <c r="A361" s="17" t="s">
        <v>9753</v>
      </c>
      <c r="B361" s="14" t="s">
        <v>417</v>
      </c>
      <c r="C361" s="14" t="s">
        <v>9713</v>
      </c>
    </row>
    <row r="362" spans="1:3" x14ac:dyDescent="0.25">
      <c r="A362" s="17" t="s">
        <v>9752</v>
      </c>
      <c r="B362" s="14" t="s">
        <v>417</v>
      </c>
      <c r="C362" s="14" t="s">
        <v>9713</v>
      </c>
    </row>
    <row r="363" spans="1:3" x14ac:dyDescent="0.25">
      <c r="A363" s="17" t="s">
        <v>9751</v>
      </c>
      <c r="B363" s="14" t="s">
        <v>417</v>
      </c>
      <c r="C363" s="14" t="s">
        <v>9713</v>
      </c>
    </row>
    <row r="364" spans="1:3" x14ac:dyDescent="0.25">
      <c r="A364" s="17" t="s">
        <v>9750</v>
      </c>
      <c r="B364" s="14" t="s">
        <v>417</v>
      </c>
      <c r="C364" s="14" t="s">
        <v>9713</v>
      </c>
    </row>
    <row r="365" spans="1:3" x14ac:dyDescent="0.25">
      <c r="A365" s="17" t="s">
        <v>9749</v>
      </c>
      <c r="B365" s="14" t="s">
        <v>417</v>
      </c>
      <c r="C365" s="14" t="s">
        <v>9713</v>
      </c>
    </row>
    <row r="366" spans="1:3" x14ac:dyDescent="0.25">
      <c r="A366" s="17" t="s">
        <v>9748</v>
      </c>
      <c r="B366" s="14" t="s">
        <v>417</v>
      </c>
      <c r="C366" s="14" t="s">
        <v>9739</v>
      </c>
    </row>
    <row r="367" spans="1:3" x14ac:dyDescent="0.25">
      <c r="A367" s="17" t="s">
        <v>9747</v>
      </c>
      <c r="B367" s="14" t="s">
        <v>417</v>
      </c>
      <c r="C367" s="14" t="s">
        <v>9718</v>
      </c>
    </row>
    <row r="368" spans="1:3" x14ac:dyDescent="0.25">
      <c r="A368" s="17" t="s">
        <v>9746</v>
      </c>
      <c r="B368" s="14" t="s">
        <v>417</v>
      </c>
      <c r="C368" s="14" t="s">
        <v>9739</v>
      </c>
    </row>
    <row r="369" spans="1:3" x14ac:dyDescent="0.25">
      <c r="A369" s="17" t="s">
        <v>9745</v>
      </c>
      <c r="B369" s="14" t="s">
        <v>417</v>
      </c>
      <c r="C369" s="14" t="s">
        <v>9742</v>
      </c>
    </row>
    <row r="370" spans="1:3" x14ac:dyDescent="0.25">
      <c r="A370" s="17" t="s">
        <v>9744</v>
      </c>
      <c r="B370" s="14" t="s">
        <v>417</v>
      </c>
      <c r="C370" s="14" t="s">
        <v>9739</v>
      </c>
    </row>
    <row r="371" spans="1:3" x14ac:dyDescent="0.25">
      <c r="A371" s="17" t="s">
        <v>9743</v>
      </c>
      <c r="B371" s="14" t="s">
        <v>417</v>
      </c>
      <c r="C371" s="14" t="s">
        <v>9742</v>
      </c>
    </row>
    <row r="372" spans="1:3" x14ac:dyDescent="0.25">
      <c r="A372" s="17" t="s">
        <v>9741</v>
      </c>
      <c r="B372" s="14" t="s">
        <v>417</v>
      </c>
      <c r="C372" s="14" t="s">
        <v>9739</v>
      </c>
    </row>
    <row r="373" spans="1:3" x14ac:dyDescent="0.25">
      <c r="A373" s="17" t="s">
        <v>9740</v>
      </c>
      <c r="B373" s="14" t="s">
        <v>417</v>
      </c>
      <c r="C373" s="14" t="s">
        <v>9739</v>
      </c>
    </row>
    <row r="374" spans="1:3" x14ac:dyDescent="0.25">
      <c r="A374" s="17" t="s">
        <v>9738</v>
      </c>
      <c r="B374" s="14" t="s">
        <v>417</v>
      </c>
      <c r="C374" s="14" t="s">
        <v>9672</v>
      </c>
    </row>
    <row r="375" spans="1:3" x14ac:dyDescent="0.25">
      <c r="A375" s="17" t="s">
        <v>9737</v>
      </c>
      <c r="B375" s="14" t="s">
        <v>417</v>
      </c>
      <c r="C375" s="14" t="s">
        <v>9736</v>
      </c>
    </row>
    <row r="376" spans="1:3" x14ac:dyDescent="0.25">
      <c r="A376" s="17" t="s">
        <v>9735</v>
      </c>
      <c r="B376" s="14" t="s">
        <v>417</v>
      </c>
      <c r="C376" s="14" t="s">
        <v>9734</v>
      </c>
    </row>
    <row r="377" spans="1:3" x14ac:dyDescent="0.25">
      <c r="A377" s="17" t="s">
        <v>9733</v>
      </c>
      <c r="B377" s="14" t="s">
        <v>417</v>
      </c>
      <c r="C377" s="14" t="s">
        <v>9732</v>
      </c>
    </row>
    <row r="378" spans="1:3" x14ac:dyDescent="0.25">
      <c r="A378" s="17" t="s">
        <v>9731</v>
      </c>
      <c r="B378" s="14" t="s">
        <v>417</v>
      </c>
      <c r="C378" s="14" t="s">
        <v>9711</v>
      </c>
    </row>
    <row r="379" spans="1:3" x14ac:dyDescent="0.25">
      <c r="A379" s="17" t="s">
        <v>9730</v>
      </c>
      <c r="B379" s="14" t="s">
        <v>417</v>
      </c>
      <c r="C379" s="14" t="s">
        <v>9672</v>
      </c>
    </row>
    <row r="380" spans="1:3" x14ac:dyDescent="0.25">
      <c r="A380" s="17" t="s">
        <v>9729</v>
      </c>
      <c r="B380" s="14" t="s">
        <v>417</v>
      </c>
      <c r="C380" s="14" t="s">
        <v>9725</v>
      </c>
    </row>
    <row r="381" spans="1:3" x14ac:dyDescent="0.25">
      <c r="A381" s="17" t="s">
        <v>9728</v>
      </c>
      <c r="B381" s="14" t="s">
        <v>417</v>
      </c>
      <c r="C381" s="14" t="s">
        <v>9725</v>
      </c>
    </row>
    <row r="382" spans="1:3" x14ac:dyDescent="0.25">
      <c r="A382" s="17" t="s">
        <v>9727</v>
      </c>
      <c r="B382" s="14" t="s">
        <v>417</v>
      </c>
      <c r="C382" s="14" t="s">
        <v>9725</v>
      </c>
    </row>
    <row r="383" spans="1:3" x14ac:dyDescent="0.25">
      <c r="A383" s="17" t="s">
        <v>9726</v>
      </c>
      <c r="B383" s="14" t="s">
        <v>417</v>
      </c>
      <c r="C383" s="14" t="s">
        <v>9725</v>
      </c>
    </row>
    <row r="384" spans="1:3" x14ac:dyDescent="0.25">
      <c r="A384" s="17" t="s">
        <v>9724</v>
      </c>
      <c r="B384" s="14" t="s">
        <v>417</v>
      </c>
      <c r="C384" s="14" t="s">
        <v>9723</v>
      </c>
    </row>
    <row r="385" spans="1:3" x14ac:dyDescent="0.25">
      <c r="A385" s="17" t="s">
        <v>9722</v>
      </c>
      <c r="B385" s="14" t="s">
        <v>417</v>
      </c>
      <c r="C385" s="14" t="s">
        <v>9718</v>
      </c>
    </row>
    <row r="386" spans="1:3" x14ac:dyDescent="0.25">
      <c r="A386" s="17" t="s">
        <v>9721</v>
      </c>
      <c r="B386" s="14" t="s">
        <v>417</v>
      </c>
      <c r="C386" s="14" t="s">
        <v>9718</v>
      </c>
    </row>
    <row r="387" spans="1:3" x14ac:dyDescent="0.25">
      <c r="A387" s="17" t="s">
        <v>9720</v>
      </c>
      <c r="B387" s="14" t="s">
        <v>417</v>
      </c>
      <c r="C387" s="14" t="s">
        <v>9718</v>
      </c>
    </row>
    <row r="388" spans="1:3" x14ac:dyDescent="0.25">
      <c r="A388" s="17" t="s">
        <v>9719</v>
      </c>
      <c r="B388" s="14" t="s">
        <v>417</v>
      </c>
      <c r="C388" s="14" t="s">
        <v>9718</v>
      </c>
    </row>
    <row r="389" spans="1:3" x14ac:dyDescent="0.25">
      <c r="A389" s="17" t="s">
        <v>9717</v>
      </c>
      <c r="B389" s="14" t="s">
        <v>417</v>
      </c>
      <c r="C389" s="14" t="s">
        <v>9716</v>
      </c>
    </row>
    <row r="390" spans="1:3" x14ac:dyDescent="0.25">
      <c r="A390" s="17" t="s">
        <v>9715</v>
      </c>
      <c r="B390" s="14" t="s">
        <v>417</v>
      </c>
      <c r="C390" s="14" t="s">
        <v>9713</v>
      </c>
    </row>
    <row r="391" spans="1:3" x14ac:dyDescent="0.25">
      <c r="A391" s="17" t="s">
        <v>9715</v>
      </c>
      <c r="B391" s="14" t="s">
        <v>417</v>
      </c>
      <c r="C391" s="14" t="s">
        <v>9714</v>
      </c>
    </row>
    <row r="392" spans="1:3" x14ac:dyDescent="0.25">
      <c r="A392" s="17" t="s">
        <v>9712</v>
      </c>
      <c r="B392" s="14" t="s">
        <v>417</v>
      </c>
      <c r="C392" s="14" t="s">
        <v>9713</v>
      </c>
    </row>
    <row r="393" spans="1:3" x14ac:dyDescent="0.25">
      <c r="A393" s="17" t="s">
        <v>9712</v>
      </c>
      <c r="B393" s="14" t="s">
        <v>417</v>
      </c>
      <c r="C393" s="14" t="s">
        <v>9711</v>
      </c>
    </row>
    <row r="394" spans="1:3" x14ac:dyDescent="0.25">
      <c r="A394" s="17" t="s">
        <v>9710</v>
      </c>
      <c r="B394" s="14" t="s">
        <v>417</v>
      </c>
      <c r="C394" s="14" t="s">
        <v>9672</v>
      </c>
    </row>
    <row r="395" spans="1:3" x14ac:dyDescent="0.25">
      <c r="A395" s="17" t="s">
        <v>9709</v>
      </c>
      <c r="B395" s="14" t="s">
        <v>417</v>
      </c>
      <c r="C395" s="14" t="s">
        <v>9704</v>
      </c>
    </row>
    <row r="396" spans="1:3" x14ac:dyDescent="0.25">
      <c r="A396" s="17" t="s">
        <v>9709</v>
      </c>
      <c r="B396" s="14" t="s">
        <v>417</v>
      </c>
      <c r="C396" s="14" t="s">
        <v>9700</v>
      </c>
    </row>
    <row r="397" spans="1:3" x14ac:dyDescent="0.25">
      <c r="A397" s="17" t="s">
        <v>9708</v>
      </c>
      <c r="B397" s="14" t="s">
        <v>417</v>
      </c>
      <c r="C397" s="14" t="s">
        <v>9706</v>
      </c>
    </row>
    <row r="398" spans="1:3" x14ac:dyDescent="0.25">
      <c r="A398" s="17" t="s">
        <v>9707</v>
      </c>
      <c r="B398" s="14" t="s">
        <v>417</v>
      </c>
      <c r="C398" s="14" t="s">
        <v>9706</v>
      </c>
    </row>
    <row r="399" spans="1:3" x14ac:dyDescent="0.25">
      <c r="A399" s="17" t="s">
        <v>9705</v>
      </c>
      <c r="B399" s="14" t="s">
        <v>417</v>
      </c>
      <c r="C399" s="14" t="s">
        <v>9704</v>
      </c>
    </row>
    <row r="400" spans="1:3" x14ac:dyDescent="0.25">
      <c r="A400" s="17" t="s">
        <v>9703</v>
      </c>
      <c r="B400" s="14" t="s">
        <v>417</v>
      </c>
      <c r="C400" s="14" t="s">
        <v>9700</v>
      </c>
    </row>
    <row r="401" spans="1:3" x14ac:dyDescent="0.25">
      <c r="A401" s="17" t="s">
        <v>9702</v>
      </c>
      <c r="B401" s="14" t="s">
        <v>417</v>
      </c>
      <c r="C401" s="14" t="s">
        <v>9700</v>
      </c>
    </row>
    <row r="402" spans="1:3" x14ac:dyDescent="0.25">
      <c r="A402" s="17" t="s">
        <v>9701</v>
      </c>
      <c r="B402" s="14" t="s">
        <v>417</v>
      </c>
      <c r="C402" s="14" t="s">
        <v>9700</v>
      </c>
    </row>
    <row r="403" spans="1:3" x14ac:dyDescent="0.25">
      <c r="A403" s="17" t="s">
        <v>9699</v>
      </c>
      <c r="B403" s="14" t="s">
        <v>417</v>
      </c>
      <c r="C403" s="14" t="s">
        <v>9689</v>
      </c>
    </row>
    <row r="404" spans="1:3" x14ac:dyDescent="0.25">
      <c r="A404" s="17" t="s">
        <v>9698</v>
      </c>
      <c r="B404" s="14" t="s">
        <v>417</v>
      </c>
      <c r="C404" s="14" t="s">
        <v>9697</v>
      </c>
    </row>
    <row r="405" spans="1:3" x14ac:dyDescent="0.25">
      <c r="A405" s="17" t="s">
        <v>9696</v>
      </c>
      <c r="B405" s="14" t="s">
        <v>417</v>
      </c>
      <c r="C405" s="14" t="s">
        <v>9688</v>
      </c>
    </row>
    <row r="406" spans="1:3" x14ac:dyDescent="0.25">
      <c r="A406" s="17" t="s">
        <v>9695</v>
      </c>
      <c r="B406" s="14" t="s">
        <v>417</v>
      </c>
      <c r="C406" s="14" t="s">
        <v>9688</v>
      </c>
    </row>
    <row r="407" spans="1:3" x14ac:dyDescent="0.25">
      <c r="A407" s="17" t="s">
        <v>9694</v>
      </c>
      <c r="B407" s="14" t="s">
        <v>417</v>
      </c>
      <c r="C407" s="14" t="s">
        <v>9693</v>
      </c>
    </row>
    <row r="408" spans="1:3" x14ac:dyDescent="0.25">
      <c r="A408" s="17" t="s">
        <v>9692</v>
      </c>
      <c r="B408" s="14" t="s">
        <v>417</v>
      </c>
      <c r="C408" s="14" t="s">
        <v>9691</v>
      </c>
    </row>
    <row r="409" spans="1:3" x14ac:dyDescent="0.25">
      <c r="A409" s="17" t="s">
        <v>9690</v>
      </c>
      <c r="B409" s="14" t="s">
        <v>417</v>
      </c>
      <c r="C409" s="14" t="s">
        <v>9691</v>
      </c>
    </row>
    <row r="410" spans="1:3" x14ac:dyDescent="0.25">
      <c r="A410" s="17" t="s">
        <v>9690</v>
      </c>
      <c r="B410" s="14" t="s">
        <v>417</v>
      </c>
      <c r="C410" s="14" t="s">
        <v>9689</v>
      </c>
    </row>
    <row r="411" spans="1:3" x14ac:dyDescent="0.25">
      <c r="A411" s="17" t="s">
        <v>9687</v>
      </c>
      <c r="B411" s="14" t="s">
        <v>417</v>
      </c>
      <c r="C411" s="14" t="s">
        <v>9688</v>
      </c>
    </row>
    <row r="412" spans="1:3" x14ac:dyDescent="0.25">
      <c r="A412" s="17" t="s">
        <v>9687</v>
      </c>
      <c r="B412" s="14" t="s">
        <v>417</v>
      </c>
      <c r="C412" s="14" t="s">
        <v>9686</v>
      </c>
    </row>
    <row r="413" spans="1:3" x14ac:dyDescent="0.25">
      <c r="A413" s="17" t="s">
        <v>9685</v>
      </c>
      <c r="B413" s="14" t="s">
        <v>417</v>
      </c>
      <c r="C413" s="14" t="s">
        <v>9682</v>
      </c>
    </row>
    <row r="414" spans="1:3" x14ac:dyDescent="0.25">
      <c r="A414" s="17" t="s">
        <v>9684</v>
      </c>
      <c r="B414" s="14" t="s">
        <v>417</v>
      </c>
      <c r="C414" s="14" t="s">
        <v>9679</v>
      </c>
    </row>
    <row r="415" spans="1:3" x14ac:dyDescent="0.25">
      <c r="A415" s="17" t="s">
        <v>9683</v>
      </c>
      <c r="B415" s="14" t="s">
        <v>417</v>
      </c>
      <c r="C415" s="14" t="s">
        <v>9682</v>
      </c>
    </row>
    <row r="416" spans="1:3" x14ac:dyDescent="0.25">
      <c r="A416" s="17" t="s">
        <v>9681</v>
      </c>
      <c r="B416" s="14" t="s">
        <v>417</v>
      </c>
      <c r="C416" s="14" t="s">
        <v>9679</v>
      </c>
    </row>
    <row r="417" spans="1:3" x14ac:dyDescent="0.25">
      <c r="A417" s="17" t="s">
        <v>9680</v>
      </c>
      <c r="B417" s="14" t="s">
        <v>417</v>
      </c>
      <c r="C417" s="14" t="s">
        <v>9679</v>
      </c>
    </row>
    <row r="418" spans="1:3" x14ac:dyDescent="0.25">
      <c r="A418" s="17" t="s">
        <v>9678</v>
      </c>
      <c r="B418" s="14" t="s">
        <v>417</v>
      </c>
      <c r="C418" s="14" t="s">
        <v>9677</v>
      </c>
    </row>
    <row r="419" spans="1:3" x14ac:dyDescent="0.25">
      <c r="A419" s="17" t="s">
        <v>9676</v>
      </c>
      <c r="B419" s="14" t="s">
        <v>417</v>
      </c>
      <c r="C419" s="14" t="s">
        <v>9666</v>
      </c>
    </row>
    <row r="420" spans="1:3" x14ac:dyDescent="0.25">
      <c r="A420" s="17" t="s">
        <v>9675</v>
      </c>
      <c r="B420" s="14" t="s">
        <v>417</v>
      </c>
      <c r="C420" s="14" t="s">
        <v>9674</v>
      </c>
    </row>
    <row r="421" spans="1:3" x14ac:dyDescent="0.25">
      <c r="A421" s="17" t="s">
        <v>9673</v>
      </c>
      <c r="B421" s="14" t="s">
        <v>417</v>
      </c>
      <c r="C421" s="14" t="s">
        <v>9672</v>
      </c>
    </row>
    <row r="422" spans="1:3" x14ac:dyDescent="0.25">
      <c r="A422" s="17" t="s">
        <v>9671</v>
      </c>
      <c r="B422" s="14" t="s">
        <v>417</v>
      </c>
      <c r="C422" s="14" t="s">
        <v>9670</v>
      </c>
    </row>
    <row r="423" spans="1:3" x14ac:dyDescent="0.25">
      <c r="A423" s="17" t="s">
        <v>9669</v>
      </c>
      <c r="B423" s="14" t="s">
        <v>417</v>
      </c>
      <c r="C423" s="14" t="s">
        <v>9668</v>
      </c>
    </row>
    <row r="424" spans="1:3" x14ac:dyDescent="0.25">
      <c r="A424" s="17" t="s">
        <v>9667</v>
      </c>
      <c r="B424" s="14" t="s">
        <v>417</v>
      </c>
      <c r="C424" s="14" t="s">
        <v>9666</v>
      </c>
    </row>
    <row r="425" spans="1:3" x14ac:dyDescent="0.25">
      <c r="A425" s="17" t="s">
        <v>9665</v>
      </c>
      <c r="B425" s="14" t="s">
        <v>417</v>
      </c>
      <c r="C425" s="14" t="s">
        <v>9656</v>
      </c>
    </row>
    <row r="426" spans="1:3" x14ac:dyDescent="0.25">
      <c r="A426" s="17" t="s">
        <v>9664</v>
      </c>
      <c r="B426" s="14" t="s">
        <v>417</v>
      </c>
      <c r="C426" s="14" t="s">
        <v>9663</v>
      </c>
    </row>
    <row r="427" spans="1:3" x14ac:dyDescent="0.25">
      <c r="A427" s="17" t="s">
        <v>9662</v>
      </c>
      <c r="B427" s="14" t="s">
        <v>417</v>
      </c>
      <c r="C427" s="14" t="s">
        <v>9661</v>
      </c>
    </row>
    <row r="428" spans="1:3" x14ac:dyDescent="0.25">
      <c r="A428" s="17" t="s">
        <v>9660</v>
      </c>
      <c r="B428" s="14" t="s">
        <v>417</v>
      </c>
      <c r="C428" s="14" t="s">
        <v>9656</v>
      </c>
    </row>
    <row r="429" spans="1:3" x14ac:dyDescent="0.25">
      <c r="A429" s="17" t="s">
        <v>9660</v>
      </c>
      <c r="B429" s="14" t="s">
        <v>417</v>
      </c>
      <c r="C429" s="14" t="s">
        <v>9659</v>
      </c>
    </row>
    <row r="430" spans="1:3" x14ac:dyDescent="0.25">
      <c r="A430" s="17" t="s">
        <v>9658</v>
      </c>
      <c r="B430" s="14" t="s">
        <v>417</v>
      </c>
      <c r="C430" s="14" t="s">
        <v>9656</v>
      </c>
    </row>
    <row r="431" spans="1:3" x14ac:dyDescent="0.25">
      <c r="A431" s="17" t="s">
        <v>9657</v>
      </c>
      <c r="B431" s="14" t="s">
        <v>417</v>
      </c>
      <c r="C431" s="14" t="s">
        <v>9656</v>
      </c>
    </row>
    <row r="432" spans="1:3" x14ac:dyDescent="0.25">
      <c r="A432" s="17" t="s">
        <v>9655</v>
      </c>
      <c r="B432" s="14" t="s">
        <v>421</v>
      </c>
      <c r="C432" s="14" t="s">
        <v>9632</v>
      </c>
    </row>
    <row r="433" spans="1:3" x14ac:dyDescent="0.25">
      <c r="A433" s="17" t="s">
        <v>9654</v>
      </c>
      <c r="B433" s="14" t="s">
        <v>421</v>
      </c>
      <c r="C433" s="14" t="s">
        <v>9632</v>
      </c>
    </row>
    <row r="434" spans="1:3" x14ac:dyDescent="0.25">
      <c r="A434" s="17" t="s">
        <v>9653</v>
      </c>
      <c r="B434" s="14" t="s">
        <v>421</v>
      </c>
      <c r="C434" s="14" t="s">
        <v>9632</v>
      </c>
    </row>
    <row r="435" spans="1:3" x14ac:dyDescent="0.25">
      <c r="A435" s="17" t="s">
        <v>9652</v>
      </c>
      <c r="B435" s="14" t="s">
        <v>421</v>
      </c>
      <c r="C435" s="14" t="s">
        <v>9632</v>
      </c>
    </row>
    <row r="436" spans="1:3" x14ac:dyDescent="0.25">
      <c r="A436" s="17" t="s">
        <v>9651</v>
      </c>
      <c r="B436" s="14" t="s">
        <v>421</v>
      </c>
      <c r="C436" s="14" t="s">
        <v>9632</v>
      </c>
    </row>
    <row r="437" spans="1:3" x14ac:dyDescent="0.25">
      <c r="A437" s="17" t="s">
        <v>9650</v>
      </c>
      <c r="B437" s="14" t="s">
        <v>421</v>
      </c>
      <c r="C437" s="14" t="s">
        <v>9632</v>
      </c>
    </row>
    <row r="438" spans="1:3" x14ac:dyDescent="0.25">
      <c r="A438" s="17" t="s">
        <v>9649</v>
      </c>
      <c r="B438" s="14" t="s">
        <v>421</v>
      </c>
      <c r="C438" s="14" t="s">
        <v>9632</v>
      </c>
    </row>
    <row r="439" spans="1:3" x14ac:dyDescent="0.25">
      <c r="A439" s="17" t="s">
        <v>9648</v>
      </c>
      <c r="B439" s="14" t="s">
        <v>421</v>
      </c>
      <c r="C439" s="14" t="s">
        <v>9632</v>
      </c>
    </row>
    <row r="440" spans="1:3" x14ac:dyDescent="0.25">
      <c r="A440" s="17" t="s">
        <v>9647</v>
      </c>
      <c r="B440" s="14" t="s">
        <v>421</v>
      </c>
      <c r="C440" s="14" t="s">
        <v>9632</v>
      </c>
    </row>
    <row r="441" spans="1:3" x14ac:dyDescent="0.25">
      <c r="A441" s="17" t="s">
        <v>9646</v>
      </c>
      <c r="B441" s="14" t="s">
        <v>421</v>
      </c>
      <c r="C441" s="14" t="s">
        <v>9632</v>
      </c>
    </row>
    <row r="442" spans="1:3" x14ac:dyDescent="0.25">
      <c r="A442" s="17" t="s">
        <v>9645</v>
      </c>
      <c r="B442" s="14" t="s">
        <v>421</v>
      </c>
      <c r="C442" s="14" t="s">
        <v>9642</v>
      </c>
    </row>
    <row r="443" spans="1:3" x14ac:dyDescent="0.25">
      <c r="A443" s="17" t="s">
        <v>9644</v>
      </c>
      <c r="B443" s="14" t="s">
        <v>421</v>
      </c>
      <c r="C443" s="14" t="s">
        <v>9554</v>
      </c>
    </row>
    <row r="444" spans="1:3" x14ac:dyDescent="0.25">
      <c r="A444" s="17" t="s">
        <v>9643</v>
      </c>
      <c r="B444" s="14" t="s">
        <v>421</v>
      </c>
      <c r="C444" s="14" t="s">
        <v>9642</v>
      </c>
    </row>
    <row r="445" spans="1:3" x14ac:dyDescent="0.25">
      <c r="A445" s="17" t="s">
        <v>9641</v>
      </c>
      <c r="B445" s="14" t="s">
        <v>421</v>
      </c>
      <c r="C445" s="14" t="s">
        <v>9640</v>
      </c>
    </row>
    <row r="446" spans="1:3" x14ac:dyDescent="0.25">
      <c r="A446" s="17" t="s">
        <v>9639</v>
      </c>
      <c r="B446" s="14" t="s">
        <v>421</v>
      </c>
      <c r="C446" s="14" t="s">
        <v>9632</v>
      </c>
    </row>
    <row r="447" spans="1:3" x14ac:dyDescent="0.25">
      <c r="A447" s="17" t="s">
        <v>9638</v>
      </c>
      <c r="B447" s="14" t="s">
        <v>421</v>
      </c>
      <c r="C447" s="14" t="s">
        <v>9632</v>
      </c>
    </row>
    <row r="448" spans="1:3" x14ac:dyDescent="0.25">
      <c r="A448" s="17" t="s">
        <v>9637</v>
      </c>
      <c r="B448" s="14" t="s">
        <v>421</v>
      </c>
      <c r="C448" s="14" t="s">
        <v>9632</v>
      </c>
    </row>
    <row r="449" spans="1:3" x14ac:dyDescent="0.25">
      <c r="A449" s="17" t="s">
        <v>9636</v>
      </c>
      <c r="B449" s="14" t="s">
        <v>421</v>
      </c>
      <c r="C449" s="14" t="s">
        <v>9632</v>
      </c>
    </row>
    <row r="450" spans="1:3" x14ac:dyDescent="0.25">
      <c r="A450" s="17" t="s">
        <v>9635</v>
      </c>
      <c r="B450" s="14" t="s">
        <v>421</v>
      </c>
      <c r="C450" s="14" t="s">
        <v>9632</v>
      </c>
    </row>
    <row r="451" spans="1:3" x14ac:dyDescent="0.25">
      <c r="A451" s="17" t="s">
        <v>9634</v>
      </c>
      <c r="B451" s="14" t="s">
        <v>421</v>
      </c>
      <c r="C451" s="14" t="s">
        <v>9632</v>
      </c>
    </row>
    <row r="452" spans="1:3" x14ac:dyDescent="0.25">
      <c r="A452" s="17" t="s">
        <v>9633</v>
      </c>
      <c r="B452" s="14" t="s">
        <v>421</v>
      </c>
      <c r="C452" s="14" t="s">
        <v>9632</v>
      </c>
    </row>
    <row r="453" spans="1:3" x14ac:dyDescent="0.25">
      <c r="A453" s="17" t="s">
        <v>9631</v>
      </c>
      <c r="B453" s="14" t="s">
        <v>421</v>
      </c>
      <c r="C453" s="14" t="s">
        <v>9615</v>
      </c>
    </row>
    <row r="454" spans="1:3" x14ac:dyDescent="0.25">
      <c r="A454" s="17" t="s">
        <v>9630</v>
      </c>
      <c r="B454" s="14" t="s">
        <v>421</v>
      </c>
      <c r="C454" s="14" t="s">
        <v>9628</v>
      </c>
    </row>
    <row r="455" spans="1:3" x14ac:dyDescent="0.25">
      <c r="A455" s="17" t="s">
        <v>9629</v>
      </c>
      <c r="B455" s="14" t="s">
        <v>421</v>
      </c>
      <c r="C455" s="14" t="s">
        <v>9628</v>
      </c>
    </row>
    <row r="456" spans="1:3" x14ac:dyDescent="0.25">
      <c r="A456" s="17" t="s">
        <v>9627</v>
      </c>
      <c r="B456" s="14" t="s">
        <v>421</v>
      </c>
      <c r="C456" s="14" t="s">
        <v>9528</v>
      </c>
    </row>
    <row r="457" spans="1:3" x14ac:dyDescent="0.25">
      <c r="A457" s="17" t="s">
        <v>9626</v>
      </c>
      <c r="B457" s="14" t="s">
        <v>421</v>
      </c>
      <c r="C457" s="14" t="s">
        <v>9518</v>
      </c>
    </row>
    <row r="458" spans="1:3" x14ac:dyDescent="0.25">
      <c r="A458" s="17" t="s">
        <v>9626</v>
      </c>
      <c r="B458" s="14" t="s">
        <v>421</v>
      </c>
      <c r="C458" s="14" t="s">
        <v>9528</v>
      </c>
    </row>
    <row r="459" spans="1:3" x14ac:dyDescent="0.25">
      <c r="A459" s="17" t="s">
        <v>9625</v>
      </c>
      <c r="B459" s="14" t="s">
        <v>421</v>
      </c>
      <c r="C459" s="14" t="s">
        <v>9518</v>
      </c>
    </row>
    <row r="460" spans="1:3" x14ac:dyDescent="0.25">
      <c r="A460" s="17" t="s">
        <v>9624</v>
      </c>
      <c r="B460" s="14" t="s">
        <v>421</v>
      </c>
      <c r="C460" s="14" t="s">
        <v>9621</v>
      </c>
    </row>
    <row r="461" spans="1:3" x14ac:dyDescent="0.25">
      <c r="A461" s="17" t="s">
        <v>9623</v>
      </c>
      <c r="B461" s="14" t="s">
        <v>421</v>
      </c>
      <c r="C461" s="14" t="s">
        <v>9621</v>
      </c>
    </row>
    <row r="462" spans="1:3" x14ac:dyDescent="0.25">
      <c r="A462" s="17" t="s">
        <v>9622</v>
      </c>
      <c r="B462" s="14" t="s">
        <v>421</v>
      </c>
      <c r="C462" s="14" t="s">
        <v>9621</v>
      </c>
    </row>
    <row r="463" spans="1:3" x14ac:dyDescent="0.25">
      <c r="A463" s="17" t="s">
        <v>9620</v>
      </c>
      <c r="B463" s="14" t="s">
        <v>421</v>
      </c>
      <c r="C463" s="14" t="s">
        <v>9618</v>
      </c>
    </row>
    <row r="464" spans="1:3" x14ac:dyDescent="0.25">
      <c r="A464" s="17" t="s">
        <v>9619</v>
      </c>
      <c r="B464" s="14" t="s">
        <v>421</v>
      </c>
      <c r="C464" s="14" t="s">
        <v>9618</v>
      </c>
    </row>
    <row r="465" spans="1:3" x14ac:dyDescent="0.25">
      <c r="A465" s="17" t="s">
        <v>9617</v>
      </c>
      <c r="B465" s="14" t="s">
        <v>421</v>
      </c>
      <c r="C465" s="14" t="s">
        <v>9615</v>
      </c>
    </row>
    <row r="466" spans="1:3" x14ac:dyDescent="0.25">
      <c r="A466" s="17" t="s">
        <v>9616</v>
      </c>
      <c r="B466" s="14" t="s">
        <v>421</v>
      </c>
      <c r="C466" s="14" t="s">
        <v>9615</v>
      </c>
    </row>
    <row r="467" spans="1:3" x14ac:dyDescent="0.25">
      <c r="A467" s="17" t="s">
        <v>9614</v>
      </c>
      <c r="B467" s="14" t="s">
        <v>421</v>
      </c>
      <c r="C467" s="14" t="s">
        <v>9607</v>
      </c>
    </row>
    <row r="468" spans="1:3" x14ac:dyDescent="0.25">
      <c r="A468" s="17" t="s">
        <v>9613</v>
      </c>
      <c r="B468" s="14" t="s">
        <v>421</v>
      </c>
      <c r="C468" s="14" t="s">
        <v>9612</v>
      </c>
    </row>
    <row r="469" spans="1:3" x14ac:dyDescent="0.25">
      <c r="A469" s="17" t="s">
        <v>9611</v>
      </c>
      <c r="B469" s="14" t="s">
        <v>421</v>
      </c>
      <c r="C469" s="14" t="s">
        <v>9610</v>
      </c>
    </row>
    <row r="470" spans="1:3" x14ac:dyDescent="0.25">
      <c r="A470" s="17" t="s">
        <v>9609</v>
      </c>
      <c r="B470" s="14" t="s">
        <v>421</v>
      </c>
      <c r="C470" s="14" t="s">
        <v>9610</v>
      </c>
    </row>
    <row r="471" spans="1:3" x14ac:dyDescent="0.25">
      <c r="A471" s="17" t="s">
        <v>9609</v>
      </c>
      <c r="B471" s="14" t="s">
        <v>421</v>
      </c>
      <c r="C471" s="14" t="s">
        <v>1501</v>
      </c>
    </row>
    <row r="472" spans="1:3" x14ac:dyDescent="0.25">
      <c r="A472" s="17" t="s">
        <v>9608</v>
      </c>
      <c r="B472" s="14" t="s">
        <v>421</v>
      </c>
      <c r="C472" s="14" t="s">
        <v>9607</v>
      </c>
    </row>
    <row r="473" spans="1:3" x14ac:dyDescent="0.25">
      <c r="A473" s="17" t="s">
        <v>9606</v>
      </c>
      <c r="B473" s="14" t="s">
        <v>421</v>
      </c>
      <c r="C473" s="14" t="s">
        <v>9598</v>
      </c>
    </row>
    <row r="474" spans="1:3" x14ac:dyDescent="0.25">
      <c r="A474" s="17" t="s">
        <v>9606</v>
      </c>
      <c r="B474" s="14" t="s">
        <v>421</v>
      </c>
      <c r="C474" s="14" t="s">
        <v>9562</v>
      </c>
    </row>
    <row r="475" spans="1:3" x14ac:dyDescent="0.25">
      <c r="A475" s="17" t="s">
        <v>9605</v>
      </c>
      <c r="B475" s="14" t="s">
        <v>421</v>
      </c>
      <c r="C475" s="14" t="s">
        <v>9562</v>
      </c>
    </row>
    <row r="476" spans="1:3" x14ac:dyDescent="0.25">
      <c r="A476" s="17" t="s">
        <v>9604</v>
      </c>
      <c r="B476" s="14" t="s">
        <v>421</v>
      </c>
      <c r="C476" s="14" t="s">
        <v>9603</v>
      </c>
    </row>
    <row r="477" spans="1:3" x14ac:dyDescent="0.25">
      <c r="A477" s="17" t="s">
        <v>9602</v>
      </c>
      <c r="B477" s="14" t="s">
        <v>421</v>
      </c>
      <c r="C477" s="14" t="s">
        <v>9601</v>
      </c>
    </row>
    <row r="478" spans="1:3" x14ac:dyDescent="0.25">
      <c r="A478" s="17" t="s">
        <v>9600</v>
      </c>
      <c r="B478" s="14" t="s">
        <v>421</v>
      </c>
      <c r="C478" s="14" t="s">
        <v>9598</v>
      </c>
    </row>
    <row r="479" spans="1:3" x14ac:dyDescent="0.25">
      <c r="A479" s="17" t="s">
        <v>9599</v>
      </c>
      <c r="B479" s="14" t="s">
        <v>421</v>
      </c>
      <c r="C479" s="14" t="s">
        <v>9598</v>
      </c>
    </row>
    <row r="480" spans="1:3" x14ac:dyDescent="0.25">
      <c r="A480" s="17" t="s">
        <v>9597</v>
      </c>
      <c r="B480" s="14" t="s">
        <v>421</v>
      </c>
      <c r="C480" s="14" t="s">
        <v>9587</v>
      </c>
    </row>
    <row r="481" spans="1:3" x14ac:dyDescent="0.25">
      <c r="A481" s="17" t="s">
        <v>9596</v>
      </c>
      <c r="B481" s="14" t="s">
        <v>421</v>
      </c>
      <c r="C481" s="14" t="s">
        <v>9595</v>
      </c>
    </row>
    <row r="482" spans="1:3" x14ac:dyDescent="0.25">
      <c r="A482" s="17" t="s">
        <v>9594</v>
      </c>
      <c r="B482" s="14" t="s">
        <v>421</v>
      </c>
      <c r="C482" s="14" t="s">
        <v>9592</v>
      </c>
    </row>
    <row r="483" spans="1:3" x14ac:dyDescent="0.25">
      <c r="A483" s="17" t="s">
        <v>9593</v>
      </c>
      <c r="B483" s="14" t="s">
        <v>421</v>
      </c>
      <c r="C483" s="14" t="s">
        <v>9592</v>
      </c>
    </row>
    <row r="484" spans="1:3" x14ac:dyDescent="0.25">
      <c r="A484" s="17" t="s">
        <v>9591</v>
      </c>
      <c r="B484" s="14" t="s">
        <v>421</v>
      </c>
      <c r="C484" s="14" t="s">
        <v>9590</v>
      </c>
    </row>
    <row r="485" spans="1:3" x14ac:dyDescent="0.25">
      <c r="A485" s="17" t="s">
        <v>9589</v>
      </c>
      <c r="B485" s="14" t="s">
        <v>421</v>
      </c>
      <c r="C485" s="14" t="s">
        <v>9587</v>
      </c>
    </row>
    <row r="486" spans="1:3" x14ac:dyDescent="0.25">
      <c r="A486" s="17" t="s">
        <v>9588</v>
      </c>
      <c r="B486" s="14" t="s">
        <v>421</v>
      </c>
      <c r="C486" s="14" t="s">
        <v>9587</v>
      </c>
    </row>
    <row r="487" spans="1:3" x14ac:dyDescent="0.25">
      <c r="A487" s="17" t="s">
        <v>9586</v>
      </c>
      <c r="B487" s="14" t="s">
        <v>421</v>
      </c>
      <c r="C487" s="14" t="s">
        <v>9412</v>
      </c>
    </row>
    <row r="488" spans="1:3" x14ac:dyDescent="0.25">
      <c r="A488" s="17" t="s">
        <v>9585</v>
      </c>
      <c r="B488" s="14" t="s">
        <v>421</v>
      </c>
      <c r="C488" s="14" t="s">
        <v>9412</v>
      </c>
    </row>
    <row r="489" spans="1:3" x14ac:dyDescent="0.25">
      <c r="A489" s="17" t="s">
        <v>9584</v>
      </c>
      <c r="B489" s="14" t="s">
        <v>421</v>
      </c>
      <c r="C489" s="14" t="s">
        <v>9412</v>
      </c>
    </row>
    <row r="490" spans="1:3" x14ac:dyDescent="0.25">
      <c r="A490" s="17" t="s">
        <v>9583</v>
      </c>
      <c r="B490" s="14" t="s">
        <v>421</v>
      </c>
      <c r="C490" s="14" t="s">
        <v>9412</v>
      </c>
    </row>
    <row r="491" spans="1:3" x14ac:dyDescent="0.25">
      <c r="A491" s="17" t="s">
        <v>9582</v>
      </c>
      <c r="B491" s="14" t="s">
        <v>421</v>
      </c>
      <c r="C491" s="14" t="s">
        <v>9412</v>
      </c>
    </row>
    <row r="492" spans="1:3" x14ac:dyDescent="0.25">
      <c r="A492" s="17" t="s">
        <v>9581</v>
      </c>
      <c r="B492" s="14" t="s">
        <v>421</v>
      </c>
      <c r="C492" s="14" t="s">
        <v>9412</v>
      </c>
    </row>
    <row r="493" spans="1:3" x14ac:dyDescent="0.25">
      <c r="A493" s="17" t="s">
        <v>9580</v>
      </c>
      <c r="B493" s="14" t="s">
        <v>421</v>
      </c>
      <c r="C493" s="14" t="s">
        <v>9579</v>
      </c>
    </row>
    <row r="494" spans="1:3" x14ac:dyDescent="0.25">
      <c r="A494" s="17" t="s">
        <v>9578</v>
      </c>
      <c r="B494" s="14" t="s">
        <v>421</v>
      </c>
      <c r="C494" s="14" t="s">
        <v>9576</v>
      </c>
    </row>
    <row r="495" spans="1:3" x14ac:dyDescent="0.25">
      <c r="A495" s="17" t="s">
        <v>9577</v>
      </c>
      <c r="B495" s="14" t="s">
        <v>421</v>
      </c>
      <c r="C495" s="14" t="s">
        <v>9576</v>
      </c>
    </row>
    <row r="496" spans="1:3" x14ac:dyDescent="0.25">
      <c r="A496" s="17" t="s">
        <v>9575</v>
      </c>
      <c r="B496" s="14" t="s">
        <v>421</v>
      </c>
      <c r="C496" s="14" t="s">
        <v>9574</v>
      </c>
    </row>
    <row r="497" spans="1:3" x14ac:dyDescent="0.25">
      <c r="A497" s="17" t="s">
        <v>9573</v>
      </c>
      <c r="B497" s="14" t="s">
        <v>421</v>
      </c>
      <c r="C497" s="14" t="s">
        <v>9571</v>
      </c>
    </row>
    <row r="498" spans="1:3" x14ac:dyDescent="0.25">
      <c r="A498" s="17" t="s">
        <v>9572</v>
      </c>
      <c r="B498" s="14" t="s">
        <v>421</v>
      </c>
      <c r="C498" s="14" t="s">
        <v>9571</v>
      </c>
    </row>
    <row r="499" spans="1:3" x14ac:dyDescent="0.25">
      <c r="A499" s="17" t="s">
        <v>9570</v>
      </c>
      <c r="B499" s="14" t="s">
        <v>421</v>
      </c>
      <c r="C499" s="14" t="s">
        <v>9569</v>
      </c>
    </row>
    <row r="500" spans="1:3" x14ac:dyDescent="0.25">
      <c r="A500" s="17" t="s">
        <v>9568</v>
      </c>
      <c r="B500" s="14" t="s">
        <v>421</v>
      </c>
      <c r="C500" s="14" t="s">
        <v>9567</v>
      </c>
    </row>
    <row r="501" spans="1:3" x14ac:dyDescent="0.25">
      <c r="A501" s="17" t="s">
        <v>9566</v>
      </c>
      <c r="B501" s="14" t="s">
        <v>421</v>
      </c>
      <c r="C501" s="14" t="s">
        <v>9565</v>
      </c>
    </row>
    <row r="502" spans="1:3" x14ac:dyDescent="0.25">
      <c r="A502" s="17" t="s">
        <v>9564</v>
      </c>
      <c r="B502" s="14" t="s">
        <v>421</v>
      </c>
      <c r="C502" s="14" t="s">
        <v>9562</v>
      </c>
    </row>
    <row r="503" spans="1:3" x14ac:dyDescent="0.25">
      <c r="A503" s="17" t="s">
        <v>9563</v>
      </c>
      <c r="B503" s="14" t="s">
        <v>421</v>
      </c>
      <c r="C503" s="14" t="s">
        <v>9562</v>
      </c>
    </row>
    <row r="504" spans="1:3" x14ac:dyDescent="0.25">
      <c r="A504" s="17" t="s">
        <v>9561</v>
      </c>
      <c r="B504" s="14" t="s">
        <v>421</v>
      </c>
      <c r="C504" s="14" t="s">
        <v>9559</v>
      </c>
    </row>
    <row r="505" spans="1:3" x14ac:dyDescent="0.25">
      <c r="A505" s="17" t="s">
        <v>9560</v>
      </c>
      <c r="B505" s="14" t="s">
        <v>421</v>
      </c>
      <c r="C505" s="14" t="s">
        <v>9559</v>
      </c>
    </row>
    <row r="506" spans="1:3" x14ac:dyDescent="0.25">
      <c r="A506" s="17" t="s">
        <v>9558</v>
      </c>
      <c r="B506" s="14" t="s">
        <v>421</v>
      </c>
      <c r="C506" s="14" t="s">
        <v>9412</v>
      </c>
    </row>
    <row r="507" spans="1:3" x14ac:dyDescent="0.25">
      <c r="A507" s="17" t="s">
        <v>9557</v>
      </c>
      <c r="B507" s="14" t="s">
        <v>421</v>
      </c>
      <c r="C507" s="14" t="s">
        <v>9412</v>
      </c>
    </row>
    <row r="508" spans="1:3" x14ac:dyDescent="0.25">
      <c r="A508" s="17" t="s">
        <v>9556</v>
      </c>
      <c r="B508" s="14" t="s">
        <v>421</v>
      </c>
      <c r="C508" s="14" t="s">
        <v>9554</v>
      </c>
    </row>
    <row r="509" spans="1:3" x14ac:dyDescent="0.25">
      <c r="A509" s="17" t="s">
        <v>9555</v>
      </c>
      <c r="B509" s="14" t="s">
        <v>421</v>
      </c>
      <c r="C509" s="14" t="s">
        <v>9554</v>
      </c>
    </row>
    <row r="510" spans="1:3" x14ac:dyDescent="0.25">
      <c r="A510" s="17" t="s">
        <v>9553</v>
      </c>
      <c r="B510" s="14" t="s">
        <v>421</v>
      </c>
      <c r="C510" s="14" t="s">
        <v>9552</v>
      </c>
    </row>
    <row r="511" spans="1:3" x14ac:dyDescent="0.25">
      <c r="A511" s="17" t="s">
        <v>9551</v>
      </c>
      <c r="B511" s="14" t="s">
        <v>421</v>
      </c>
      <c r="C511" s="14" t="s">
        <v>9548</v>
      </c>
    </row>
    <row r="512" spans="1:3" x14ac:dyDescent="0.25">
      <c r="A512" s="17" t="s">
        <v>9550</v>
      </c>
      <c r="B512" s="14" t="s">
        <v>421</v>
      </c>
      <c r="C512" s="14" t="s">
        <v>9548</v>
      </c>
    </row>
    <row r="513" spans="1:3" x14ac:dyDescent="0.25">
      <c r="A513" s="17" t="s">
        <v>9549</v>
      </c>
      <c r="B513" s="14" t="s">
        <v>421</v>
      </c>
      <c r="C513" s="14" t="s">
        <v>9548</v>
      </c>
    </row>
    <row r="514" spans="1:3" x14ac:dyDescent="0.25">
      <c r="A514" s="17" t="s">
        <v>9547</v>
      </c>
      <c r="B514" s="14" t="s">
        <v>421</v>
      </c>
      <c r="C514" s="14" t="s">
        <v>9545</v>
      </c>
    </row>
    <row r="515" spans="1:3" x14ac:dyDescent="0.25">
      <c r="A515" s="17" t="s">
        <v>9546</v>
      </c>
      <c r="B515" s="14" t="s">
        <v>421</v>
      </c>
      <c r="C515" s="14" t="s">
        <v>9545</v>
      </c>
    </row>
    <row r="516" spans="1:3" x14ac:dyDescent="0.25">
      <c r="A516" s="17" t="s">
        <v>9544</v>
      </c>
      <c r="B516" s="14" t="s">
        <v>421</v>
      </c>
      <c r="C516" s="14" t="s">
        <v>9542</v>
      </c>
    </row>
    <row r="517" spans="1:3" x14ac:dyDescent="0.25">
      <c r="A517" s="17" t="s">
        <v>9543</v>
      </c>
      <c r="B517" s="14" t="s">
        <v>421</v>
      </c>
      <c r="C517" s="14" t="s">
        <v>9542</v>
      </c>
    </row>
    <row r="518" spans="1:3" x14ac:dyDescent="0.25">
      <c r="A518" s="17" t="s">
        <v>9541</v>
      </c>
      <c r="B518" s="14" t="s">
        <v>421</v>
      </c>
      <c r="C518" s="14" t="s">
        <v>9538</v>
      </c>
    </row>
    <row r="519" spans="1:3" x14ac:dyDescent="0.25">
      <c r="A519" s="17" t="s">
        <v>9540</v>
      </c>
      <c r="B519" s="14" t="s">
        <v>421</v>
      </c>
      <c r="C519" s="14" t="s">
        <v>9538</v>
      </c>
    </row>
    <row r="520" spans="1:3" x14ac:dyDescent="0.25">
      <c r="A520" s="17" t="s">
        <v>9539</v>
      </c>
      <c r="B520" s="14" t="s">
        <v>421</v>
      </c>
      <c r="C520" s="14" t="s">
        <v>9538</v>
      </c>
    </row>
    <row r="521" spans="1:3" x14ac:dyDescent="0.25">
      <c r="A521" s="17" t="s">
        <v>9537</v>
      </c>
      <c r="B521" s="14" t="s">
        <v>421</v>
      </c>
      <c r="C521" s="14" t="s">
        <v>9533</v>
      </c>
    </row>
    <row r="522" spans="1:3" x14ac:dyDescent="0.25">
      <c r="A522" s="17" t="s">
        <v>9536</v>
      </c>
      <c r="B522" s="14" t="s">
        <v>421</v>
      </c>
      <c r="C522" s="14" t="s">
        <v>9533</v>
      </c>
    </row>
    <row r="523" spans="1:3" x14ac:dyDescent="0.25">
      <c r="A523" s="17" t="s">
        <v>9535</v>
      </c>
      <c r="B523" s="14" t="s">
        <v>421</v>
      </c>
      <c r="C523" s="14" t="s">
        <v>9533</v>
      </c>
    </row>
    <row r="524" spans="1:3" x14ac:dyDescent="0.25">
      <c r="A524" s="17" t="s">
        <v>9534</v>
      </c>
      <c r="B524" s="14" t="s">
        <v>421</v>
      </c>
      <c r="C524" s="14" t="s">
        <v>9533</v>
      </c>
    </row>
    <row r="525" spans="1:3" x14ac:dyDescent="0.25">
      <c r="A525" s="17" t="s">
        <v>9532</v>
      </c>
      <c r="B525" s="14" t="s">
        <v>421</v>
      </c>
      <c r="C525" s="14" t="s">
        <v>9528</v>
      </c>
    </row>
    <row r="526" spans="1:3" x14ac:dyDescent="0.25">
      <c r="A526" s="17" t="s">
        <v>9531</v>
      </c>
      <c r="B526" s="14" t="s">
        <v>421</v>
      </c>
      <c r="C526" s="14" t="s">
        <v>9528</v>
      </c>
    </row>
    <row r="527" spans="1:3" x14ac:dyDescent="0.25">
      <c r="A527" s="17" t="s">
        <v>9530</v>
      </c>
      <c r="B527" s="14" t="s">
        <v>421</v>
      </c>
      <c r="C527" s="14" t="s">
        <v>9528</v>
      </c>
    </row>
    <row r="528" spans="1:3" x14ac:dyDescent="0.25">
      <c r="A528" s="17" t="s">
        <v>9529</v>
      </c>
      <c r="B528" s="14" t="s">
        <v>421</v>
      </c>
      <c r="C528" s="14" t="s">
        <v>9528</v>
      </c>
    </row>
    <row r="529" spans="1:3" x14ac:dyDescent="0.25">
      <c r="A529" s="17" t="s">
        <v>9527</v>
      </c>
      <c r="B529" s="14" t="s">
        <v>421</v>
      </c>
      <c r="C529" s="14" t="s">
        <v>9516</v>
      </c>
    </row>
    <row r="530" spans="1:3" x14ac:dyDescent="0.25">
      <c r="A530" s="17" t="s">
        <v>9526</v>
      </c>
      <c r="B530" s="14" t="s">
        <v>421</v>
      </c>
      <c r="C530" s="14" t="s">
        <v>9516</v>
      </c>
    </row>
    <row r="531" spans="1:3" x14ac:dyDescent="0.25">
      <c r="A531" s="17" t="s">
        <v>9525</v>
      </c>
      <c r="B531" s="14" t="s">
        <v>421</v>
      </c>
      <c r="C531" s="14" t="s">
        <v>9523</v>
      </c>
    </row>
    <row r="532" spans="1:3" x14ac:dyDescent="0.25">
      <c r="A532" s="17" t="s">
        <v>9524</v>
      </c>
      <c r="B532" s="14" t="s">
        <v>421</v>
      </c>
      <c r="C532" s="14" t="s">
        <v>9523</v>
      </c>
    </row>
    <row r="533" spans="1:3" x14ac:dyDescent="0.25">
      <c r="A533" s="17" t="s">
        <v>9522</v>
      </c>
      <c r="B533" s="14" t="s">
        <v>421</v>
      </c>
      <c r="C533" s="14" t="s">
        <v>9518</v>
      </c>
    </row>
    <row r="534" spans="1:3" x14ac:dyDescent="0.25">
      <c r="A534" s="17" t="s">
        <v>9521</v>
      </c>
      <c r="B534" s="14" t="s">
        <v>421</v>
      </c>
      <c r="C534" s="14" t="s">
        <v>9518</v>
      </c>
    </row>
    <row r="535" spans="1:3" x14ac:dyDescent="0.25">
      <c r="A535" s="17" t="s">
        <v>9520</v>
      </c>
      <c r="B535" s="14" t="s">
        <v>421</v>
      </c>
      <c r="C535" s="14" t="s">
        <v>9518</v>
      </c>
    </row>
    <row r="536" spans="1:3" x14ac:dyDescent="0.25">
      <c r="A536" s="17" t="s">
        <v>9519</v>
      </c>
      <c r="B536" s="14" t="s">
        <v>421</v>
      </c>
      <c r="C536" s="14" t="s">
        <v>9518</v>
      </c>
    </row>
    <row r="537" spans="1:3" x14ac:dyDescent="0.25">
      <c r="A537" s="17" t="s">
        <v>9517</v>
      </c>
      <c r="B537" s="14" t="s">
        <v>421</v>
      </c>
      <c r="C537" s="14" t="s">
        <v>9516</v>
      </c>
    </row>
    <row r="538" spans="1:3" x14ac:dyDescent="0.25">
      <c r="A538" s="17" t="s">
        <v>9515</v>
      </c>
      <c r="B538" s="14" t="s">
        <v>421</v>
      </c>
      <c r="C538" s="14" t="s">
        <v>9513</v>
      </c>
    </row>
    <row r="539" spans="1:3" x14ac:dyDescent="0.25">
      <c r="A539" s="17" t="s">
        <v>9514</v>
      </c>
      <c r="B539" s="14" t="s">
        <v>421</v>
      </c>
      <c r="C539" s="14" t="s">
        <v>9513</v>
      </c>
    </row>
    <row r="540" spans="1:3" x14ac:dyDescent="0.25">
      <c r="A540" s="17" t="s">
        <v>9512</v>
      </c>
      <c r="B540" s="14" t="s">
        <v>421</v>
      </c>
      <c r="C540" s="14" t="s">
        <v>9509</v>
      </c>
    </row>
    <row r="541" spans="1:3" x14ac:dyDescent="0.25">
      <c r="A541" s="17" t="s">
        <v>9511</v>
      </c>
      <c r="B541" s="14" t="s">
        <v>421</v>
      </c>
      <c r="C541" s="14" t="s">
        <v>9509</v>
      </c>
    </row>
    <row r="542" spans="1:3" x14ac:dyDescent="0.25">
      <c r="A542" s="17" t="s">
        <v>9511</v>
      </c>
      <c r="B542" s="14" t="s">
        <v>421</v>
      </c>
      <c r="C542" s="14" t="s">
        <v>9500</v>
      </c>
    </row>
    <row r="543" spans="1:3" x14ac:dyDescent="0.25">
      <c r="A543" s="17" t="s">
        <v>9510</v>
      </c>
      <c r="B543" s="14" t="s">
        <v>421</v>
      </c>
      <c r="C543" s="14" t="s">
        <v>9509</v>
      </c>
    </row>
    <row r="544" spans="1:3" x14ac:dyDescent="0.25">
      <c r="A544" s="17" t="s">
        <v>9508</v>
      </c>
      <c r="B544" s="14" t="s">
        <v>421</v>
      </c>
      <c r="C544" s="14" t="s">
        <v>9503</v>
      </c>
    </row>
    <row r="545" spans="1:3" x14ac:dyDescent="0.25">
      <c r="A545" s="17" t="s">
        <v>9507</v>
      </c>
      <c r="B545" s="14" t="s">
        <v>421</v>
      </c>
      <c r="C545" s="14" t="s">
        <v>9503</v>
      </c>
    </row>
    <row r="546" spans="1:3" x14ac:dyDescent="0.25">
      <c r="A546" s="17" t="s">
        <v>9506</v>
      </c>
      <c r="B546" s="14" t="s">
        <v>421</v>
      </c>
      <c r="C546" s="14" t="s">
        <v>9503</v>
      </c>
    </row>
    <row r="547" spans="1:3" x14ac:dyDescent="0.25">
      <c r="A547" s="17" t="s">
        <v>9505</v>
      </c>
      <c r="B547" s="14" t="s">
        <v>421</v>
      </c>
      <c r="C547" s="14" t="s">
        <v>9503</v>
      </c>
    </row>
    <row r="548" spans="1:3" x14ac:dyDescent="0.25">
      <c r="A548" s="17" t="s">
        <v>9504</v>
      </c>
      <c r="B548" s="14" t="s">
        <v>421</v>
      </c>
      <c r="C548" s="14" t="s">
        <v>9503</v>
      </c>
    </row>
    <row r="549" spans="1:3" x14ac:dyDescent="0.25">
      <c r="A549" s="17" t="s">
        <v>9502</v>
      </c>
      <c r="B549" s="14" t="s">
        <v>421</v>
      </c>
      <c r="C549" s="14" t="s">
        <v>1501</v>
      </c>
    </row>
    <row r="550" spans="1:3" x14ac:dyDescent="0.25">
      <c r="A550" s="17" t="s">
        <v>9501</v>
      </c>
      <c r="B550" s="14" t="s">
        <v>421</v>
      </c>
      <c r="C550" s="14" t="s">
        <v>9500</v>
      </c>
    </row>
    <row r="551" spans="1:3" x14ac:dyDescent="0.25">
      <c r="A551" s="17" t="s">
        <v>9499</v>
      </c>
      <c r="B551" s="14" t="s">
        <v>421</v>
      </c>
      <c r="C551" s="14" t="s">
        <v>1501</v>
      </c>
    </row>
    <row r="552" spans="1:3" x14ac:dyDescent="0.25">
      <c r="A552" s="17" t="s">
        <v>9498</v>
      </c>
      <c r="B552" s="14" t="s">
        <v>421</v>
      </c>
      <c r="C552" s="14" t="s">
        <v>1501</v>
      </c>
    </row>
    <row r="553" spans="1:3" x14ac:dyDescent="0.25">
      <c r="A553" s="17" t="s">
        <v>9497</v>
      </c>
      <c r="B553" s="14" t="s">
        <v>421</v>
      </c>
      <c r="C553" s="14" t="s">
        <v>1501</v>
      </c>
    </row>
    <row r="554" spans="1:3" x14ac:dyDescent="0.25">
      <c r="A554" s="17" t="s">
        <v>9496</v>
      </c>
      <c r="B554" s="14" t="s">
        <v>421</v>
      </c>
      <c r="C554" s="14" t="s">
        <v>9380</v>
      </c>
    </row>
    <row r="555" spans="1:3" x14ac:dyDescent="0.25">
      <c r="A555" s="17" t="s">
        <v>9495</v>
      </c>
      <c r="B555" s="14" t="s">
        <v>421</v>
      </c>
      <c r="C555" s="14" t="s">
        <v>9380</v>
      </c>
    </row>
    <row r="556" spans="1:3" x14ac:dyDescent="0.25">
      <c r="A556" s="17" t="s">
        <v>9494</v>
      </c>
      <c r="B556" s="14" t="s">
        <v>421</v>
      </c>
      <c r="C556" s="14" t="s">
        <v>9380</v>
      </c>
    </row>
    <row r="557" spans="1:3" x14ac:dyDescent="0.25">
      <c r="A557" s="17" t="s">
        <v>9493</v>
      </c>
      <c r="B557" s="14" t="s">
        <v>421</v>
      </c>
      <c r="C557" s="14" t="s">
        <v>9380</v>
      </c>
    </row>
    <row r="558" spans="1:3" x14ac:dyDescent="0.25">
      <c r="A558" s="17" t="s">
        <v>9492</v>
      </c>
      <c r="B558" s="14" t="s">
        <v>421</v>
      </c>
      <c r="C558" s="14" t="s">
        <v>9380</v>
      </c>
    </row>
    <row r="559" spans="1:3" x14ac:dyDescent="0.25">
      <c r="A559" s="17" t="s">
        <v>9491</v>
      </c>
      <c r="B559" s="14" t="s">
        <v>421</v>
      </c>
      <c r="C559" s="14" t="s">
        <v>9486</v>
      </c>
    </row>
    <row r="560" spans="1:3" x14ac:dyDescent="0.25">
      <c r="A560" s="17" t="s">
        <v>9490</v>
      </c>
      <c r="B560" s="14" t="s">
        <v>421</v>
      </c>
      <c r="C560" s="14" t="s">
        <v>9486</v>
      </c>
    </row>
    <row r="561" spans="1:3" x14ac:dyDescent="0.25">
      <c r="A561" s="17" t="s">
        <v>9489</v>
      </c>
      <c r="B561" s="14" t="s">
        <v>421</v>
      </c>
      <c r="C561" s="14" t="s">
        <v>9486</v>
      </c>
    </row>
    <row r="562" spans="1:3" x14ac:dyDescent="0.25">
      <c r="A562" s="17" t="s">
        <v>9488</v>
      </c>
      <c r="B562" s="14" t="s">
        <v>421</v>
      </c>
      <c r="C562" s="14" t="s">
        <v>9486</v>
      </c>
    </row>
    <row r="563" spans="1:3" x14ac:dyDescent="0.25">
      <c r="A563" s="17" t="s">
        <v>9487</v>
      </c>
      <c r="B563" s="14" t="s">
        <v>421</v>
      </c>
      <c r="C563" s="14" t="s">
        <v>9486</v>
      </c>
    </row>
    <row r="564" spans="1:3" x14ac:dyDescent="0.25">
      <c r="A564" s="17" t="s">
        <v>9485</v>
      </c>
      <c r="B564" s="14" t="s">
        <v>421</v>
      </c>
      <c r="C564" s="14" t="s">
        <v>9447</v>
      </c>
    </row>
    <row r="565" spans="1:3" x14ac:dyDescent="0.25">
      <c r="A565" s="17" t="s">
        <v>9484</v>
      </c>
      <c r="B565" s="14" t="s">
        <v>421</v>
      </c>
      <c r="C565" s="14" t="s">
        <v>9481</v>
      </c>
    </row>
    <row r="566" spans="1:3" x14ac:dyDescent="0.25">
      <c r="A566" s="17" t="s">
        <v>9483</v>
      </c>
      <c r="B566" s="14" t="s">
        <v>421</v>
      </c>
      <c r="C566" s="14" t="s">
        <v>9481</v>
      </c>
    </row>
    <row r="567" spans="1:3" x14ac:dyDescent="0.25">
      <c r="A567" s="17" t="s">
        <v>9482</v>
      </c>
      <c r="B567" s="14" t="s">
        <v>421</v>
      </c>
      <c r="C567" s="14" t="s">
        <v>9481</v>
      </c>
    </row>
    <row r="568" spans="1:3" x14ac:dyDescent="0.25">
      <c r="A568" s="17" t="s">
        <v>9480</v>
      </c>
      <c r="B568" s="14" t="s">
        <v>421</v>
      </c>
      <c r="C568" s="14" t="s">
        <v>9447</v>
      </c>
    </row>
    <row r="569" spans="1:3" x14ac:dyDescent="0.25">
      <c r="A569" s="17" t="s">
        <v>9479</v>
      </c>
      <c r="B569" s="14" t="s">
        <v>421</v>
      </c>
      <c r="C569" s="14" t="s">
        <v>9439</v>
      </c>
    </row>
    <row r="570" spans="1:3" x14ac:dyDescent="0.25">
      <c r="A570" s="17" t="s">
        <v>9478</v>
      </c>
      <c r="B570" s="14" t="s">
        <v>421</v>
      </c>
      <c r="C570" s="14" t="s">
        <v>9439</v>
      </c>
    </row>
    <row r="571" spans="1:3" x14ac:dyDescent="0.25">
      <c r="A571" s="17" t="s">
        <v>9477</v>
      </c>
      <c r="B571" s="14" t="s">
        <v>421</v>
      </c>
      <c r="C571" s="14" t="s">
        <v>9439</v>
      </c>
    </row>
    <row r="572" spans="1:3" x14ac:dyDescent="0.25">
      <c r="A572" s="17" t="s">
        <v>9476</v>
      </c>
      <c r="B572" s="14" t="s">
        <v>421</v>
      </c>
      <c r="C572" s="14" t="s">
        <v>9437</v>
      </c>
    </row>
    <row r="573" spans="1:3" x14ac:dyDescent="0.25">
      <c r="A573" s="17" t="s">
        <v>9475</v>
      </c>
      <c r="B573" s="14" t="s">
        <v>421</v>
      </c>
      <c r="C573" s="14" t="s">
        <v>9437</v>
      </c>
    </row>
    <row r="574" spans="1:3" x14ac:dyDescent="0.25">
      <c r="A574" s="17" t="s">
        <v>9474</v>
      </c>
      <c r="B574" s="14" t="s">
        <v>421</v>
      </c>
      <c r="C574" s="14" t="s">
        <v>9437</v>
      </c>
    </row>
    <row r="575" spans="1:3" x14ac:dyDescent="0.25">
      <c r="A575" s="17" t="s">
        <v>9473</v>
      </c>
      <c r="B575" s="14" t="s">
        <v>421</v>
      </c>
      <c r="C575" s="14" t="s">
        <v>9437</v>
      </c>
    </row>
    <row r="576" spans="1:3" x14ac:dyDescent="0.25">
      <c r="A576" s="17" t="s">
        <v>9473</v>
      </c>
      <c r="B576" s="14" t="s">
        <v>421</v>
      </c>
      <c r="C576" s="14" t="s">
        <v>9467</v>
      </c>
    </row>
    <row r="577" spans="1:3" x14ac:dyDescent="0.25">
      <c r="A577" s="17" t="s">
        <v>9472</v>
      </c>
      <c r="B577" s="14" t="s">
        <v>421</v>
      </c>
      <c r="C577" s="14" t="s">
        <v>9469</v>
      </c>
    </row>
    <row r="578" spans="1:3" x14ac:dyDescent="0.25">
      <c r="A578" s="17" t="s">
        <v>9471</v>
      </c>
      <c r="B578" s="14" t="s">
        <v>421</v>
      </c>
      <c r="C578" s="14" t="s">
        <v>9469</v>
      </c>
    </row>
    <row r="579" spans="1:3" x14ac:dyDescent="0.25">
      <c r="A579" s="17" t="s">
        <v>9470</v>
      </c>
      <c r="B579" s="14" t="s">
        <v>421</v>
      </c>
      <c r="C579" s="14" t="s">
        <v>9469</v>
      </c>
    </row>
    <row r="580" spans="1:3" x14ac:dyDescent="0.25">
      <c r="A580" s="17" t="s">
        <v>9468</v>
      </c>
      <c r="B580" s="14" t="s">
        <v>421</v>
      </c>
      <c r="C580" s="14" t="s">
        <v>9467</v>
      </c>
    </row>
    <row r="581" spans="1:3" x14ac:dyDescent="0.25">
      <c r="A581" s="17" t="s">
        <v>9466</v>
      </c>
      <c r="B581" s="14" t="s">
        <v>421</v>
      </c>
      <c r="C581" s="14" t="s">
        <v>9434</v>
      </c>
    </row>
    <row r="582" spans="1:3" x14ac:dyDescent="0.25">
      <c r="A582" s="17" t="s">
        <v>9465</v>
      </c>
      <c r="B582" s="14" t="s">
        <v>421</v>
      </c>
      <c r="C582" s="14" t="s">
        <v>1501</v>
      </c>
    </row>
    <row r="583" spans="1:3" x14ac:dyDescent="0.25">
      <c r="A583" s="17" t="s">
        <v>9464</v>
      </c>
      <c r="B583" s="14" t="s">
        <v>421</v>
      </c>
      <c r="C583" s="14" t="s">
        <v>1501</v>
      </c>
    </row>
    <row r="584" spans="1:3" x14ac:dyDescent="0.25">
      <c r="A584" s="17" t="s">
        <v>9463</v>
      </c>
      <c r="B584" s="14" t="s">
        <v>421</v>
      </c>
      <c r="C584" s="14" t="s">
        <v>9434</v>
      </c>
    </row>
    <row r="585" spans="1:3" x14ac:dyDescent="0.25">
      <c r="A585" s="17" t="s">
        <v>9462</v>
      </c>
      <c r="B585" s="14" t="s">
        <v>421</v>
      </c>
      <c r="C585" s="14" t="s">
        <v>9434</v>
      </c>
    </row>
    <row r="586" spans="1:3" x14ac:dyDescent="0.25">
      <c r="A586" s="17" t="s">
        <v>9461</v>
      </c>
      <c r="B586" s="14" t="s">
        <v>421</v>
      </c>
      <c r="C586" s="14" t="s">
        <v>9459</v>
      </c>
    </row>
    <row r="587" spans="1:3" x14ac:dyDescent="0.25">
      <c r="A587" s="17" t="s">
        <v>9460</v>
      </c>
      <c r="B587" s="14" t="s">
        <v>421</v>
      </c>
      <c r="C587" s="14" t="s">
        <v>9459</v>
      </c>
    </row>
    <row r="588" spans="1:3" x14ac:dyDescent="0.25">
      <c r="A588" s="17" t="s">
        <v>9458</v>
      </c>
      <c r="B588" s="14" t="s">
        <v>421</v>
      </c>
      <c r="C588" s="14" t="s">
        <v>9380</v>
      </c>
    </row>
    <row r="589" spans="1:3" x14ac:dyDescent="0.25">
      <c r="A589" s="17" t="s">
        <v>9457</v>
      </c>
      <c r="B589" s="14" t="s">
        <v>421</v>
      </c>
      <c r="C589" s="14" t="s">
        <v>9380</v>
      </c>
    </row>
    <row r="590" spans="1:3" x14ac:dyDescent="0.25">
      <c r="A590" s="17" t="s">
        <v>9456</v>
      </c>
      <c r="B590" s="14" t="s">
        <v>421</v>
      </c>
      <c r="C590" s="14" t="s">
        <v>9450</v>
      </c>
    </row>
    <row r="591" spans="1:3" x14ac:dyDescent="0.25">
      <c r="A591" s="17" t="s">
        <v>9455</v>
      </c>
      <c r="B591" s="14" t="s">
        <v>421</v>
      </c>
      <c r="C591" s="14" t="s">
        <v>9450</v>
      </c>
    </row>
    <row r="592" spans="1:3" x14ac:dyDescent="0.25">
      <c r="A592" s="17" t="s">
        <v>9454</v>
      </c>
      <c r="B592" s="14" t="s">
        <v>421</v>
      </c>
      <c r="C592" s="14" t="s">
        <v>9452</v>
      </c>
    </row>
    <row r="593" spans="1:3" x14ac:dyDescent="0.25">
      <c r="A593" s="17" t="s">
        <v>9453</v>
      </c>
      <c r="B593" s="14" t="s">
        <v>421</v>
      </c>
      <c r="C593" s="14" t="s">
        <v>9452</v>
      </c>
    </row>
    <row r="594" spans="1:3" x14ac:dyDescent="0.25">
      <c r="A594" s="17" t="s">
        <v>9451</v>
      </c>
      <c r="B594" s="14" t="s">
        <v>421</v>
      </c>
      <c r="C594" s="14" t="s">
        <v>9450</v>
      </c>
    </row>
    <row r="595" spans="1:3" x14ac:dyDescent="0.25">
      <c r="A595" s="17" t="s">
        <v>9449</v>
      </c>
      <c r="B595" s="14" t="s">
        <v>421</v>
      </c>
      <c r="C595" s="14" t="s">
        <v>9447</v>
      </c>
    </row>
    <row r="596" spans="1:3" x14ac:dyDescent="0.25">
      <c r="A596" s="17" t="s">
        <v>9448</v>
      </c>
      <c r="B596" s="14" t="s">
        <v>421</v>
      </c>
      <c r="C596" s="14" t="s">
        <v>9447</v>
      </c>
    </row>
    <row r="597" spans="1:3" x14ac:dyDescent="0.25">
      <c r="A597" s="17" t="s">
        <v>9448</v>
      </c>
      <c r="B597" s="14" t="s">
        <v>421</v>
      </c>
      <c r="C597" s="14" t="s">
        <v>9444</v>
      </c>
    </row>
    <row r="598" spans="1:3" x14ac:dyDescent="0.25">
      <c r="A598" s="17" t="s">
        <v>9446</v>
      </c>
      <c r="B598" s="14" t="s">
        <v>421</v>
      </c>
      <c r="C598" s="14" t="s">
        <v>9447</v>
      </c>
    </row>
    <row r="599" spans="1:3" x14ac:dyDescent="0.25">
      <c r="A599" s="17" t="s">
        <v>9446</v>
      </c>
      <c r="B599" s="14" t="s">
        <v>421</v>
      </c>
      <c r="C599" s="14" t="s">
        <v>9444</v>
      </c>
    </row>
    <row r="600" spans="1:3" x14ac:dyDescent="0.25">
      <c r="A600" s="17" t="s">
        <v>9445</v>
      </c>
      <c r="B600" s="14" t="s">
        <v>421</v>
      </c>
      <c r="C600" s="14" t="s">
        <v>9444</v>
      </c>
    </row>
    <row r="601" spans="1:3" x14ac:dyDescent="0.25">
      <c r="A601" s="17" t="s">
        <v>9443</v>
      </c>
      <c r="B601" s="14" t="s">
        <v>421</v>
      </c>
      <c r="C601" s="14" t="s">
        <v>9439</v>
      </c>
    </row>
    <row r="602" spans="1:3" x14ac:dyDescent="0.25">
      <c r="A602" s="17" t="s">
        <v>9442</v>
      </c>
      <c r="B602" s="14" t="s">
        <v>421</v>
      </c>
      <c r="C602" s="14" t="s">
        <v>9439</v>
      </c>
    </row>
    <row r="603" spans="1:3" x14ac:dyDescent="0.25">
      <c r="A603" s="17" t="s">
        <v>9441</v>
      </c>
      <c r="B603" s="14" t="s">
        <v>421</v>
      </c>
      <c r="C603" s="14" t="s">
        <v>9439</v>
      </c>
    </row>
    <row r="604" spans="1:3" x14ac:dyDescent="0.25">
      <c r="A604" s="17" t="s">
        <v>9440</v>
      </c>
      <c r="B604" s="14" t="s">
        <v>421</v>
      </c>
      <c r="C604" s="14" t="s">
        <v>9439</v>
      </c>
    </row>
    <row r="605" spans="1:3" x14ac:dyDescent="0.25">
      <c r="A605" s="17" t="s">
        <v>9438</v>
      </c>
      <c r="B605" s="14" t="s">
        <v>421</v>
      </c>
      <c r="C605" s="14" t="s">
        <v>9437</v>
      </c>
    </row>
    <row r="606" spans="1:3" x14ac:dyDescent="0.25">
      <c r="A606" s="17" t="s">
        <v>9436</v>
      </c>
      <c r="B606" s="14" t="s">
        <v>421</v>
      </c>
      <c r="C606" s="14" t="s">
        <v>9434</v>
      </c>
    </row>
    <row r="607" spans="1:3" x14ac:dyDescent="0.25">
      <c r="A607" s="17" t="s">
        <v>9435</v>
      </c>
      <c r="B607" s="14" t="s">
        <v>421</v>
      </c>
      <c r="C607" s="14" t="s">
        <v>9434</v>
      </c>
    </row>
    <row r="608" spans="1:3" x14ac:dyDescent="0.25">
      <c r="A608" s="17" t="s">
        <v>9433</v>
      </c>
      <c r="B608" s="14" t="s">
        <v>421</v>
      </c>
      <c r="C608" s="14" t="s">
        <v>9387</v>
      </c>
    </row>
    <row r="609" spans="1:3" x14ac:dyDescent="0.25">
      <c r="A609" s="17" t="s">
        <v>9432</v>
      </c>
      <c r="B609" s="14" t="s">
        <v>421</v>
      </c>
      <c r="C609" s="14" t="s">
        <v>9426</v>
      </c>
    </row>
    <row r="610" spans="1:3" x14ac:dyDescent="0.25">
      <c r="A610" s="17" t="s">
        <v>9431</v>
      </c>
      <c r="B610" s="14" t="s">
        <v>421</v>
      </c>
      <c r="C610" s="14" t="s">
        <v>9383</v>
      </c>
    </row>
    <row r="611" spans="1:3" x14ac:dyDescent="0.25">
      <c r="A611" s="17" t="s">
        <v>9430</v>
      </c>
      <c r="B611" s="14" t="s">
        <v>421</v>
      </c>
      <c r="C611" s="14" t="s">
        <v>9387</v>
      </c>
    </row>
    <row r="612" spans="1:3" x14ac:dyDescent="0.25">
      <c r="A612" s="17" t="s">
        <v>9429</v>
      </c>
      <c r="B612" s="14" t="s">
        <v>421</v>
      </c>
      <c r="C612" s="14" t="s">
        <v>9387</v>
      </c>
    </row>
    <row r="613" spans="1:3" x14ac:dyDescent="0.25">
      <c r="A613" s="17" t="s">
        <v>9429</v>
      </c>
      <c r="B613" s="14" t="s">
        <v>421</v>
      </c>
      <c r="C613" s="14" t="s">
        <v>9383</v>
      </c>
    </row>
    <row r="614" spans="1:3" x14ac:dyDescent="0.25">
      <c r="A614" s="17" t="s">
        <v>9429</v>
      </c>
      <c r="B614" s="14" t="s">
        <v>421</v>
      </c>
      <c r="C614" s="14" t="s">
        <v>9426</v>
      </c>
    </row>
    <row r="615" spans="1:3" x14ac:dyDescent="0.25">
      <c r="A615" s="17" t="s">
        <v>9428</v>
      </c>
      <c r="B615" s="14" t="s">
        <v>421</v>
      </c>
      <c r="C615" s="14" t="s">
        <v>9387</v>
      </c>
    </row>
    <row r="616" spans="1:3" x14ac:dyDescent="0.25">
      <c r="A616" s="17" t="s">
        <v>9428</v>
      </c>
      <c r="B616" s="14" t="s">
        <v>421</v>
      </c>
      <c r="C616" s="14" t="s">
        <v>9426</v>
      </c>
    </row>
    <row r="617" spans="1:3" x14ac:dyDescent="0.25">
      <c r="A617" s="17" t="s">
        <v>9427</v>
      </c>
      <c r="B617" s="14" t="s">
        <v>421</v>
      </c>
      <c r="C617" s="14" t="s">
        <v>9387</v>
      </c>
    </row>
    <row r="618" spans="1:3" x14ac:dyDescent="0.25">
      <c r="A618" s="17" t="s">
        <v>9427</v>
      </c>
      <c r="B618" s="14" t="s">
        <v>421</v>
      </c>
      <c r="C618" s="14" t="s">
        <v>9426</v>
      </c>
    </row>
    <row r="619" spans="1:3" x14ac:dyDescent="0.25">
      <c r="A619" s="17" t="s">
        <v>9425</v>
      </c>
      <c r="B619" s="14" t="s">
        <v>421</v>
      </c>
      <c r="C619" s="14" t="s">
        <v>9405</v>
      </c>
    </row>
    <row r="620" spans="1:3" x14ac:dyDescent="0.25">
      <c r="A620" s="17" t="s">
        <v>9424</v>
      </c>
      <c r="B620" s="14" t="s">
        <v>421</v>
      </c>
      <c r="C620" s="14" t="s">
        <v>9362</v>
      </c>
    </row>
    <row r="621" spans="1:3" x14ac:dyDescent="0.25">
      <c r="A621" s="17" t="s">
        <v>9423</v>
      </c>
      <c r="B621" s="14" t="s">
        <v>421</v>
      </c>
      <c r="C621" s="14" t="s">
        <v>9422</v>
      </c>
    </row>
    <row r="622" spans="1:3" x14ac:dyDescent="0.25">
      <c r="A622" s="17" t="s">
        <v>9421</v>
      </c>
      <c r="B622" s="14" t="s">
        <v>421</v>
      </c>
      <c r="C622" s="14" t="s">
        <v>9403</v>
      </c>
    </row>
    <row r="623" spans="1:3" x14ac:dyDescent="0.25">
      <c r="A623" s="17" t="s">
        <v>9420</v>
      </c>
      <c r="B623" s="14" t="s">
        <v>421</v>
      </c>
      <c r="C623" s="14" t="s">
        <v>9403</v>
      </c>
    </row>
    <row r="624" spans="1:3" x14ac:dyDescent="0.25">
      <c r="A624" s="17" t="s">
        <v>9419</v>
      </c>
      <c r="B624" s="14" t="s">
        <v>421</v>
      </c>
      <c r="C624" s="14" t="s">
        <v>9417</v>
      </c>
    </row>
    <row r="625" spans="1:3" x14ac:dyDescent="0.25">
      <c r="A625" s="17" t="s">
        <v>9418</v>
      </c>
      <c r="B625" s="14" t="s">
        <v>421</v>
      </c>
      <c r="C625" s="14" t="s">
        <v>9417</v>
      </c>
    </row>
    <row r="626" spans="1:3" x14ac:dyDescent="0.25">
      <c r="A626" s="17" t="s">
        <v>9416</v>
      </c>
      <c r="B626" s="14" t="s">
        <v>421</v>
      </c>
      <c r="C626" s="14" t="s">
        <v>9414</v>
      </c>
    </row>
    <row r="627" spans="1:3" x14ac:dyDescent="0.25">
      <c r="A627" s="17" t="s">
        <v>9415</v>
      </c>
      <c r="B627" s="14" t="s">
        <v>421</v>
      </c>
      <c r="C627" s="14" t="s">
        <v>9414</v>
      </c>
    </row>
    <row r="628" spans="1:3" x14ac:dyDescent="0.25">
      <c r="A628" s="17" t="s">
        <v>9413</v>
      </c>
      <c r="B628" s="14" t="s">
        <v>421</v>
      </c>
      <c r="C628" s="14" t="s">
        <v>9280</v>
      </c>
    </row>
    <row r="629" spans="1:3" x14ac:dyDescent="0.25">
      <c r="A629" s="17" t="s">
        <v>9411</v>
      </c>
      <c r="B629" s="14" t="s">
        <v>421</v>
      </c>
      <c r="C629" s="14" t="s">
        <v>9412</v>
      </c>
    </row>
    <row r="630" spans="1:3" x14ac:dyDescent="0.25">
      <c r="A630" s="17" t="s">
        <v>9411</v>
      </c>
      <c r="B630" s="14" t="s">
        <v>421</v>
      </c>
      <c r="C630" s="14" t="s">
        <v>9280</v>
      </c>
    </row>
    <row r="631" spans="1:3" x14ac:dyDescent="0.25">
      <c r="A631" s="17" t="s">
        <v>9410</v>
      </c>
      <c r="B631" s="14" t="s">
        <v>421</v>
      </c>
      <c r="C631" s="14" t="s">
        <v>9280</v>
      </c>
    </row>
    <row r="632" spans="1:3" x14ac:dyDescent="0.25">
      <c r="A632" s="17" t="s">
        <v>9409</v>
      </c>
      <c r="B632" s="14" t="s">
        <v>421</v>
      </c>
      <c r="C632" s="14" t="s">
        <v>9280</v>
      </c>
    </row>
    <row r="633" spans="1:3" x14ac:dyDescent="0.25">
      <c r="A633" s="17" t="s">
        <v>9408</v>
      </c>
      <c r="B633" s="14" t="s">
        <v>421</v>
      </c>
      <c r="C633" s="14" t="s">
        <v>9280</v>
      </c>
    </row>
    <row r="634" spans="1:3" x14ac:dyDescent="0.25">
      <c r="A634" s="17" t="s">
        <v>9407</v>
      </c>
      <c r="B634" s="14" t="s">
        <v>421</v>
      </c>
      <c r="C634" s="14" t="s">
        <v>9280</v>
      </c>
    </row>
    <row r="635" spans="1:3" x14ac:dyDescent="0.25">
      <c r="A635" s="17" t="s">
        <v>9406</v>
      </c>
      <c r="B635" s="14" t="s">
        <v>421</v>
      </c>
      <c r="C635" s="14" t="s">
        <v>9405</v>
      </c>
    </row>
    <row r="636" spans="1:3" x14ac:dyDescent="0.25">
      <c r="A636" s="17" t="s">
        <v>9404</v>
      </c>
      <c r="B636" s="14" t="s">
        <v>421</v>
      </c>
      <c r="C636" s="14" t="s">
        <v>9403</v>
      </c>
    </row>
    <row r="637" spans="1:3" x14ac:dyDescent="0.25">
      <c r="A637" s="17" t="s">
        <v>9402</v>
      </c>
      <c r="B637" s="14" t="s">
        <v>421</v>
      </c>
      <c r="C637" s="14" t="s">
        <v>9398</v>
      </c>
    </row>
    <row r="638" spans="1:3" x14ac:dyDescent="0.25">
      <c r="A638" s="17" t="s">
        <v>9401</v>
      </c>
      <c r="B638" s="14" t="s">
        <v>421</v>
      </c>
      <c r="C638" s="14" t="s">
        <v>9398</v>
      </c>
    </row>
    <row r="639" spans="1:3" x14ac:dyDescent="0.25">
      <c r="A639" s="17" t="s">
        <v>9400</v>
      </c>
      <c r="B639" s="14" t="s">
        <v>421</v>
      </c>
      <c r="C639" s="14" t="s">
        <v>9398</v>
      </c>
    </row>
    <row r="640" spans="1:3" x14ac:dyDescent="0.25">
      <c r="A640" s="17" t="s">
        <v>9399</v>
      </c>
      <c r="B640" s="14" t="s">
        <v>421</v>
      </c>
      <c r="C640" s="14" t="s">
        <v>9398</v>
      </c>
    </row>
    <row r="641" spans="1:3" x14ac:dyDescent="0.25">
      <c r="A641" s="17" t="s">
        <v>9397</v>
      </c>
      <c r="B641" s="14" t="s">
        <v>421</v>
      </c>
      <c r="C641" s="14" t="s">
        <v>9393</v>
      </c>
    </row>
    <row r="642" spans="1:3" x14ac:dyDescent="0.25">
      <c r="A642" s="17" t="s">
        <v>9396</v>
      </c>
      <c r="B642" s="14" t="s">
        <v>421</v>
      </c>
      <c r="C642" s="14" t="s">
        <v>9393</v>
      </c>
    </row>
    <row r="643" spans="1:3" x14ac:dyDescent="0.25">
      <c r="A643" s="17" t="s">
        <v>9395</v>
      </c>
      <c r="B643" s="14" t="s">
        <v>421</v>
      </c>
      <c r="C643" s="14" t="s">
        <v>9393</v>
      </c>
    </row>
    <row r="644" spans="1:3" x14ac:dyDescent="0.25">
      <c r="A644" s="17" t="s">
        <v>9394</v>
      </c>
      <c r="B644" s="14" t="s">
        <v>421</v>
      </c>
      <c r="C644" s="14" t="s">
        <v>9393</v>
      </c>
    </row>
    <row r="645" spans="1:3" x14ac:dyDescent="0.25">
      <c r="A645" s="17" t="s">
        <v>9392</v>
      </c>
      <c r="B645" s="14" t="s">
        <v>421</v>
      </c>
      <c r="C645" s="14" t="s">
        <v>9387</v>
      </c>
    </row>
    <row r="646" spans="1:3" x14ac:dyDescent="0.25">
      <c r="A646" s="17" t="s">
        <v>9391</v>
      </c>
      <c r="B646" s="14" t="s">
        <v>421</v>
      </c>
      <c r="C646" s="14" t="s">
        <v>9387</v>
      </c>
    </row>
    <row r="647" spans="1:3" x14ac:dyDescent="0.25">
      <c r="A647" s="17" t="s">
        <v>9390</v>
      </c>
      <c r="B647" s="14" t="s">
        <v>421</v>
      </c>
      <c r="C647" s="14" t="s">
        <v>9387</v>
      </c>
    </row>
    <row r="648" spans="1:3" x14ac:dyDescent="0.25">
      <c r="A648" s="17" t="s">
        <v>9389</v>
      </c>
      <c r="B648" s="14" t="s">
        <v>421</v>
      </c>
      <c r="C648" s="14" t="s">
        <v>9387</v>
      </c>
    </row>
    <row r="649" spans="1:3" x14ac:dyDescent="0.25">
      <c r="A649" s="17" t="s">
        <v>9388</v>
      </c>
      <c r="B649" s="14" t="s">
        <v>421</v>
      </c>
      <c r="C649" s="14" t="s">
        <v>9387</v>
      </c>
    </row>
    <row r="650" spans="1:3" x14ac:dyDescent="0.25">
      <c r="A650" s="17" t="s">
        <v>9386</v>
      </c>
      <c r="B650" s="14" t="s">
        <v>421</v>
      </c>
      <c r="C650" s="14" t="s">
        <v>9383</v>
      </c>
    </row>
    <row r="651" spans="1:3" x14ac:dyDescent="0.25">
      <c r="A651" s="17" t="s">
        <v>9385</v>
      </c>
      <c r="B651" s="14" t="s">
        <v>421</v>
      </c>
      <c r="C651" s="14" t="s">
        <v>9383</v>
      </c>
    </row>
    <row r="652" spans="1:3" x14ac:dyDescent="0.25">
      <c r="A652" s="17" t="s">
        <v>9384</v>
      </c>
      <c r="B652" s="14" t="s">
        <v>421</v>
      </c>
      <c r="C652" s="14" t="s">
        <v>9383</v>
      </c>
    </row>
    <row r="653" spans="1:3" x14ac:dyDescent="0.25">
      <c r="A653" s="17" t="s">
        <v>9382</v>
      </c>
      <c r="B653" s="14" t="s">
        <v>421</v>
      </c>
      <c r="C653" s="14" t="s">
        <v>9351</v>
      </c>
    </row>
    <row r="654" spans="1:3" x14ac:dyDescent="0.25">
      <c r="A654" s="17" t="s">
        <v>9381</v>
      </c>
      <c r="B654" s="14" t="s">
        <v>421</v>
      </c>
      <c r="C654" s="14" t="s">
        <v>9351</v>
      </c>
    </row>
    <row r="655" spans="1:3" x14ac:dyDescent="0.25">
      <c r="A655" s="17" t="s">
        <v>9381</v>
      </c>
      <c r="B655" s="14" t="s">
        <v>421</v>
      </c>
      <c r="C655" s="14" t="s">
        <v>9380</v>
      </c>
    </row>
    <row r="656" spans="1:3" x14ac:dyDescent="0.25">
      <c r="A656" s="17" t="s">
        <v>9379</v>
      </c>
      <c r="B656" s="14" t="s">
        <v>421</v>
      </c>
      <c r="C656" s="14" t="s">
        <v>9351</v>
      </c>
    </row>
    <row r="657" spans="1:3" x14ac:dyDescent="0.25">
      <c r="A657" s="17" t="s">
        <v>9378</v>
      </c>
      <c r="B657" s="14" t="s">
        <v>421</v>
      </c>
      <c r="C657" s="14" t="s">
        <v>9351</v>
      </c>
    </row>
    <row r="658" spans="1:3" x14ac:dyDescent="0.25">
      <c r="A658" s="17" t="s">
        <v>9377</v>
      </c>
      <c r="B658" s="14" t="s">
        <v>421</v>
      </c>
      <c r="C658" s="14" t="s">
        <v>9351</v>
      </c>
    </row>
    <row r="659" spans="1:3" x14ac:dyDescent="0.25">
      <c r="A659" s="17" t="s">
        <v>9376</v>
      </c>
      <c r="B659" s="14" t="s">
        <v>421</v>
      </c>
      <c r="C659" s="14" t="s">
        <v>9341</v>
      </c>
    </row>
    <row r="660" spans="1:3" x14ac:dyDescent="0.25">
      <c r="A660" s="17" t="s">
        <v>9375</v>
      </c>
      <c r="B660" s="14" t="s">
        <v>421</v>
      </c>
      <c r="C660" s="14" t="s">
        <v>9341</v>
      </c>
    </row>
    <row r="661" spans="1:3" x14ac:dyDescent="0.25">
      <c r="A661" s="17" t="s">
        <v>9374</v>
      </c>
      <c r="B661" s="14" t="s">
        <v>421</v>
      </c>
      <c r="C661" s="14" t="s">
        <v>9341</v>
      </c>
    </row>
    <row r="662" spans="1:3" x14ac:dyDescent="0.25">
      <c r="A662" s="17" t="s">
        <v>9373</v>
      </c>
      <c r="B662" s="14" t="s">
        <v>421</v>
      </c>
      <c r="C662" s="14" t="s">
        <v>9234</v>
      </c>
    </row>
    <row r="663" spans="1:3" x14ac:dyDescent="0.25">
      <c r="A663" s="17" t="s">
        <v>9372</v>
      </c>
      <c r="B663" s="14" t="s">
        <v>421</v>
      </c>
      <c r="C663" s="14" t="s">
        <v>9234</v>
      </c>
    </row>
    <row r="664" spans="1:3" x14ac:dyDescent="0.25">
      <c r="A664" s="17" t="s">
        <v>9371</v>
      </c>
      <c r="B664" s="14" t="s">
        <v>421</v>
      </c>
      <c r="C664" s="14" t="s">
        <v>9343</v>
      </c>
    </row>
    <row r="665" spans="1:3" x14ac:dyDescent="0.25">
      <c r="A665" s="17" t="s">
        <v>9370</v>
      </c>
      <c r="B665" s="14" t="s">
        <v>421</v>
      </c>
      <c r="C665" s="14" t="s">
        <v>9366</v>
      </c>
    </row>
    <row r="666" spans="1:3" x14ac:dyDescent="0.25">
      <c r="A666" s="17" t="s">
        <v>9369</v>
      </c>
      <c r="B666" s="14" t="s">
        <v>421</v>
      </c>
      <c r="C666" s="14" t="s">
        <v>9366</v>
      </c>
    </row>
    <row r="667" spans="1:3" x14ac:dyDescent="0.25">
      <c r="A667" s="17" t="s">
        <v>9368</v>
      </c>
      <c r="B667" s="14" t="s">
        <v>421</v>
      </c>
      <c r="C667" s="14" t="s">
        <v>9366</v>
      </c>
    </row>
    <row r="668" spans="1:3" x14ac:dyDescent="0.25">
      <c r="A668" s="17" t="s">
        <v>9367</v>
      </c>
      <c r="B668" s="14" t="s">
        <v>421</v>
      </c>
      <c r="C668" s="14" t="s">
        <v>9366</v>
      </c>
    </row>
    <row r="669" spans="1:3" x14ac:dyDescent="0.25">
      <c r="A669" s="17" t="s">
        <v>9365</v>
      </c>
      <c r="B669" s="14" t="s">
        <v>421</v>
      </c>
      <c r="C669" s="14" t="s">
        <v>9234</v>
      </c>
    </row>
    <row r="670" spans="1:3" x14ac:dyDescent="0.25">
      <c r="A670" s="17" t="s">
        <v>9364</v>
      </c>
      <c r="B670" s="14" t="s">
        <v>421</v>
      </c>
      <c r="C670" s="14" t="s">
        <v>9234</v>
      </c>
    </row>
    <row r="671" spans="1:3" x14ac:dyDescent="0.25">
      <c r="A671" s="17" t="s">
        <v>9364</v>
      </c>
      <c r="B671" s="14" t="s">
        <v>421</v>
      </c>
      <c r="C671" s="14" t="s">
        <v>9363</v>
      </c>
    </row>
    <row r="672" spans="1:3" x14ac:dyDescent="0.25">
      <c r="A672" s="17" t="s">
        <v>9361</v>
      </c>
      <c r="B672" s="14" t="s">
        <v>421</v>
      </c>
      <c r="C672" s="14" t="s">
        <v>9362</v>
      </c>
    </row>
    <row r="673" spans="1:3" x14ac:dyDescent="0.25">
      <c r="A673" s="17" t="s">
        <v>9361</v>
      </c>
      <c r="B673" s="14" t="s">
        <v>421</v>
      </c>
      <c r="C673" s="14" t="s">
        <v>9234</v>
      </c>
    </row>
    <row r="674" spans="1:3" x14ac:dyDescent="0.25">
      <c r="A674" s="17" t="s">
        <v>9359</v>
      </c>
      <c r="B674" s="14" t="s">
        <v>421</v>
      </c>
      <c r="C674" s="14" t="s">
        <v>9360</v>
      </c>
    </row>
    <row r="675" spans="1:3" x14ac:dyDescent="0.25">
      <c r="A675" s="17" t="s">
        <v>9359</v>
      </c>
      <c r="B675" s="14" t="s">
        <v>421</v>
      </c>
      <c r="C675" s="14" t="s">
        <v>9231</v>
      </c>
    </row>
    <row r="676" spans="1:3" x14ac:dyDescent="0.25">
      <c r="A676" s="17" t="s">
        <v>9358</v>
      </c>
      <c r="B676" s="14" t="s">
        <v>421</v>
      </c>
      <c r="C676" s="14" t="s">
        <v>9234</v>
      </c>
    </row>
    <row r="677" spans="1:3" x14ac:dyDescent="0.25">
      <c r="A677" s="17" t="s">
        <v>9357</v>
      </c>
      <c r="B677" s="14" t="s">
        <v>421</v>
      </c>
      <c r="C677" s="14" t="s">
        <v>9234</v>
      </c>
    </row>
    <row r="678" spans="1:3" x14ac:dyDescent="0.25">
      <c r="A678" s="17" t="s">
        <v>9356</v>
      </c>
      <c r="B678" s="14" t="s">
        <v>421</v>
      </c>
      <c r="C678" s="14" t="s">
        <v>9234</v>
      </c>
    </row>
    <row r="679" spans="1:3" x14ac:dyDescent="0.25">
      <c r="A679" s="17" t="s">
        <v>9355</v>
      </c>
      <c r="B679" s="14" t="s">
        <v>421</v>
      </c>
      <c r="C679" s="14" t="s">
        <v>9354</v>
      </c>
    </row>
    <row r="680" spans="1:3" x14ac:dyDescent="0.25">
      <c r="A680" s="17" t="s">
        <v>9353</v>
      </c>
      <c r="B680" s="14" t="s">
        <v>421</v>
      </c>
      <c r="C680" s="14" t="s">
        <v>9234</v>
      </c>
    </row>
    <row r="681" spans="1:3" x14ac:dyDescent="0.25">
      <c r="A681" s="17" t="s">
        <v>9352</v>
      </c>
      <c r="B681" s="14" t="s">
        <v>421</v>
      </c>
      <c r="C681" s="14" t="s">
        <v>9341</v>
      </c>
    </row>
    <row r="682" spans="1:3" x14ac:dyDescent="0.25">
      <c r="A682" s="17" t="s">
        <v>9350</v>
      </c>
      <c r="B682" s="14" t="s">
        <v>421</v>
      </c>
      <c r="C682" s="14" t="s">
        <v>9351</v>
      </c>
    </row>
    <row r="683" spans="1:3" x14ac:dyDescent="0.25">
      <c r="A683" s="17" t="s">
        <v>9350</v>
      </c>
      <c r="B683" s="14" t="s">
        <v>421</v>
      </c>
      <c r="C683" s="14" t="s">
        <v>9348</v>
      </c>
    </row>
    <row r="684" spans="1:3" x14ac:dyDescent="0.25">
      <c r="A684" s="17" t="s">
        <v>9349</v>
      </c>
      <c r="B684" s="14" t="s">
        <v>421</v>
      </c>
      <c r="C684" s="14" t="s">
        <v>9348</v>
      </c>
    </row>
    <row r="685" spans="1:3" x14ac:dyDescent="0.25">
      <c r="A685" s="17" t="s">
        <v>9347</v>
      </c>
      <c r="B685" s="14" t="s">
        <v>421</v>
      </c>
      <c r="C685" s="14" t="s">
        <v>9345</v>
      </c>
    </row>
    <row r="686" spans="1:3" x14ac:dyDescent="0.25">
      <c r="A686" s="17" t="s">
        <v>9346</v>
      </c>
      <c r="B686" s="14" t="s">
        <v>421</v>
      </c>
      <c r="C686" s="14" t="s">
        <v>9345</v>
      </c>
    </row>
    <row r="687" spans="1:3" x14ac:dyDescent="0.25">
      <c r="A687" s="17" t="s">
        <v>9344</v>
      </c>
      <c r="B687" s="14" t="s">
        <v>421</v>
      </c>
      <c r="C687" s="14" t="s">
        <v>9343</v>
      </c>
    </row>
    <row r="688" spans="1:3" x14ac:dyDescent="0.25">
      <c r="A688" s="17" t="s">
        <v>9342</v>
      </c>
      <c r="B688" s="14" t="s">
        <v>421</v>
      </c>
      <c r="C688" s="14" t="s">
        <v>9341</v>
      </c>
    </row>
    <row r="689" spans="1:3" x14ac:dyDescent="0.25">
      <c r="A689" s="17" t="s">
        <v>9340</v>
      </c>
      <c r="B689" s="14" t="s">
        <v>421</v>
      </c>
      <c r="C689" s="14" t="s">
        <v>9207</v>
      </c>
    </row>
    <row r="690" spans="1:3" x14ac:dyDescent="0.25">
      <c r="A690" s="17" t="s">
        <v>9339</v>
      </c>
      <c r="B690" s="14" t="s">
        <v>421</v>
      </c>
      <c r="C690" s="14" t="s">
        <v>9207</v>
      </c>
    </row>
    <row r="691" spans="1:3" x14ac:dyDescent="0.25">
      <c r="A691" s="17" t="s">
        <v>9338</v>
      </c>
      <c r="B691" s="14" t="s">
        <v>421</v>
      </c>
      <c r="C691" s="14" t="s">
        <v>9207</v>
      </c>
    </row>
    <row r="692" spans="1:3" x14ac:dyDescent="0.25">
      <c r="A692" s="17" t="s">
        <v>9337</v>
      </c>
      <c r="B692" s="14" t="s">
        <v>421</v>
      </c>
      <c r="C692" s="14" t="s">
        <v>9207</v>
      </c>
    </row>
    <row r="693" spans="1:3" x14ac:dyDescent="0.25">
      <c r="A693" s="17" t="s">
        <v>9336</v>
      </c>
      <c r="B693" s="14" t="s">
        <v>421</v>
      </c>
      <c r="C693" s="14" t="s">
        <v>9207</v>
      </c>
    </row>
    <row r="694" spans="1:3" x14ac:dyDescent="0.25">
      <c r="A694" s="17" t="s">
        <v>9335</v>
      </c>
      <c r="B694" s="14" t="s">
        <v>421</v>
      </c>
      <c r="C694" s="14" t="s">
        <v>9207</v>
      </c>
    </row>
    <row r="695" spans="1:3" x14ac:dyDescent="0.25">
      <c r="A695" s="17" t="s">
        <v>9334</v>
      </c>
      <c r="B695" s="14" t="s">
        <v>421</v>
      </c>
      <c r="C695" s="14" t="s">
        <v>9207</v>
      </c>
    </row>
    <row r="696" spans="1:3" x14ac:dyDescent="0.25">
      <c r="A696" s="17" t="s">
        <v>9333</v>
      </c>
      <c r="B696" s="14" t="s">
        <v>421</v>
      </c>
      <c r="C696" s="14" t="s">
        <v>9207</v>
      </c>
    </row>
    <row r="697" spans="1:3" x14ac:dyDescent="0.25">
      <c r="A697" s="17" t="s">
        <v>9332</v>
      </c>
      <c r="B697" s="14" t="s">
        <v>421</v>
      </c>
      <c r="C697" s="14" t="s">
        <v>9320</v>
      </c>
    </row>
    <row r="698" spans="1:3" x14ac:dyDescent="0.25">
      <c r="A698" s="17" t="s">
        <v>9331</v>
      </c>
      <c r="B698" s="14" t="s">
        <v>421</v>
      </c>
      <c r="C698" s="14" t="s">
        <v>9320</v>
      </c>
    </row>
    <row r="699" spans="1:3" x14ac:dyDescent="0.25">
      <c r="A699" s="17" t="s">
        <v>9330</v>
      </c>
      <c r="B699" s="14" t="s">
        <v>421</v>
      </c>
      <c r="C699" s="14" t="s">
        <v>9320</v>
      </c>
    </row>
    <row r="700" spans="1:3" x14ac:dyDescent="0.25">
      <c r="A700" s="17" t="s">
        <v>9329</v>
      </c>
      <c r="B700" s="14" t="s">
        <v>421</v>
      </c>
      <c r="C700" s="14" t="s">
        <v>9328</v>
      </c>
    </row>
    <row r="701" spans="1:3" x14ac:dyDescent="0.25">
      <c r="A701" s="17" t="s">
        <v>9327</v>
      </c>
      <c r="B701" s="14" t="s">
        <v>421</v>
      </c>
      <c r="C701" s="14" t="s">
        <v>9326</v>
      </c>
    </row>
    <row r="702" spans="1:3" x14ac:dyDescent="0.25">
      <c r="A702" s="17" t="s">
        <v>9325</v>
      </c>
      <c r="B702" s="14" t="s">
        <v>421</v>
      </c>
      <c r="C702" s="14" t="s">
        <v>9207</v>
      </c>
    </row>
    <row r="703" spans="1:3" x14ac:dyDescent="0.25">
      <c r="A703" s="17" t="s">
        <v>9324</v>
      </c>
      <c r="B703" s="14" t="s">
        <v>421</v>
      </c>
      <c r="C703" s="14" t="s">
        <v>9323</v>
      </c>
    </row>
    <row r="704" spans="1:3" x14ac:dyDescent="0.25">
      <c r="A704" s="17" t="s">
        <v>9321</v>
      </c>
      <c r="B704" s="14" t="s">
        <v>421</v>
      </c>
      <c r="C704" s="14" t="s">
        <v>9322</v>
      </c>
    </row>
    <row r="705" spans="1:3" x14ac:dyDescent="0.25">
      <c r="A705" s="17" t="s">
        <v>9321</v>
      </c>
      <c r="B705" s="14" t="s">
        <v>421</v>
      </c>
      <c r="C705" s="14" t="s">
        <v>9320</v>
      </c>
    </row>
    <row r="706" spans="1:3" x14ac:dyDescent="0.25">
      <c r="A706" s="17" t="s">
        <v>9319</v>
      </c>
      <c r="B706" s="14" t="s">
        <v>421</v>
      </c>
      <c r="C706" s="14" t="s">
        <v>9318</v>
      </c>
    </row>
    <row r="707" spans="1:3" x14ac:dyDescent="0.25">
      <c r="A707" s="17" t="s">
        <v>9317</v>
      </c>
      <c r="B707" s="14" t="s">
        <v>421</v>
      </c>
      <c r="C707" s="14" t="s">
        <v>9207</v>
      </c>
    </row>
    <row r="708" spans="1:3" x14ac:dyDescent="0.25">
      <c r="A708" s="17" t="s">
        <v>9316</v>
      </c>
      <c r="B708" s="14" t="s">
        <v>421</v>
      </c>
      <c r="C708" s="14" t="s">
        <v>9231</v>
      </c>
    </row>
    <row r="709" spans="1:3" x14ac:dyDescent="0.25">
      <c r="A709" s="17" t="s">
        <v>9315</v>
      </c>
      <c r="B709" s="14" t="s">
        <v>421</v>
      </c>
      <c r="C709" s="14" t="s">
        <v>9231</v>
      </c>
    </row>
    <row r="710" spans="1:3" x14ac:dyDescent="0.25">
      <c r="A710" s="17" t="s">
        <v>9314</v>
      </c>
      <c r="B710" s="14" t="s">
        <v>421</v>
      </c>
      <c r="C710" s="14" t="s">
        <v>9231</v>
      </c>
    </row>
    <row r="711" spans="1:3" x14ac:dyDescent="0.25">
      <c r="A711" s="17" t="s">
        <v>9313</v>
      </c>
      <c r="B711" s="14" t="s">
        <v>421</v>
      </c>
      <c r="C711" s="14" t="s">
        <v>9224</v>
      </c>
    </row>
    <row r="712" spans="1:3" x14ac:dyDescent="0.25">
      <c r="A712" s="17" t="s">
        <v>9313</v>
      </c>
      <c r="B712" s="14" t="s">
        <v>421</v>
      </c>
      <c r="C712" s="14" t="s">
        <v>9227</v>
      </c>
    </row>
    <row r="713" spans="1:3" x14ac:dyDescent="0.25">
      <c r="A713" s="17" t="s">
        <v>9312</v>
      </c>
      <c r="B713" s="14" t="s">
        <v>421</v>
      </c>
      <c r="C713" s="14" t="s">
        <v>9254</v>
      </c>
    </row>
    <row r="714" spans="1:3" x14ac:dyDescent="0.25">
      <c r="A714" s="17" t="s">
        <v>9312</v>
      </c>
      <c r="B714" s="14" t="s">
        <v>421</v>
      </c>
      <c r="C714" s="14" t="s">
        <v>9224</v>
      </c>
    </row>
    <row r="715" spans="1:3" x14ac:dyDescent="0.25">
      <c r="A715" s="17" t="s">
        <v>9311</v>
      </c>
      <c r="B715" s="14" t="s">
        <v>421</v>
      </c>
      <c r="C715" s="14" t="s">
        <v>9310</v>
      </c>
    </row>
    <row r="716" spans="1:3" x14ac:dyDescent="0.25">
      <c r="A716" s="17" t="s">
        <v>9309</v>
      </c>
      <c r="B716" s="14" t="s">
        <v>421</v>
      </c>
      <c r="C716" s="14" t="s">
        <v>9308</v>
      </c>
    </row>
    <row r="717" spans="1:3" x14ac:dyDescent="0.25">
      <c r="A717" s="17" t="s">
        <v>9307</v>
      </c>
      <c r="B717" s="14" t="s">
        <v>421</v>
      </c>
      <c r="C717" s="14" t="s">
        <v>9254</v>
      </c>
    </row>
    <row r="718" spans="1:3" x14ac:dyDescent="0.25">
      <c r="A718" s="17" t="s">
        <v>9306</v>
      </c>
      <c r="B718" s="14" t="s">
        <v>421</v>
      </c>
      <c r="C718" s="14" t="s">
        <v>9254</v>
      </c>
    </row>
    <row r="719" spans="1:3" x14ac:dyDescent="0.25">
      <c r="A719" s="17" t="s">
        <v>9305</v>
      </c>
      <c r="B719" s="14" t="s">
        <v>421</v>
      </c>
      <c r="C719" s="14" t="s">
        <v>9227</v>
      </c>
    </row>
    <row r="720" spans="1:3" x14ac:dyDescent="0.25">
      <c r="A720" s="17" t="s">
        <v>9304</v>
      </c>
      <c r="B720" s="14" t="s">
        <v>421</v>
      </c>
      <c r="C720" s="14" t="s">
        <v>9227</v>
      </c>
    </row>
    <row r="721" spans="1:3" x14ac:dyDescent="0.25">
      <c r="A721" s="17" t="s">
        <v>9303</v>
      </c>
      <c r="B721" s="14" t="s">
        <v>421</v>
      </c>
      <c r="C721" s="14" t="s">
        <v>9273</v>
      </c>
    </row>
    <row r="722" spans="1:3" x14ac:dyDescent="0.25">
      <c r="A722" s="17" t="s">
        <v>9302</v>
      </c>
      <c r="B722" s="14" t="s">
        <v>421</v>
      </c>
      <c r="C722" s="14" t="s">
        <v>9273</v>
      </c>
    </row>
    <row r="723" spans="1:3" x14ac:dyDescent="0.25">
      <c r="A723" s="17" t="s">
        <v>9301</v>
      </c>
      <c r="B723" s="14" t="s">
        <v>421</v>
      </c>
      <c r="C723" s="14" t="s">
        <v>9299</v>
      </c>
    </row>
    <row r="724" spans="1:3" x14ac:dyDescent="0.25">
      <c r="A724" s="17" t="s">
        <v>9300</v>
      </c>
      <c r="B724" s="14" t="s">
        <v>421</v>
      </c>
      <c r="C724" s="14" t="s">
        <v>9299</v>
      </c>
    </row>
    <row r="725" spans="1:3" x14ac:dyDescent="0.25">
      <c r="A725" s="17" t="s">
        <v>9298</v>
      </c>
      <c r="B725" s="14" t="s">
        <v>421</v>
      </c>
      <c r="C725" s="14" t="s">
        <v>9207</v>
      </c>
    </row>
    <row r="726" spans="1:3" x14ac:dyDescent="0.25">
      <c r="A726" s="17" t="s">
        <v>9298</v>
      </c>
      <c r="B726" s="14" t="s">
        <v>421</v>
      </c>
      <c r="C726" s="14" t="s">
        <v>9273</v>
      </c>
    </row>
    <row r="727" spans="1:3" x14ac:dyDescent="0.25">
      <c r="A727" s="17" t="s">
        <v>9297</v>
      </c>
      <c r="B727" s="14" t="s">
        <v>421</v>
      </c>
      <c r="C727" s="14" t="s">
        <v>9273</v>
      </c>
    </row>
    <row r="728" spans="1:3" x14ac:dyDescent="0.25">
      <c r="A728" s="17" t="s">
        <v>9296</v>
      </c>
      <c r="B728" s="14" t="s">
        <v>421</v>
      </c>
      <c r="C728" s="14" t="s">
        <v>9273</v>
      </c>
    </row>
    <row r="729" spans="1:3" x14ac:dyDescent="0.25">
      <c r="A729" s="17" t="s">
        <v>9295</v>
      </c>
      <c r="B729" s="14" t="s">
        <v>421</v>
      </c>
      <c r="C729" s="14" t="s">
        <v>9273</v>
      </c>
    </row>
    <row r="730" spans="1:3" x14ac:dyDescent="0.25">
      <c r="A730" s="17" t="s">
        <v>9294</v>
      </c>
      <c r="B730" s="14" t="s">
        <v>421</v>
      </c>
      <c r="C730" s="14" t="s">
        <v>9219</v>
      </c>
    </row>
    <row r="731" spans="1:3" x14ac:dyDescent="0.25">
      <c r="A731" s="17" t="s">
        <v>9293</v>
      </c>
      <c r="B731" s="14" t="s">
        <v>421</v>
      </c>
      <c r="C731" s="14" t="s">
        <v>9219</v>
      </c>
    </row>
    <row r="732" spans="1:3" x14ac:dyDescent="0.25">
      <c r="A732" s="17" t="s">
        <v>9292</v>
      </c>
      <c r="B732" s="14" t="s">
        <v>421</v>
      </c>
      <c r="C732" s="14" t="s">
        <v>9219</v>
      </c>
    </row>
    <row r="733" spans="1:3" x14ac:dyDescent="0.25">
      <c r="A733" s="17" t="s">
        <v>9291</v>
      </c>
      <c r="B733" s="14" t="s">
        <v>421</v>
      </c>
      <c r="C733" s="14" t="s">
        <v>9219</v>
      </c>
    </row>
    <row r="734" spans="1:3" x14ac:dyDescent="0.25">
      <c r="A734" s="17" t="s">
        <v>9290</v>
      </c>
      <c r="B734" s="14" t="s">
        <v>421</v>
      </c>
      <c r="C734" s="14" t="s">
        <v>9219</v>
      </c>
    </row>
    <row r="735" spans="1:3" x14ac:dyDescent="0.25">
      <c r="A735" s="17" t="s">
        <v>9289</v>
      </c>
      <c r="B735" s="14" t="s">
        <v>421</v>
      </c>
      <c r="C735" s="14" t="s">
        <v>9219</v>
      </c>
    </row>
    <row r="736" spans="1:3" x14ac:dyDescent="0.25">
      <c r="A736" s="17" t="s">
        <v>9289</v>
      </c>
      <c r="B736" s="14" t="s">
        <v>421</v>
      </c>
      <c r="C736" s="14" t="s">
        <v>9216</v>
      </c>
    </row>
    <row r="737" spans="1:3" x14ac:dyDescent="0.25">
      <c r="A737" s="17" t="s">
        <v>9288</v>
      </c>
      <c r="B737" s="14" t="s">
        <v>421</v>
      </c>
      <c r="C737" s="14" t="s">
        <v>9216</v>
      </c>
    </row>
    <row r="738" spans="1:3" x14ac:dyDescent="0.25">
      <c r="A738" s="17" t="s">
        <v>9287</v>
      </c>
      <c r="B738" s="14" t="s">
        <v>421</v>
      </c>
      <c r="C738" s="14" t="s">
        <v>9216</v>
      </c>
    </row>
    <row r="739" spans="1:3" x14ac:dyDescent="0.25">
      <c r="A739" s="17" t="s">
        <v>9286</v>
      </c>
      <c r="B739" s="14" t="s">
        <v>421</v>
      </c>
      <c r="C739" s="14" t="s">
        <v>9216</v>
      </c>
    </row>
    <row r="740" spans="1:3" x14ac:dyDescent="0.25">
      <c r="A740" s="17" t="s">
        <v>9285</v>
      </c>
      <c r="B740" s="14" t="s">
        <v>421</v>
      </c>
      <c r="C740" s="14" t="s">
        <v>9216</v>
      </c>
    </row>
    <row r="741" spans="1:3" x14ac:dyDescent="0.25">
      <c r="A741" s="17" t="s">
        <v>9284</v>
      </c>
      <c r="B741" s="14" t="s">
        <v>421</v>
      </c>
      <c r="C741" s="14" t="s">
        <v>9216</v>
      </c>
    </row>
    <row r="742" spans="1:3" x14ac:dyDescent="0.25">
      <c r="A742" s="17" t="s">
        <v>9283</v>
      </c>
      <c r="B742" s="14" t="s">
        <v>421</v>
      </c>
      <c r="C742" s="14" t="s">
        <v>9252</v>
      </c>
    </row>
    <row r="743" spans="1:3" x14ac:dyDescent="0.25">
      <c r="A743" s="17" t="s">
        <v>9282</v>
      </c>
      <c r="B743" s="14" t="s">
        <v>421</v>
      </c>
      <c r="C743" s="14" t="s">
        <v>9278</v>
      </c>
    </row>
    <row r="744" spans="1:3" x14ac:dyDescent="0.25">
      <c r="A744" s="17" t="s">
        <v>9281</v>
      </c>
      <c r="B744" s="14" t="s">
        <v>421</v>
      </c>
      <c r="C744" s="14" t="s">
        <v>9278</v>
      </c>
    </row>
    <row r="745" spans="1:3" x14ac:dyDescent="0.25">
      <c r="A745" s="17" t="s">
        <v>9279</v>
      </c>
      <c r="B745" s="14" t="s">
        <v>421</v>
      </c>
      <c r="C745" s="14" t="s">
        <v>9280</v>
      </c>
    </row>
    <row r="746" spans="1:3" x14ac:dyDescent="0.25">
      <c r="A746" s="17" t="s">
        <v>9279</v>
      </c>
      <c r="B746" s="14" t="s">
        <v>421</v>
      </c>
      <c r="C746" s="14" t="s">
        <v>9278</v>
      </c>
    </row>
    <row r="747" spans="1:3" x14ac:dyDescent="0.25">
      <c r="A747" s="17" t="s">
        <v>9277</v>
      </c>
      <c r="B747" s="14" t="s">
        <v>421</v>
      </c>
      <c r="C747" s="14" t="s">
        <v>9249</v>
      </c>
    </row>
    <row r="748" spans="1:3" x14ac:dyDescent="0.25">
      <c r="A748" s="17" t="s">
        <v>9276</v>
      </c>
      <c r="B748" s="14" t="s">
        <v>421</v>
      </c>
      <c r="C748" s="14" t="s">
        <v>9252</v>
      </c>
    </row>
    <row r="749" spans="1:3" x14ac:dyDescent="0.25">
      <c r="A749" s="17" t="s">
        <v>9275</v>
      </c>
      <c r="B749" s="14" t="s">
        <v>421</v>
      </c>
      <c r="C749" s="14" t="s">
        <v>9252</v>
      </c>
    </row>
    <row r="750" spans="1:3" x14ac:dyDescent="0.25">
      <c r="A750" s="17" t="s">
        <v>9274</v>
      </c>
      <c r="B750" s="14" t="s">
        <v>421</v>
      </c>
      <c r="C750" s="14" t="s">
        <v>9207</v>
      </c>
    </row>
    <row r="751" spans="1:3" x14ac:dyDescent="0.25">
      <c r="A751" s="17" t="s">
        <v>9274</v>
      </c>
      <c r="B751" s="14" t="s">
        <v>421</v>
      </c>
      <c r="C751" s="14" t="s">
        <v>9273</v>
      </c>
    </row>
    <row r="752" spans="1:3" x14ac:dyDescent="0.25">
      <c r="A752" s="17" t="s">
        <v>9272</v>
      </c>
      <c r="B752" s="14" t="s">
        <v>421</v>
      </c>
      <c r="C752" s="14" t="s">
        <v>9271</v>
      </c>
    </row>
    <row r="753" spans="1:3" x14ac:dyDescent="0.25">
      <c r="A753" s="17" t="s">
        <v>9270</v>
      </c>
      <c r="B753" s="14" t="s">
        <v>421</v>
      </c>
      <c r="C753" s="14" t="s">
        <v>9207</v>
      </c>
    </row>
    <row r="754" spans="1:3" x14ac:dyDescent="0.25">
      <c r="A754" s="17" t="s">
        <v>9269</v>
      </c>
      <c r="B754" s="14" t="s">
        <v>421</v>
      </c>
      <c r="C754" s="14" t="s">
        <v>9268</v>
      </c>
    </row>
    <row r="755" spans="1:3" x14ac:dyDescent="0.25">
      <c r="A755" s="17" t="s">
        <v>9267</v>
      </c>
      <c r="B755" s="14" t="s">
        <v>421</v>
      </c>
      <c r="C755" s="14" t="s">
        <v>9265</v>
      </c>
    </row>
    <row r="756" spans="1:3" x14ac:dyDescent="0.25">
      <c r="A756" s="17" t="s">
        <v>9266</v>
      </c>
      <c r="B756" s="14" t="s">
        <v>421</v>
      </c>
      <c r="C756" s="14" t="s">
        <v>9265</v>
      </c>
    </row>
    <row r="757" spans="1:3" x14ac:dyDescent="0.25">
      <c r="A757" s="17" t="s">
        <v>9264</v>
      </c>
      <c r="B757" s="14" t="s">
        <v>421</v>
      </c>
      <c r="C757" s="14" t="s">
        <v>9263</v>
      </c>
    </row>
    <row r="758" spans="1:3" x14ac:dyDescent="0.25">
      <c r="A758" s="17" t="s">
        <v>9262</v>
      </c>
      <c r="B758" s="14" t="s">
        <v>421</v>
      </c>
      <c r="C758" s="14" t="s">
        <v>9261</v>
      </c>
    </row>
    <row r="759" spans="1:3" x14ac:dyDescent="0.25">
      <c r="A759" s="17" t="s">
        <v>9260</v>
      </c>
      <c r="B759" s="14" t="s">
        <v>421</v>
      </c>
      <c r="C759" s="14" t="s">
        <v>9259</v>
      </c>
    </row>
    <row r="760" spans="1:3" x14ac:dyDescent="0.25">
      <c r="A760" s="17" t="s">
        <v>9258</v>
      </c>
      <c r="B760" s="14" t="s">
        <v>421</v>
      </c>
      <c r="C760" s="14" t="s">
        <v>9256</v>
      </c>
    </row>
    <row r="761" spans="1:3" x14ac:dyDescent="0.25">
      <c r="A761" s="17" t="s">
        <v>9258</v>
      </c>
      <c r="B761" s="14" t="s">
        <v>421</v>
      </c>
      <c r="C761" s="14" t="s">
        <v>9257</v>
      </c>
    </row>
    <row r="762" spans="1:3" x14ac:dyDescent="0.25">
      <c r="A762" s="17" t="s">
        <v>9255</v>
      </c>
      <c r="B762" s="14" t="s">
        <v>421</v>
      </c>
      <c r="C762" s="14" t="s">
        <v>9256</v>
      </c>
    </row>
    <row r="763" spans="1:3" x14ac:dyDescent="0.25">
      <c r="A763" s="17" t="s">
        <v>9255</v>
      </c>
      <c r="B763" s="14" t="s">
        <v>421</v>
      </c>
      <c r="C763" s="14" t="s">
        <v>9254</v>
      </c>
    </row>
    <row r="764" spans="1:3" x14ac:dyDescent="0.25">
      <c r="A764" s="17" t="s">
        <v>9253</v>
      </c>
      <c r="B764" s="14" t="s">
        <v>421</v>
      </c>
      <c r="C764" s="14" t="s">
        <v>9252</v>
      </c>
    </row>
    <row r="765" spans="1:3" x14ac:dyDescent="0.25">
      <c r="A765" s="17" t="s">
        <v>9251</v>
      </c>
      <c r="B765" s="14" t="s">
        <v>421</v>
      </c>
      <c r="C765" s="14" t="s">
        <v>9249</v>
      </c>
    </row>
    <row r="766" spans="1:3" x14ac:dyDescent="0.25">
      <c r="A766" s="17" t="s">
        <v>9250</v>
      </c>
      <c r="B766" s="14" t="s">
        <v>421</v>
      </c>
      <c r="C766" s="14" t="s">
        <v>9249</v>
      </c>
    </row>
    <row r="767" spans="1:3" x14ac:dyDescent="0.25">
      <c r="A767" s="17" t="s">
        <v>9248</v>
      </c>
      <c r="B767" s="14" t="s">
        <v>421</v>
      </c>
      <c r="C767" s="14" t="s">
        <v>9245</v>
      </c>
    </row>
    <row r="768" spans="1:3" x14ac:dyDescent="0.25">
      <c r="A768" s="17" t="s">
        <v>9247</v>
      </c>
      <c r="B768" s="14" t="s">
        <v>421</v>
      </c>
      <c r="C768" s="14" t="s">
        <v>9245</v>
      </c>
    </row>
    <row r="769" spans="1:3" x14ac:dyDescent="0.25">
      <c r="A769" s="17" t="s">
        <v>9246</v>
      </c>
      <c r="B769" s="14" t="s">
        <v>421</v>
      </c>
      <c r="C769" s="14" t="s">
        <v>9245</v>
      </c>
    </row>
    <row r="770" spans="1:3" x14ac:dyDescent="0.25">
      <c r="A770" s="17" t="s">
        <v>9244</v>
      </c>
      <c r="B770" s="14" t="s">
        <v>421</v>
      </c>
      <c r="C770" s="14" t="s">
        <v>9241</v>
      </c>
    </row>
    <row r="771" spans="1:3" x14ac:dyDescent="0.25">
      <c r="A771" s="17" t="s">
        <v>9243</v>
      </c>
      <c r="B771" s="14" t="s">
        <v>421</v>
      </c>
      <c r="C771" s="14" t="s">
        <v>9241</v>
      </c>
    </row>
    <row r="772" spans="1:3" x14ac:dyDescent="0.25">
      <c r="A772" s="17" t="s">
        <v>9242</v>
      </c>
      <c r="B772" s="14" t="s">
        <v>421</v>
      </c>
      <c r="C772" s="14" t="s">
        <v>9241</v>
      </c>
    </row>
    <row r="773" spans="1:3" x14ac:dyDescent="0.25">
      <c r="A773" s="17" t="s">
        <v>9240</v>
      </c>
      <c r="B773" s="14" t="s">
        <v>421</v>
      </c>
      <c r="C773" s="14" t="s">
        <v>9239</v>
      </c>
    </row>
    <row r="774" spans="1:3" x14ac:dyDescent="0.25">
      <c r="A774" s="17" t="s">
        <v>9238</v>
      </c>
      <c r="B774" s="14" t="s">
        <v>421</v>
      </c>
      <c r="C774" s="14" t="s">
        <v>9207</v>
      </c>
    </row>
    <row r="775" spans="1:3" x14ac:dyDescent="0.25">
      <c r="A775" s="17" t="s">
        <v>9237</v>
      </c>
      <c r="B775" s="14" t="s">
        <v>421</v>
      </c>
      <c r="C775" s="14" t="s">
        <v>9207</v>
      </c>
    </row>
    <row r="776" spans="1:3" x14ac:dyDescent="0.25">
      <c r="A776" s="17" t="s">
        <v>9236</v>
      </c>
      <c r="B776" s="14" t="s">
        <v>421</v>
      </c>
      <c r="C776" s="14" t="s">
        <v>9207</v>
      </c>
    </row>
    <row r="777" spans="1:3" x14ac:dyDescent="0.25">
      <c r="A777" s="17" t="s">
        <v>9235</v>
      </c>
      <c r="B777" s="14" t="s">
        <v>421</v>
      </c>
      <c r="C777" s="14" t="s">
        <v>9207</v>
      </c>
    </row>
    <row r="778" spans="1:3" x14ac:dyDescent="0.25">
      <c r="A778" s="17" t="s">
        <v>9233</v>
      </c>
      <c r="B778" s="14" t="s">
        <v>421</v>
      </c>
      <c r="C778" s="14" t="s">
        <v>9234</v>
      </c>
    </row>
    <row r="779" spans="1:3" x14ac:dyDescent="0.25">
      <c r="A779" s="17" t="s">
        <v>9233</v>
      </c>
      <c r="B779" s="14" t="s">
        <v>421</v>
      </c>
      <c r="C779" s="14" t="s">
        <v>9231</v>
      </c>
    </row>
    <row r="780" spans="1:3" x14ac:dyDescent="0.25">
      <c r="A780" s="17" t="s">
        <v>9232</v>
      </c>
      <c r="B780" s="14" t="s">
        <v>421</v>
      </c>
      <c r="C780" s="14" t="s">
        <v>9231</v>
      </c>
    </row>
    <row r="781" spans="1:3" x14ac:dyDescent="0.25">
      <c r="A781" s="17" t="s">
        <v>9230</v>
      </c>
      <c r="B781" s="14" t="s">
        <v>421</v>
      </c>
      <c r="C781" s="14" t="s">
        <v>9229</v>
      </c>
    </row>
    <row r="782" spans="1:3" x14ac:dyDescent="0.25">
      <c r="A782" s="17" t="s">
        <v>9228</v>
      </c>
      <c r="B782" s="14" t="s">
        <v>421</v>
      </c>
      <c r="C782" s="14" t="s">
        <v>9227</v>
      </c>
    </row>
    <row r="783" spans="1:3" x14ac:dyDescent="0.25">
      <c r="A783" s="17" t="s">
        <v>9226</v>
      </c>
      <c r="B783" s="14" t="s">
        <v>421</v>
      </c>
      <c r="C783" s="14" t="s">
        <v>9225</v>
      </c>
    </row>
    <row r="784" spans="1:3" x14ac:dyDescent="0.25">
      <c r="A784" s="17" t="s">
        <v>9223</v>
      </c>
      <c r="B784" s="14" t="s">
        <v>421</v>
      </c>
      <c r="C784" s="14" t="s">
        <v>9224</v>
      </c>
    </row>
    <row r="785" spans="1:3" x14ac:dyDescent="0.25">
      <c r="A785" s="17" t="s">
        <v>9223</v>
      </c>
      <c r="B785" s="14" t="s">
        <v>421</v>
      </c>
      <c r="C785" s="14" t="s">
        <v>9221</v>
      </c>
    </row>
    <row r="786" spans="1:3" x14ac:dyDescent="0.25">
      <c r="A786" s="17" t="s">
        <v>9222</v>
      </c>
      <c r="B786" s="14" t="s">
        <v>421</v>
      </c>
      <c r="C786" s="14" t="s">
        <v>9221</v>
      </c>
    </row>
    <row r="787" spans="1:3" x14ac:dyDescent="0.25">
      <c r="A787" s="17" t="s">
        <v>9220</v>
      </c>
      <c r="B787" s="14" t="s">
        <v>421</v>
      </c>
      <c r="C787" s="14" t="s">
        <v>9219</v>
      </c>
    </row>
    <row r="788" spans="1:3" x14ac:dyDescent="0.25">
      <c r="A788" s="17" t="s">
        <v>9218</v>
      </c>
      <c r="B788" s="14" t="s">
        <v>421</v>
      </c>
      <c r="C788" s="14" t="s">
        <v>9216</v>
      </c>
    </row>
    <row r="789" spans="1:3" x14ac:dyDescent="0.25">
      <c r="A789" s="17" t="s">
        <v>9217</v>
      </c>
      <c r="B789" s="14" t="s">
        <v>421</v>
      </c>
      <c r="C789" s="14" t="s">
        <v>9211</v>
      </c>
    </row>
    <row r="790" spans="1:3" x14ac:dyDescent="0.25">
      <c r="A790" s="17" t="s">
        <v>9217</v>
      </c>
      <c r="B790" s="14" t="s">
        <v>421</v>
      </c>
      <c r="C790" s="14" t="s">
        <v>9216</v>
      </c>
    </row>
    <row r="791" spans="1:3" x14ac:dyDescent="0.25">
      <c r="A791" s="17" t="s">
        <v>9215</v>
      </c>
      <c r="B791" s="14" t="s">
        <v>421</v>
      </c>
      <c r="C791" s="14" t="s">
        <v>9214</v>
      </c>
    </row>
    <row r="792" spans="1:3" x14ac:dyDescent="0.25">
      <c r="A792" s="17" t="s">
        <v>9213</v>
      </c>
      <c r="B792" s="14" t="s">
        <v>421</v>
      </c>
      <c r="C792" s="14" t="s">
        <v>9211</v>
      </c>
    </row>
    <row r="793" spans="1:3" x14ac:dyDescent="0.25">
      <c r="A793" s="17" t="s">
        <v>9212</v>
      </c>
      <c r="B793" s="14" t="s">
        <v>421</v>
      </c>
      <c r="C793" s="14" t="s">
        <v>9211</v>
      </c>
    </row>
    <row r="794" spans="1:3" x14ac:dyDescent="0.25">
      <c r="A794" s="17" t="s">
        <v>9210</v>
      </c>
      <c r="B794" s="14" t="s">
        <v>421</v>
      </c>
      <c r="C794" s="14" t="s">
        <v>9207</v>
      </c>
    </row>
    <row r="795" spans="1:3" x14ac:dyDescent="0.25">
      <c r="A795" s="17" t="s">
        <v>9209</v>
      </c>
      <c r="B795" s="14" t="s">
        <v>421</v>
      </c>
      <c r="C795" s="14" t="s">
        <v>9207</v>
      </c>
    </row>
    <row r="796" spans="1:3" x14ac:dyDescent="0.25">
      <c r="A796" s="17" t="s">
        <v>9208</v>
      </c>
      <c r="B796" s="14" t="s">
        <v>421</v>
      </c>
      <c r="C796" s="14" t="s">
        <v>9207</v>
      </c>
    </row>
    <row r="797" spans="1:3" x14ac:dyDescent="0.25">
      <c r="A797" s="17" t="s">
        <v>9206</v>
      </c>
      <c r="B797" s="14" t="s">
        <v>421</v>
      </c>
      <c r="C797" s="14" t="s">
        <v>9098</v>
      </c>
    </row>
    <row r="798" spans="1:3" x14ac:dyDescent="0.25">
      <c r="A798" s="17" t="s">
        <v>9205</v>
      </c>
      <c r="B798" s="14" t="s">
        <v>421</v>
      </c>
      <c r="C798" s="14" t="s">
        <v>9201</v>
      </c>
    </row>
    <row r="799" spans="1:3" x14ac:dyDescent="0.25">
      <c r="A799" s="17" t="s">
        <v>9204</v>
      </c>
      <c r="B799" s="14" t="s">
        <v>421</v>
      </c>
      <c r="C799" s="14" t="s">
        <v>9201</v>
      </c>
    </row>
    <row r="800" spans="1:3" x14ac:dyDescent="0.25">
      <c r="A800" s="17" t="s">
        <v>9203</v>
      </c>
      <c r="B800" s="14" t="s">
        <v>421</v>
      </c>
      <c r="C800" s="14" t="s">
        <v>9201</v>
      </c>
    </row>
    <row r="801" spans="1:3" x14ac:dyDescent="0.25">
      <c r="A801" s="17" t="s">
        <v>9202</v>
      </c>
      <c r="B801" s="14" t="s">
        <v>421</v>
      </c>
      <c r="C801" s="14" t="s">
        <v>9201</v>
      </c>
    </row>
    <row r="802" spans="1:3" x14ac:dyDescent="0.25">
      <c r="A802" s="17" t="s">
        <v>9200</v>
      </c>
      <c r="B802" s="14" t="s">
        <v>421</v>
      </c>
      <c r="C802" s="14" t="s">
        <v>9098</v>
      </c>
    </row>
    <row r="803" spans="1:3" x14ac:dyDescent="0.25">
      <c r="A803" s="17" t="s">
        <v>9199</v>
      </c>
      <c r="B803" s="14" t="s">
        <v>421</v>
      </c>
      <c r="C803" s="14" t="s">
        <v>9197</v>
      </c>
    </row>
    <row r="804" spans="1:3" x14ac:dyDescent="0.25">
      <c r="A804" s="17" t="s">
        <v>9198</v>
      </c>
      <c r="B804" s="14" t="s">
        <v>421</v>
      </c>
      <c r="C804" s="14" t="s">
        <v>9197</v>
      </c>
    </row>
    <row r="805" spans="1:3" x14ac:dyDescent="0.25">
      <c r="A805" s="17" t="s">
        <v>9196</v>
      </c>
      <c r="B805" s="14" t="s">
        <v>421</v>
      </c>
      <c r="C805" s="14" t="s">
        <v>9195</v>
      </c>
    </row>
    <row r="806" spans="1:3" x14ac:dyDescent="0.25">
      <c r="A806" s="17" t="s">
        <v>9194</v>
      </c>
      <c r="B806" s="14" t="s">
        <v>421</v>
      </c>
      <c r="C806" s="14" t="s">
        <v>9098</v>
      </c>
    </row>
    <row r="807" spans="1:3" x14ac:dyDescent="0.25">
      <c r="A807" s="17" t="s">
        <v>9193</v>
      </c>
      <c r="B807" s="14" t="s">
        <v>421</v>
      </c>
      <c r="C807" s="14" t="s">
        <v>9098</v>
      </c>
    </row>
    <row r="808" spans="1:3" x14ac:dyDescent="0.25">
      <c r="A808" s="17" t="s">
        <v>9192</v>
      </c>
      <c r="B808" s="14" t="s">
        <v>421</v>
      </c>
      <c r="C808" s="14" t="s">
        <v>9098</v>
      </c>
    </row>
    <row r="809" spans="1:3" x14ac:dyDescent="0.25">
      <c r="A809" s="17" t="s">
        <v>9191</v>
      </c>
      <c r="B809" s="14" t="s">
        <v>421</v>
      </c>
      <c r="C809" s="14" t="s">
        <v>9098</v>
      </c>
    </row>
    <row r="810" spans="1:3" x14ac:dyDescent="0.25">
      <c r="A810" s="17" t="s">
        <v>9190</v>
      </c>
      <c r="B810" s="14" t="s">
        <v>421</v>
      </c>
      <c r="C810" s="14" t="s">
        <v>9098</v>
      </c>
    </row>
    <row r="811" spans="1:3" x14ac:dyDescent="0.25">
      <c r="A811" s="17" t="s">
        <v>9189</v>
      </c>
      <c r="B811" s="14" t="s">
        <v>421</v>
      </c>
      <c r="C811" s="14" t="s">
        <v>9098</v>
      </c>
    </row>
    <row r="812" spans="1:3" x14ac:dyDescent="0.25">
      <c r="A812" s="17" t="s">
        <v>9188</v>
      </c>
      <c r="B812" s="14" t="s">
        <v>421</v>
      </c>
      <c r="C812" s="14" t="s">
        <v>9182</v>
      </c>
    </row>
    <row r="813" spans="1:3" x14ac:dyDescent="0.25">
      <c r="A813" s="17" t="s">
        <v>9187</v>
      </c>
      <c r="B813" s="14" t="s">
        <v>421</v>
      </c>
      <c r="C813" s="14" t="s">
        <v>9182</v>
      </c>
    </row>
    <row r="814" spans="1:3" x14ac:dyDescent="0.25">
      <c r="A814" s="17" t="s">
        <v>9186</v>
      </c>
      <c r="B814" s="14" t="s">
        <v>421</v>
      </c>
      <c r="C814" s="14" t="s">
        <v>9184</v>
      </c>
    </row>
    <row r="815" spans="1:3" x14ac:dyDescent="0.25">
      <c r="A815" s="17" t="s">
        <v>9185</v>
      </c>
      <c r="B815" s="14" t="s">
        <v>421</v>
      </c>
      <c r="C815" s="14" t="s">
        <v>9184</v>
      </c>
    </row>
    <row r="816" spans="1:3" x14ac:dyDescent="0.25">
      <c r="A816" s="17" t="s">
        <v>9183</v>
      </c>
      <c r="B816" s="14" t="s">
        <v>421</v>
      </c>
      <c r="C816" s="14" t="s">
        <v>9182</v>
      </c>
    </row>
    <row r="817" spans="1:3" x14ac:dyDescent="0.25">
      <c r="A817" s="17" t="s">
        <v>9181</v>
      </c>
      <c r="B817" s="14" t="s">
        <v>421</v>
      </c>
      <c r="C817" s="14" t="s">
        <v>9177</v>
      </c>
    </row>
    <row r="818" spans="1:3" x14ac:dyDescent="0.25">
      <c r="A818" s="17" t="s">
        <v>9180</v>
      </c>
      <c r="B818" s="14" t="s">
        <v>421</v>
      </c>
      <c r="C818" s="14" t="s">
        <v>9177</v>
      </c>
    </row>
    <row r="819" spans="1:3" x14ac:dyDescent="0.25">
      <c r="A819" s="17" t="s">
        <v>9179</v>
      </c>
      <c r="B819" s="14" t="s">
        <v>421</v>
      </c>
      <c r="C819" s="14" t="s">
        <v>9177</v>
      </c>
    </row>
    <row r="820" spans="1:3" x14ac:dyDescent="0.25">
      <c r="A820" s="17" t="s">
        <v>9178</v>
      </c>
      <c r="B820" s="14" t="s">
        <v>421</v>
      </c>
      <c r="C820" s="14" t="s">
        <v>9177</v>
      </c>
    </row>
    <row r="821" spans="1:3" x14ac:dyDescent="0.25">
      <c r="A821" s="17" t="s">
        <v>9176</v>
      </c>
      <c r="B821" s="14" t="s">
        <v>421</v>
      </c>
      <c r="C821" s="14" t="s">
        <v>9081</v>
      </c>
    </row>
    <row r="822" spans="1:3" x14ac:dyDescent="0.25">
      <c r="A822" s="17" t="s">
        <v>9175</v>
      </c>
      <c r="B822" s="14" t="s">
        <v>421</v>
      </c>
      <c r="C822" s="14" t="s">
        <v>9081</v>
      </c>
    </row>
    <row r="823" spans="1:3" x14ac:dyDescent="0.25">
      <c r="A823" s="17" t="s">
        <v>9174</v>
      </c>
      <c r="B823" s="14" t="s">
        <v>421</v>
      </c>
      <c r="C823" s="14" t="s">
        <v>9081</v>
      </c>
    </row>
    <row r="824" spans="1:3" x14ac:dyDescent="0.25">
      <c r="A824" s="17" t="s">
        <v>9173</v>
      </c>
      <c r="B824" s="14" t="s">
        <v>421</v>
      </c>
      <c r="C824" s="14" t="s">
        <v>9140</v>
      </c>
    </row>
    <row r="825" spans="1:3" x14ac:dyDescent="0.25">
      <c r="A825" s="17" t="s">
        <v>9172</v>
      </c>
      <c r="B825" s="14" t="s">
        <v>421</v>
      </c>
      <c r="C825" s="14" t="s">
        <v>9140</v>
      </c>
    </row>
    <row r="826" spans="1:3" x14ac:dyDescent="0.25">
      <c r="A826" s="17" t="s">
        <v>9171</v>
      </c>
      <c r="B826" s="14" t="s">
        <v>421</v>
      </c>
      <c r="C826" s="14" t="s">
        <v>9140</v>
      </c>
    </row>
    <row r="827" spans="1:3" x14ac:dyDescent="0.25">
      <c r="A827" s="17" t="s">
        <v>9170</v>
      </c>
      <c r="B827" s="14" t="s">
        <v>421</v>
      </c>
      <c r="C827" s="14" t="s">
        <v>9140</v>
      </c>
    </row>
    <row r="828" spans="1:3" x14ac:dyDescent="0.25">
      <c r="A828" s="17" t="s">
        <v>9169</v>
      </c>
      <c r="B828" s="14" t="s">
        <v>421</v>
      </c>
      <c r="C828" s="14" t="s">
        <v>9140</v>
      </c>
    </row>
    <row r="829" spans="1:3" x14ac:dyDescent="0.25">
      <c r="A829" s="17" t="s">
        <v>9168</v>
      </c>
      <c r="B829" s="14" t="s">
        <v>421</v>
      </c>
      <c r="C829" s="14" t="s">
        <v>9140</v>
      </c>
    </row>
    <row r="830" spans="1:3" x14ac:dyDescent="0.25">
      <c r="A830" s="17" t="s">
        <v>9167</v>
      </c>
      <c r="B830" s="14" t="s">
        <v>421</v>
      </c>
      <c r="C830" s="14" t="s">
        <v>9140</v>
      </c>
    </row>
    <row r="831" spans="1:3" x14ac:dyDescent="0.25">
      <c r="A831" s="17" t="s">
        <v>9166</v>
      </c>
      <c r="B831" s="14" t="s">
        <v>421</v>
      </c>
      <c r="C831" s="14" t="s">
        <v>9164</v>
      </c>
    </row>
    <row r="832" spans="1:3" x14ac:dyDescent="0.25">
      <c r="A832" s="17" t="s">
        <v>9165</v>
      </c>
      <c r="B832" s="14" t="s">
        <v>421</v>
      </c>
      <c r="C832" s="14" t="s">
        <v>9164</v>
      </c>
    </row>
    <row r="833" spans="1:3" x14ac:dyDescent="0.25">
      <c r="A833" s="17" t="s">
        <v>9163</v>
      </c>
      <c r="B833" s="14" t="s">
        <v>421</v>
      </c>
      <c r="C833" s="14" t="s">
        <v>9122</v>
      </c>
    </row>
    <row r="834" spans="1:3" x14ac:dyDescent="0.25">
      <c r="A834" s="17" t="s">
        <v>9162</v>
      </c>
      <c r="B834" s="14" t="s">
        <v>421</v>
      </c>
      <c r="C834" s="14" t="s">
        <v>9140</v>
      </c>
    </row>
    <row r="835" spans="1:3" x14ac:dyDescent="0.25">
      <c r="A835" s="17" t="s">
        <v>9161</v>
      </c>
      <c r="B835" s="14" t="s">
        <v>421</v>
      </c>
      <c r="C835" s="14" t="s">
        <v>9140</v>
      </c>
    </row>
    <row r="836" spans="1:3" x14ac:dyDescent="0.25">
      <c r="A836" s="17" t="s">
        <v>9160</v>
      </c>
      <c r="B836" s="14" t="s">
        <v>421</v>
      </c>
      <c r="C836" s="14" t="s">
        <v>9126</v>
      </c>
    </row>
    <row r="837" spans="1:3" x14ac:dyDescent="0.25">
      <c r="A837" s="17" t="s">
        <v>9160</v>
      </c>
      <c r="B837" s="14" t="s">
        <v>421</v>
      </c>
      <c r="C837" s="14" t="s">
        <v>9124</v>
      </c>
    </row>
    <row r="838" spans="1:3" x14ac:dyDescent="0.25">
      <c r="A838" s="17" t="s">
        <v>9159</v>
      </c>
      <c r="B838" s="14" t="s">
        <v>421</v>
      </c>
      <c r="C838" s="14" t="s">
        <v>9114</v>
      </c>
    </row>
    <row r="839" spans="1:3" x14ac:dyDescent="0.25">
      <c r="A839" s="17" t="s">
        <v>9158</v>
      </c>
      <c r="B839" s="14" t="s">
        <v>421</v>
      </c>
      <c r="C839" s="14" t="s">
        <v>9114</v>
      </c>
    </row>
    <row r="840" spans="1:3" x14ac:dyDescent="0.25">
      <c r="A840" s="17" t="s">
        <v>9157</v>
      </c>
      <c r="B840" s="14" t="s">
        <v>421</v>
      </c>
      <c r="C840" s="14" t="s">
        <v>9114</v>
      </c>
    </row>
    <row r="841" spans="1:3" x14ac:dyDescent="0.25">
      <c r="A841" s="17" t="s">
        <v>9156</v>
      </c>
      <c r="B841" s="14" t="s">
        <v>421</v>
      </c>
      <c r="C841" s="14" t="s">
        <v>9114</v>
      </c>
    </row>
    <row r="842" spans="1:3" x14ac:dyDescent="0.25">
      <c r="A842" s="17" t="s">
        <v>9155</v>
      </c>
      <c r="B842" s="14" t="s">
        <v>421</v>
      </c>
      <c r="C842" s="14" t="s">
        <v>9114</v>
      </c>
    </row>
    <row r="843" spans="1:3" x14ac:dyDescent="0.25">
      <c r="A843" s="17" t="s">
        <v>9154</v>
      </c>
      <c r="B843" s="14" t="s">
        <v>421</v>
      </c>
      <c r="C843" s="14" t="s">
        <v>9117</v>
      </c>
    </row>
    <row r="844" spans="1:3" x14ac:dyDescent="0.25">
      <c r="A844" s="17" t="s">
        <v>9153</v>
      </c>
      <c r="B844" s="14" t="s">
        <v>421</v>
      </c>
      <c r="C844" s="14" t="s">
        <v>9117</v>
      </c>
    </row>
    <row r="845" spans="1:3" x14ac:dyDescent="0.25">
      <c r="A845" s="17" t="s">
        <v>9152</v>
      </c>
      <c r="B845" s="14" t="s">
        <v>421</v>
      </c>
      <c r="C845" s="14" t="s">
        <v>9117</v>
      </c>
    </row>
    <row r="846" spans="1:3" x14ac:dyDescent="0.25">
      <c r="A846" s="17" t="s">
        <v>9151</v>
      </c>
      <c r="B846" s="14" t="s">
        <v>421</v>
      </c>
      <c r="C846" s="14" t="s">
        <v>9149</v>
      </c>
    </row>
    <row r="847" spans="1:3" x14ac:dyDescent="0.25">
      <c r="A847" s="17" t="s">
        <v>9150</v>
      </c>
      <c r="B847" s="14" t="s">
        <v>421</v>
      </c>
      <c r="C847" s="14" t="s">
        <v>9149</v>
      </c>
    </row>
    <row r="848" spans="1:3" x14ac:dyDescent="0.25">
      <c r="A848" s="17" t="s">
        <v>9150</v>
      </c>
      <c r="B848" s="14" t="s">
        <v>421</v>
      </c>
      <c r="C848" s="14" t="s">
        <v>9114</v>
      </c>
    </row>
    <row r="849" spans="1:3" x14ac:dyDescent="0.25">
      <c r="A849" s="17" t="s">
        <v>9148</v>
      </c>
      <c r="B849" s="14" t="s">
        <v>421</v>
      </c>
      <c r="C849" s="14" t="s">
        <v>9149</v>
      </c>
    </row>
    <row r="850" spans="1:3" x14ac:dyDescent="0.25">
      <c r="A850" s="17" t="s">
        <v>9148</v>
      </c>
      <c r="B850" s="14" t="s">
        <v>421</v>
      </c>
      <c r="C850" s="14" t="s">
        <v>9146</v>
      </c>
    </row>
    <row r="851" spans="1:3" x14ac:dyDescent="0.25">
      <c r="A851" s="17" t="s">
        <v>9147</v>
      </c>
      <c r="B851" s="14" t="s">
        <v>421</v>
      </c>
      <c r="C851" s="14" t="s">
        <v>9146</v>
      </c>
    </row>
    <row r="852" spans="1:3" x14ac:dyDescent="0.25">
      <c r="A852" s="17" t="s">
        <v>9145</v>
      </c>
      <c r="B852" s="14" t="s">
        <v>421</v>
      </c>
      <c r="C852" s="14" t="s">
        <v>9124</v>
      </c>
    </row>
    <row r="853" spans="1:3" x14ac:dyDescent="0.25">
      <c r="A853" s="17" t="s">
        <v>9144</v>
      </c>
      <c r="B853" s="14" t="s">
        <v>421</v>
      </c>
      <c r="C853" s="14" t="s">
        <v>9124</v>
      </c>
    </row>
    <row r="854" spans="1:3" x14ac:dyDescent="0.25">
      <c r="A854" s="17" t="s">
        <v>9143</v>
      </c>
      <c r="B854" s="14" t="s">
        <v>421</v>
      </c>
      <c r="C854" s="14" t="s">
        <v>9124</v>
      </c>
    </row>
    <row r="855" spans="1:3" x14ac:dyDescent="0.25">
      <c r="A855" s="17" t="s">
        <v>9142</v>
      </c>
      <c r="B855" s="14" t="s">
        <v>421</v>
      </c>
      <c r="C855" s="14" t="s">
        <v>9124</v>
      </c>
    </row>
    <row r="856" spans="1:3" x14ac:dyDescent="0.25">
      <c r="A856" s="17" t="s">
        <v>9141</v>
      </c>
      <c r="B856" s="14" t="s">
        <v>421</v>
      </c>
      <c r="C856" s="14" t="s">
        <v>9124</v>
      </c>
    </row>
    <row r="857" spans="1:3" x14ac:dyDescent="0.25">
      <c r="A857" s="17" t="s">
        <v>9139</v>
      </c>
      <c r="B857" s="14" t="s">
        <v>421</v>
      </c>
      <c r="C857" s="14" t="s">
        <v>9140</v>
      </c>
    </row>
    <row r="858" spans="1:3" x14ac:dyDescent="0.25">
      <c r="A858" s="17" t="s">
        <v>9139</v>
      </c>
      <c r="B858" s="14" t="s">
        <v>421</v>
      </c>
      <c r="C858" s="14" t="s">
        <v>9059</v>
      </c>
    </row>
    <row r="859" spans="1:3" x14ac:dyDescent="0.25">
      <c r="A859" s="17" t="s">
        <v>9138</v>
      </c>
      <c r="B859" s="14" t="s">
        <v>421</v>
      </c>
      <c r="C859" s="14" t="s">
        <v>9136</v>
      </c>
    </row>
    <row r="860" spans="1:3" x14ac:dyDescent="0.25">
      <c r="A860" s="17" t="s">
        <v>9137</v>
      </c>
      <c r="B860" s="14" t="s">
        <v>421</v>
      </c>
      <c r="C860" s="14" t="s">
        <v>9136</v>
      </c>
    </row>
    <row r="861" spans="1:3" x14ac:dyDescent="0.25">
      <c r="A861" s="17" t="s">
        <v>9135</v>
      </c>
      <c r="B861" s="14" t="s">
        <v>421</v>
      </c>
      <c r="C861" s="14" t="s">
        <v>9122</v>
      </c>
    </row>
    <row r="862" spans="1:3" x14ac:dyDescent="0.25">
      <c r="A862" s="17" t="s">
        <v>9134</v>
      </c>
      <c r="B862" s="14" t="s">
        <v>421</v>
      </c>
      <c r="C862" s="14" t="s">
        <v>9131</v>
      </c>
    </row>
    <row r="863" spans="1:3" x14ac:dyDescent="0.25">
      <c r="A863" s="17" t="s">
        <v>9133</v>
      </c>
      <c r="B863" s="14" t="s">
        <v>421</v>
      </c>
      <c r="C863" s="14" t="s">
        <v>9122</v>
      </c>
    </row>
    <row r="864" spans="1:3" x14ac:dyDescent="0.25">
      <c r="A864" s="17" t="s">
        <v>9133</v>
      </c>
      <c r="B864" s="14" t="s">
        <v>421</v>
      </c>
      <c r="C864" s="14" t="s">
        <v>9131</v>
      </c>
    </row>
    <row r="865" spans="1:3" x14ac:dyDescent="0.25">
      <c r="A865" s="17" t="s">
        <v>9132</v>
      </c>
      <c r="B865" s="14" t="s">
        <v>421</v>
      </c>
      <c r="C865" s="14" t="s">
        <v>9131</v>
      </c>
    </row>
    <row r="866" spans="1:3" x14ac:dyDescent="0.25">
      <c r="A866" s="17" t="s">
        <v>9130</v>
      </c>
      <c r="B866" s="14" t="s">
        <v>421</v>
      </c>
      <c r="C866" s="14" t="s">
        <v>9131</v>
      </c>
    </row>
    <row r="867" spans="1:3" x14ac:dyDescent="0.25">
      <c r="A867" s="17" t="s">
        <v>9130</v>
      </c>
      <c r="B867" s="14" t="s">
        <v>421</v>
      </c>
      <c r="C867" s="14" t="s">
        <v>9126</v>
      </c>
    </row>
    <row r="868" spans="1:3" x14ac:dyDescent="0.25">
      <c r="A868" s="17" t="s">
        <v>9129</v>
      </c>
      <c r="B868" s="14" t="s">
        <v>421</v>
      </c>
      <c r="C868" s="14" t="s">
        <v>9126</v>
      </c>
    </row>
    <row r="869" spans="1:3" x14ac:dyDescent="0.25">
      <c r="A869" s="17" t="s">
        <v>9128</v>
      </c>
      <c r="B869" s="14" t="s">
        <v>421</v>
      </c>
      <c r="C869" s="14" t="s">
        <v>9126</v>
      </c>
    </row>
    <row r="870" spans="1:3" x14ac:dyDescent="0.25">
      <c r="A870" s="17" t="s">
        <v>9127</v>
      </c>
      <c r="B870" s="14" t="s">
        <v>421</v>
      </c>
      <c r="C870" s="14" t="s">
        <v>9126</v>
      </c>
    </row>
    <row r="871" spans="1:3" x14ac:dyDescent="0.25">
      <c r="A871" s="17" t="s">
        <v>9125</v>
      </c>
      <c r="B871" s="14" t="s">
        <v>421</v>
      </c>
      <c r="C871" s="14" t="s">
        <v>9124</v>
      </c>
    </row>
    <row r="872" spans="1:3" x14ac:dyDescent="0.25">
      <c r="A872" s="17" t="s">
        <v>9123</v>
      </c>
      <c r="B872" s="14" t="s">
        <v>421</v>
      </c>
      <c r="C872" s="14" t="s">
        <v>9122</v>
      </c>
    </row>
    <row r="873" spans="1:3" x14ac:dyDescent="0.25">
      <c r="A873" s="17" t="s">
        <v>9121</v>
      </c>
      <c r="B873" s="14" t="s">
        <v>421</v>
      </c>
      <c r="C873" s="14" t="s">
        <v>9112</v>
      </c>
    </row>
    <row r="874" spans="1:3" x14ac:dyDescent="0.25">
      <c r="A874" s="17" t="s">
        <v>9120</v>
      </c>
      <c r="B874" s="14" t="s">
        <v>421</v>
      </c>
      <c r="C874" s="14" t="s">
        <v>9112</v>
      </c>
    </row>
    <row r="875" spans="1:3" x14ac:dyDescent="0.25">
      <c r="A875" s="17" t="s">
        <v>9119</v>
      </c>
      <c r="B875" s="14" t="s">
        <v>421</v>
      </c>
      <c r="C875" s="14" t="s">
        <v>9112</v>
      </c>
    </row>
    <row r="876" spans="1:3" x14ac:dyDescent="0.25">
      <c r="A876" s="17" t="s">
        <v>9118</v>
      </c>
      <c r="B876" s="14" t="s">
        <v>421</v>
      </c>
      <c r="C876" s="14" t="s">
        <v>9114</v>
      </c>
    </row>
    <row r="877" spans="1:3" x14ac:dyDescent="0.25">
      <c r="A877" s="17" t="s">
        <v>9116</v>
      </c>
      <c r="B877" s="14" t="s">
        <v>421</v>
      </c>
      <c r="C877" s="14" t="s">
        <v>9117</v>
      </c>
    </row>
    <row r="878" spans="1:3" x14ac:dyDescent="0.25">
      <c r="A878" s="17" t="s">
        <v>9116</v>
      </c>
      <c r="B878" s="14" t="s">
        <v>421</v>
      </c>
      <c r="C878" s="14" t="s">
        <v>9114</v>
      </c>
    </row>
    <row r="879" spans="1:3" x14ac:dyDescent="0.25">
      <c r="A879" s="17" t="s">
        <v>9115</v>
      </c>
      <c r="B879" s="14" t="s">
        <v>421</v>
      </c>
      <c r="C879" s="14" t="s">
        <v>9114</v>
      </c>
    </row>
    <row r="880" spans="1:3" x14ac:dyDescent="0.25">
      <c r="A880" s="17" t="s">
        <v>9113</v>
      </c>
      <c r="B880" s="14" t="s">
        <v>421</v>
      </c>
      <c r="C880" s="14" t="s">
        <v>9112</v>
      </c>
    </row>
    <row r="881" spans="1:3" x14ac:dyDescent="0.25">
      <c r="A881" s="17" t="s">
        <v>9111</v>
      </c>
      <c r="B881" s="14" t="s">
        <v>421</v>
      </c>
      <c r="C881" s="14" t="s">
        <v>9108</v>
      </c>
    </row>
    <row r="882" spans="1:3" x14ac:dyDescent="0.25">
      <c r="A882" s="17" t="s">
        <v>9110</v>
      </c>
      <c r="B882" s="14" t="s">
        <v>421</v>
      </c>
      <c r="C882" s="14" t="s">
        <v>9108</v>
      </c>
    </row>
    <row r="883" spans="1:3" x14ac:dyDescent="0.25">
      <c r="A883" s="17" t="s">
        <v>9109</v>
      </c>
      <c r="B883" s="14" t="s">
        <v>421</v>
      </c>
      <c r="C883" s="14" t="s">
        <v>9108</v>
      </c>
    </row>
    <row r="884" spans="1:3" x14ac:dyDescent="0.25">
      <c r="A884" s="17" t="s">
        <v>9107</v>
      </c>
      <c r="B884" s="14" t="s">
        <v>421</v>
      </c>
      <c r="C884" s="14" t="s">
        <v>9104</v>
      </c>
    </row>
    <row r="885" spans="1:3" x14ac:dyDescent="0.25">
      <c r="A885" s="17" t="s">
        <v>9106</v>
      </c>
      <c r="B885" s="14" t="s">
        <v>421</v>
      </c>
      <c r="C885" s="14" t="s">
        <v>9104</v>
      </c>
    </row>
    <row r="886" spans="1:3" x14ac:dyDescent="0.25">
      <c r="A886" s="17" t="s">
        <v>9105</v>
      </c>
      <c r="B886" s="14" t="s">
        <v>421</v>
      </c>
      <c r="C886" s="14" t="s">
        <v>9104</v>
      </c>
    </row>
    <row r="887" spans="1:3" x14ac:dyDescent="0.25">
      <c r="A887" s="17" t="s">
        <v>9103</v>
      </c>
      <c r="B887" s="14" t="s">
        <v>421</v>
      </c>
      <c r="C887" s="14" t="s">
        <v>9091</v>
      </c>
    </row>
    <row r="888" spans="1:3" x14ac:dyDescent="0.25">
      <c r="A888" s="17" t="s">
        <v>9102</v>
      </c>
      <c r="B888" s="14" t="s">
        <v>421</v>
      </c>
      <c r="C888" s="14" t="s">
        <v>9091</v>
      </c>
    </row>
    <row r="889" spans="1:3" x14ac:dyDescent="0.25">
      <c r="A889" s="17" t="s">
        <v>9101</v>
      </c>
      <c r="B889" s="14" t="s">
        <v>421</v>
      </c>
      <c r="C889" s="14" t="s">
        <v>9091</v>
      </c>
    </row>
    <row r="890" spans="1:3" x14ac:dyDescent="0.25">
      <c r="A890" s="17" t="s">
        <v>9100</v>
      </c>
      <c r="B890" s="14" t="s">
        <v>421</v>
      </c>
      <c r="C890" s="14" t="s">
        <v>9098</v>
      </c>
    </row>
    <row r="891" spans="1:3" x14ac:dyDescent="0.25">
      <c r="A891" s="17" t="s">
        <v>9099</v>
      </c>
      <c r="B891" s="14" t="s">
        <v>421</v>
      </c>
      <c r="C891" s="14" t="s">
        <v>9098</v>
      </c>
    </row>
    <row r="892" spans="1:3" x14ac:dyDescent="0.25">
      <c r="A892" s="17" t="s">
        <v>9097</v>
      </c>
      <c r="B892" s="14" t="s">
        <v>421</v>
      </c>
      <c r="C892" s="14" t="s">
        <v>9096</v>
      </c>
    </row>
    <row r="893" spans="1:3" x14ac:dyDescent="0.25">
      <c r="A893" s="17" t="s">
        <v>9095</v>
      </c>
      <c r="B893" s="14" t="s">
        <v>421</v>
      </c>
      <c r="C893" s="14" t="s">
        <v>9094</v>
      </c>
    </row>
    <row r="894" spans="1:3" x14ac:dyDescent="0.25">
      <c r="A894" s="17" t="s">
        <v>9093</v>
      </c>
      <c r="B894" s="14" t="s">
        <v>421</v>
      </c>
      <c r="C894" s="14" t="s">
        <v>9091</v>
      </c>
    </row>
    <row r="895" spans="1:3" x14ac:dyDescent="0.25">
      <c r="A895" s="17" t="s">
        <v>9092</v>
      </c>
      <c r="B895" s="14" t="s">
        <v>421</v>
      </c>
      <c r="C895" s="14" t="s">
        <v>9088</v>
      </c>
    </row>
    <row r="896" spans="1:3" x14ac:dyDescent="0.25">
      <c r="A896" s="17" t="s">
        <v>9092</v>
      </c>
      <c r="B896" s="14" t="s">
        <v>421</v>
      </c>
      <c r="C896" s="14" t="s">
        <v>9091</v>
      </c>
    </row>
    <row r="897" spans="1:3" x14ac:dyDescent="0.25">
      <c r="A897" s="17" t="s">
        <v>9090</v>
      </c>
      <c r="B897" s="14" t="s">
        <v>421</v>
      </c>
      <c r="C897" s="14" t="s">
        <v>9088</v>
      </c>
    </row>
    <row r="898" spans="1:3" x14ac:dyDescent="0.25">
      <c r="A898" s="17" t="s">
        <v>9089</v>
      </c>
      <c r="B898" s="14" t="s">
        <v>421</v>
      </c>
      <c r="C898" s="14" t="s">
        <v>9088</v>
      </c>
    </row>
    <row r="899" spans="1:3" x14ac:dyDescent="0.25">
      <c r="A899" s="17" t="s">
        <v>9087</v>
      </c>
      <c r="B899" s="14" t="s">
        <v>421</v>
      </c>
      <c r="C899" s="14" t="s">
        <v>9083</v>
      </c>
    </row>
    <row r="900" spans="1:3" x14ac:dyDescent="0.25">
      <c r="A900" s="17" t="s">
        <v>9086</v>
      </c>
      <c r="B900" s="14" t="s">
        <v>421</v>
      </c>
      <c r="C900" s="14" t="s">
        <v>9083</v>
      </c>
    </row>
    <row r="901" spans="1:3" x14ac:dyDescent="0.25">
      <c r="A901" s="17" t="s">
        <v>9085</v>
      </c>
      <c r="B901" s="14" t="s">
        <v>421</v>
      </c>
      <c r="C901" s="14" t="s">
        <v>9083</v>
      </c>
    </row>
    <row r="902" spans="1:3" x14ac:dyDescent="0.25">
      <c r="A902" s="17" t="s">
        <v>9084</v>
      </c>
      <c r="B902" s="14" t="s">
        <v>421</v>
      </c>
      <c r="C902" s="14" t="s">
        <v>9083</v>
      </c>
    </row>
    <row r="903" spans="1:3" x14ac:dyDescent="0.25">
      <c r="A903" s="17" t="s">
        <v>9082</v>
      </c>
      <c r="B903" s="14" t="s">
        <v>421</v>
      </c>
      <c r="C903" s="14" t="s">
        <v>9081</v>
      </c>
    </row>
    <row r="904" spans="1:3" x14ac:dyDescent="0.25">
      <c r="A904" s="17" t="s">
        <v>9080</v>
      </c>
      <c r="B904" s="14" t="s">
        <v>421</v>
      </c>
      <c r="C904" s="14" t="s">
        <v>9075</v>
      </c>
    </row>
    <row r="905" spans="1:3" x14ac:dyDescent="0.25">
      <c r="A905" s="17" t="s">
        <v>9079</v>
      </c>
      <c r="B905" s="14" t="s">
        <v>421</v>
      </c>
      <c r="C905" s="14" t="s">
        <v>9075</v>
      </c>
    </row>
    <row r="906" spans="1:3" x14ac:dyDescent="0.25">
      <c r="A906" s="17" t="s">
        <v>9078</v>
      </c>
      <c r="B906" s="14" t="s">
        <v>421</v>
      </c>
      <c r="C906" s="14" t="s">
        <v>9075</v>
      </c>
    </row>
    <row r="907" spans="1:3" x14ac:dyDescent="0.25">
      <c r="A907" s="17" t="s">
        <v>9077</v>
      </c>
      <c r="B907" s="14" t="s">
        <v>421</v>
      </c>
      <c r="C907" s="14" t="s">
        <v>9059</v>
      </c>
    </row>
    <row r="908" spans="1:3" x14ac:dyDescent="0.25">
      <c r="A908" s="17" t="s">
        <v>9076</v>
      </c>
      <c r="B908" s="14" t="s">
        <v>421</v>
      </c>
      <c r="C908" s="14" t="s">
        <v>9075</v>
      </c>
    </row>
    <row r="909" spans="1:3" x14ac:dyDescent="0.25">
      <c r="A909" s="17" t="s">
        <v>9074</v>
      </c>
      <c r="B909" s="14" t="s">
        <v>421</v>
      </c>
      <c r="C909" s="14" t="s">
        <v>9070</v>
      </c>
    </row>
    <row r="910" spans="1:3" x14ac:dyDescent="0.25">
      <c r="A910" s="17" t="s">
        <v>9073</v>
      </c>
      <c r="B910" s="14" t="s">
        <v>421</v>
      </c>
      <c r="C910" s="14" t="s">
        <v>9070</v>
      </c>
    </row>
    <row r="911" spans="1:3" x14ac:dyDescent="0.25">
      <c r="A911" s="17" t="s">
        <v>9072</v>
      </c>
      <c r="B911" s="14" t="s">
        <v>421</v>
      </c>
      <c r="C911" s="14" t="s">
        <v>9070</v>
      </c>
    </row>
    <row r="912" spans="1:3" x14ac:dyDescent="0.25">
      <c r="A912" s="17" t="s">
        <v>9071</v>
      </c>
      <c r="B912" s="14" t="s">
        <v>421</v>
      </c>
      <c r="C912" s="14" t="s">
        <v>9070</v>
      </c>
    </row>
    <row r="913" spans="1:3" x14ac:dyDescent="0.25">
      <c r="A913" s="17" t="s">
        <v>9069</v>
      </c>
      <c r="B913" s="14" t="s">
        <v>421</v>
      </c>
      <c r="C913" s="14" t="s">
        <v>9070</v>
      </c>
    </row>
    <row r="914" spans="1:3" x14ac:dyDescent="0.25">
      <c r="A914" s="17" t="s">
        <v>9069</v>
      </c>
      <c r="B914" s="14" t="s">
        <v>421</v>
      </c>
      <c r="C914" s="14" t="s">
        <v>9067</v>
      </c>
    </row>
    <row r="915" spans="1:3" x14ac:dyDescent="0.25">
      <c r="A915" s="17" t="s">
        <v>9068</v>
      </c>
      <c r="B915" s="14" t="s">
        <v>421</v>
      </c>
      <c r="C915" s="14" t="s">
        <v>9067</v>
      </c>
    </row>
    <row r="916" spans="1:3" x14ac:dyDescent="0.25">
      <c r="A916" s="17" t="s">
        <v>9066</v>
      </c>
      <c r="B916" s="14" t="s">
        <v>421</v>
      </c>
      <c r="C916" s="14" t="s">
        <v>9063</v>
      </c>
    </row>
    <row r="917" spans="1:3" x14ac:dyDescent="0.25">
      <c r="A917" s="17" t="s">
        <v>9065</v>
      </c>
      <c r="B917" s="14" t="s">
        <v>421</v>
      </c>
      <c r="C917" s="14" t="s">
        <v>9063</v>
      </c>
    </row>
    <row r="918" spans="1:3" x14ac:dyDescent="0.25">
      <c r="A918" s="17" t="s">
        <v>9064</v>
      </c>
      <c r="B918" s="14" t="s">
        <v>421</v>
      </c>
      <c r="C918" s="14" t="s">
        <v>9063</v>
      </c>
    </row>
    <row r="919" spans="1:3" x14ac:dyDescent="0.25">
      <c r="A919" s="17" t="s">
        <v>9062</v>
      </c>
      <c r="B919" s="14" t="s">
        <v>421</v>
      </c>
      <c r="C919" s="14" t="s">
        <v>9059</v>
      </c>
    </row>
    <row r="920" spans="1:3" x14ac:dyDescent="0.25">
      <c r="A920" s="17" t="s">
        <v>9061</v>
      </c>
      <c r="B920" s="14" t="s">
        <v>421</v>
      </c>
      <c r="C920" s="14" t="s">
        <v>9059</v>
      </c>
    </row>
    <row r="921" spans="1:3" x14ac:dyDescent="0.25">
      <c r="A921" s="17" t="s">
        <v>9060</v>
      </c>
      <c r="B921" s="14" t="s">
        <v>421</v>
      </c>
      <c r="C921" s="14" t="s">
        <v>9059</v>
      </c>
    </row>
    <row r="922" spans="1:3" x14ac:dyDescent="0.25">
      <c r="A922" s="17" t="s">
        <v>9058</v>
      </c>
      <c r="B922" s="14" t="s">
        <v>421</v>
      </c>
      <c r="C922" s="14" t="s">
        <v>8927</v>
      </c>
    </row>
    <row r="923" spans="1:3" x14ac:dyDescent="0.25">
      <c r="A923" s="17" t="s">
        <v>9057</v>
      </c>
      <c r="B923" s="14" t="s">
        <v>421</v>
      </c>
      <c r="C923" s="14" t="s">
        <v>8927</v>
      </c>
    </row>
    <row r="924" spans="1:3" x14ac:dyDescent="0.25">
      <c r="A924" s="17" t="s">
        <v>9056</v>
      </c>
      <c r="B924" s="14" t="s">
        <v>421</v>
      </c>
      <c r="C924" s="14" t="s">
        <v>8927</v>
      </c>
    </row>
    <row r="925" spans="1:3" x14ac:dyDescent="0.25">
      <c r="A925" s="17" t="s">
        <v>9055</v>
      </c>
      <c r="B925" s="14" t="s">
        <v>421</v>
      </c>
      <c r="C925" s="14" t="s">
        <v>8927</v>
      </c>
    </row>
    <row r="926" spans="1:3" x14ac:dyDescent="0.25">
      <c r="A926" s="17" t="s">
        <v>9054</v>
      </c>
      <c r="B926" s="14" t="s">
        <v>421</v>
      </c>
      <c r="C926" s="14" t="s">
        <v>8927</v>
      </c>
    </row>
    <row r="927" spans="1:3" x14ac:dyDescent="0.25">
      <c r="A927" s="17" t="s">
        <v>9053</v>
      </c>
      <c r="B927" s="14" t="s">
        <v>421</v>
      </c>
      <c r="C927" s="14" t="s">
        <v>8927</v>
      </c>
    </row>
    <row r="928" spans="1:3" x14ac:dyDescent="0.25">
      <c r="A928" s="17" t="s">
        <v>9052</v>
      </c>
      <c r="B928" s="14" t="s">
        <v>421</v>
      </c>
      <c r="C928" s="14" t="s">
        <v>8927</v>
      </c>
    </row>
    <row r="929" spans="1:3" x14ac:dyDescent="0.25">
      <c r="A929" s="17" t="s">
        <v>9051</v>
      </c>
      <c r="B929" s="14" t="s">
        <v>421</v>
      </c>
      <c r="C929" s="14" t="s">
        <v>9034</v>
      </c>
    </row>
    <row r="930" spans="1:3" x14ac:dyDescent="0.25">
      <c r="A930" s="17" t="s">
        <v>9050</v>
      </c>
      <c r="B930" s="14" t="s">
        <v>421</v>
      </c>
      <c r="C930" s="14" t="s">
        <v>9034</v>
      </c>
    </row>
    <row r="931" spans="1:3" x14ac:dyDescent="0.25">
      <c r="A931" s="17" t="s">
        <v>9049</v>
      </c>
      <c r="B931" s="14" t="s">
        <v>421</v>
      </c>
      <c r="C931" s="14" t="s">
        <v>8927</v>
      </c>
    </row>
    <row r="932" spans="1:3" x14ac:dyDescent="0.25">
      <c r="A932" s="17" t="s">
        <v>9048</v>
      </c>
      <c r="B932" s="14" t="s">
        <v>421</v>
      </c>
      <c r="C932" s="14" t="s">
        <v>9041</v>
      </c>
    </row>
    <row r="933" spans="1:3" x14ac:dyDescent="0.25">
      <c r="A933" s="17" t="s">
        <v>9047</v>
      </c>
      <c r="B933" s="14" t="s">
        <v>421</v>
      </c>
      <c r="C933" s="14" t="s">
        <v>9041</v>
      </c>
    </row>
    <row r="934" spans="1:3" x14ac:dyDescent="0.25">
      <c r="A934" s="17" t="s">
        <v>9046</v>
      </c>
      <c r="B934" s="14" t="s">
        <v>421</v>
      </c>
      <c r="C934" s="14" t="s">
        <v>9044</v>
      </c>
    </row>
    <row r="935" spans="1:3" x14ac:dyDescent="0.25">
      <c r="A935" s="17" t="s">
        <v>9045</v>
      </c>
      <c r="B935" s="14" t="s">
        <v>421</v>
      </c>
      <c r="C935" s="14" t="s">
        <v>9044</v>
      </c>
    </row>
    <row r="936" spans="1:3" x14ac:dyDescent="0.25">
      <c r="A936" s="17" t="s">
        <v>9043</v>
      </c>
      <c r="B936" s="14" t="s">
        <v>421</v>
      </c>
      <c r="C936" s="14" t="s">
        <v>9041</v>
      </c>
    </row>
    <row r="937" spans="1:3" x14ac:dyDescent="0.25">
      <c r="A937" s="17" t="s">
        <v>9042</v>
      </c>
      <c r="B937" s="14" t="s">
        <v>421</v>
      </c>
      <c r="C937" s="14" t="s">
        <v>9041</v>
      </c>
    </row>
    <row r="938" spans="1:3" x14ac:dyDescent="0.25">
      <c r="A938" s="17" t="s">
        <v>9040</v>
      </c>
      <c r="B938" s="14" t="s">
        <v>421</v>
      </c>
      <c r="C938" s="14" t="s">
        <v>8919</v>
      </c>
    </row>
    <row r="939" spans="1:3" x14ac:dyDescent="0.25">
      <c r="A939" s="17" t="s">
        <v>9039</v>
      </c>
      <c r="B939" s="14" t="s">
        <v>421</v>
      </c>
      <c r="C939" s="14" t="s">
        <v>8919</v>
      </c>
    </row>
    <row r="940" spans="1:3" x14ac:dyDescent="0.25">
      <c r="A940" s="17" t="s">
        <v>9038</v>
      </c>
      <c r="B940" s="14" t="s">
        <v>421</v>
      </c>
      <c r="C940" s="14" t="s">
        <v>8927</v>
      </c>
    </row>
    <row r="941" spans="1:3" x14ac:dyDescent="0.25">
      <c r="A941" s="17" t="s">
        <v>9038</v>
      </c>
      <c r="B941" s="14" t="s">
        <v>421</v>
      </c>
      <c r="C941" s="14" t="s">
        <v>8919</v>
      </c>
    </row>
    <row r="942" spans="1:3" x14ac:dyDescent="0.25">
      <c r="A942" s="17" t="s">
        <v>9037</v>
      </c>
      <c r="B942" s="14" t="s">
        <v>421</v>
      </c>
      <c r="C942" s="14" t="s">
        <v>8927</v>
      </c>
    </row>
    <row r="943" spans="1:3" x14ac:dyDescent="0.25">
      <c r="A943" s="17" t="s">
        <v>9036</v>
      </c>
      <c r="B943" s="14" t="s">
        <v>421</v>
      </c>
      <c r="C943" s="14" t="s">
        <v>9034</v>
      </c>
    </row>
    <row r="944" spans="1:3" x14ac:dyDescent="0.25">
      <c r="A944" s="17" t="s">
        <v>9035</v>
      </c>
      <c r="B944" s="14" t="s">
        <v>421</v>
      </c>
      <c r="C944" s="14" t="s">
        <v>9034</v>
      </c>
    </row>
    <row r="945" spans="1:3" x14ac:dyDescent="0.25">
      <c r="A945" s="17" t="s">
        <v>9033</v>
      </c>
      <c r="B945" s="14" t="s">
        <v>421</v>
      </c>
      <c r="C945" s="14" t="s">
        <v>8899</v>
      </c>
    </row>
    <row r="946" spans="1:3" x14ac:dyDescent="0.25">
      <c r="A946" s="17" t="s">
        <v>9032</v>
      </c>
      <c r="B946" s="14" t="s">
        <v>421</v>
      </c>
      <c r="C946" s="14" t="s">
        <v>8899</v>
      </c>
    </row>
    <row r="947" spans="1:3" x14ac:dyDescent="0.25">
      <c r="A947" s="17" t="s">
        <v>9031</v>
      </c>
      <c r="B947" s="14" t="s">
        <v>421</v>
      </c>
      <c r="C947" s="14" t="s">
        <v>8919</v>
      </c>
    </row>
    <row r="948" spans="1:3" x14ac:dyDescent="0.25">
      <c r="A948" s="17" t="s">
        <v>9030</v>
      </c>
      <c r="B948" s="14" t="s">
        <v>421</v>
      </c>
      <c r="C948" s="14" t="s">
        <v>8919</v>
      </c>
    </row>
    <row r="949" spans="1:3" x14ac:dyDescent="0.25">
      <c r="A949" s="17" t="s">
        <v>9029</v>
      </c>
      <c r="B949" s="14" t="s">
        <v>421</v>
      </c>
      <c r="C949" s="14" t="s">
        <v>8919</v>
      </c>
    </row>
    <row r="950" spans="1:3" x14ac:dyDescent="0.25">
      <c r="A950" s="17" t="s">
        <v>9028</v>
      </c>
      <c r="B950" s="14" t="s">
        <v>421</v>
      </c>
      <c r="C950" s="14" t="s">
        <v>8903</v>
      </c>
    </row>
    <row r="951" spans="1:3" x14ac:dyDescent="0.25">
      <c r="A951" s="17" t="s">
        <v>9027</v>
      </c>
      <c r="B951" s="14" t="s">
        <v>421</v>
      </c>
      <c r="C951" s="14" t="s">
        <v>8903</v>
      </c>
    </row>
    <row r="952" spans="1:3" x14ac:dyDescent="0.25">
      <c r="A952" s="17" t="s">
        <v>9026</v>
      </c>
      <c r="B952" s="14" t="s">
        <v>421</v>
      </c>
      <c r="C952" s="14" t="s">
        <v>8903</v>
      </c>
    </row>
    <row r="953" spans="1:3" x14ac:dyDescent="0.25">
      <c r="A953" s="17" t="s">
        <v>9025</v>
      </c>
      <c r="B953" s="14" t="s">
        <v>421</v>
      </c>
      <c r="C953" s="14" t="s">
        <v>8903</v>
      </c>
    </row>
    <row r="954" spans="1:3" x14ac:dyDescent="0.25">
      <c r="A954" s="17" t="s">
        <v>9024</v>
      </c>
      <c r="B954" s="14" t="s">
        <v>421</v>
      </c>
      <c r="C954" s="14" t="s">
        <v>8999</v>
      </c>
    </row>
    <row r="955" spans="1:3" x14ac:dyDescent="0.25">
      <c r="A955" s="17" t="s">
        <v>9023</v>
      </c>
      <c r="B955" s="14" t="s">
        <v>421</v>
      </c>
      <c r="C955" s="14" t="s">
        <v>8999</v>
      </c>
    </row>
    <row r="956" spans="1:3" x14ac:dyDescent="0.25">
      <c r="A956" s="17" t="s">
        <v>9022</v>
      </c>
      <c r="B956" s="14" t="s">
        <v>421</v>
      </c>
      <c r="C956" s="14" t="s">
        <v>8999</v>
      </c>
    </row>
    <row r="957" spans="1:3" x14ac:dyDescent="0.25">
      <c r="A957" s="17" t="s">
        <v>9021</v>
      </c>
      <c r="B957" s="14" t="s">
        <v>421</v>
      </c>
      <c r="C957" s="14" t="s">
        <v>8999</v>
      </c>
    </row>
    <row r="958" spans="1:3" x14ac:dyDescent="0.25">
      <c r="A958" s="17" t="s">
        <v>9020</v>
      </c>
      <c r="B958" s="14" t="s">
        <v>421</v>
      </c>
      <c r="C958" s="14" t="s">
        <v>8999</v>
      </c>
    </row>
    <row r="959" spans="1:3" x14ac:dyDescent="0.25">
      <c r="A959" s="17" t="s">
        <v>9019</v>
      </c>
      <c r="B959" s="14" t="s">
        <v>421</v>
      </c>
      <c r="C959" s="14" t="s">
        <v>8983</v>
      </c>
    </row>
    <row r="960" spans="1:3" x14ac:dyDescent="0.25">
      <c r="A960" s="17" t="s">
        <v>9018</v>
      </c>
      <c r="B960" s="14" t="s">
        <v>421</v>
      </c>
      <c r="C960" s="14" t="s">
        <v>8983</v>
      </c>
    </row>
    <row r="961" spans="1:3" x14ac:dyDescent="0.25">
      <c r="A961" s="17" t="s">
        <v>9017</v>
      </c>
      <c r="B961" s="14" t="s">
        <v>421</v>
      </c>
      <c r="C961" s="14" t="s">
        <v>8983</v>
      </c>
    </row>
    <row r="962" spans="1:3" x14ac:dyDescent="0.25">
      <c r="A962" s="17" t="s">
        <v>9016</v>
      </c>
      <c r="B962" s="14" t="s">
        <v>421</v>
      </c>
      <c r="C962" s="14" t="s">
        <v>8945</v>
      </c>
    </row>
    <row r="963" spans="1:3" x14ac:dyDescent="0.25">
      <c r="A963" s="17" t="s">
        <v>9015</v>
      </c>
      <c r="B963" s="14" t="s">
        <v>421</v>
      </c>
      <c r="C963" s="14" t="s">
        <v>9013</v>
      </c>
    </row>
    <row r="964" spans="1:3" x14ac:dyDescent="0.25">
      <c r="A964" s="17" t="s">
        <v>9014</v>
      </c>
      <c r="B964" s="14" t="s">
        <v>421</v>
      </c>
      <c r="C964" s="14" t="s">
        <v>9013</v>
      </c>
    </row>
    <row r="965" spans="1:3" x14ac:dyDescent="0.25">
      <c r="A965" s="17" t="s">
        <v>9012</v>
      </c>
      <c r="B965" s="14" t="s">
        <v>421</v>
      </c>
      <c r="C965" s="14" t="s">
        <v>9010</v>
      </c>
    </row>
    <row r="966" spans="1:3" x14ac:dyDescent="0.25">
      <c r="A966" s="17" t="s">
        <v>9011</v>
      </c>
      <c r="B966" s="14" t="s">
        <v>421</v>
      </c>
      <c r="C966" s="14" t="s">
        <v>9010</v>
      </c>
    </row>
    <row r="967" spans="1:3" x14ac:dyDescent="0.25">
      <c r="A967" s="17" t="s">
        <v>9009</v>
      </c>
      <c r="B967" s="14" t="s">
        <v>421</v>
      </c>
      <c r="C967" s="14" t="s">
        <v>9007</v>
      </c>
    </row>
    <row r="968" spans="1:3" x14ac:dyDescent="0.25">
      <c r="A968" s="17" t="s">
        <v>9008</v>
      </c>
      <c r="B968" s="14" t="s">
        <v>421</v>
      </c>
      <c r="C968" s="14" t="s">
        <v>9007</v>
      </c>
    </row>
    <row r="969" spans="1:3" x14ac:dyDescent="0.25">
      <c r="A969" s="17" t="s">
        <v>9006</v>
      </c>
      <c r="B969" s="14" t="s">
        <v>421</v>
      </c>
      <c r="C969" s="14" t="s">
        <v>8945</v>
      </c>
    </row>
    <row r="970" spans="1:3" x14ac:dyDescent="0.25">
      <c r="A970" s="17" t="s">
        <v>9005</v>
      </c>
      <c r="B970" s="14" t="s">
        <v>421</v>
      </c>
      <c r="C970" s="14" t="s">
        <v>8945</v>
      </c>
    </row>
    <row r="971" spans="1:3" x14ac:dyDescent="0.25">
      <c r="A971" s="17" t="s">
        <v>9004</v>
      </c>
      <c r="B971" s="14" t="s">
        <v>421</v>
      </c>
      <c r="C971" s="14" t="s">
        <v>9003</v>
      </c>
    </row>
    <row r="972" spans="1:3" x14ac:dyDescent="0.25">
      <c r="A972" s="17" t="s">
        <v>9002</v>
      </c>
      <c r="B972" s="14" t="s">
        <v>421</v>
      </c>
      <c r="C972" s="14" t="s">
        <v>9001</v>
      </c>
    </row>
    <row r="973" spans="1:3" x14ac:dyDescent="0.25">
      <c r="A973" s="17" t="s">
        <v>9000</v>
      </c>
      <c r="B973" s="14" t="s">
        <v>421</v>
      </c>
      <c r="C973" s="14" t="s">
        <v>8999</v>
      </c>
    </row>
    <row r="974" spans="1:3" x14ac:dyDescent="0.25">
      <c r="A974" s="17" t="s">
        <v>8998</v>
      </c>
      <c r="B974" s="14" t="s">
        <v>421</v>
      </c>
      <c r="C974" s="14" t="s">
        <v>8983</v>
      </c>
    </row>
    <row r="975" spans="1:3" x14ac:dyDescent="0.25">
      <c r="A975" s="17" t="s">
        <v>8997</v>
      </c>
      <c r="B975" s="14" t="s">
        <v>421</v>
      </c>
      <c r="C975" s="14" t="s">
        <v>8983</v>
      </c>
    </row>
    <row r="976" spans="1:3" x14ac:dyDescent="0.25">
      <c r="A976" s="17" t="s">
        <v>8996</v>
      </c>
      <c r="B976" s="14" t="s">
        <v>421</v>
      </c>
      <c r="C976" s="14" t="s">
        <v>8994</v>
      </c>
    </row>
    <row r="977" spans="1:3" x14ac:dyDescent="0.25">
      <c r="A977" s="17" t="s">
        <v>8995</v>
      </c>
      <c r="B977" s="14" t="s">
        <v>421</v>
      </c>
      <c r="C977" s="14" t="s">
        <v>8994</v>
      </c>
    </row>
    <row r="978" spans="1:3" x14ac:dyDescent="0.25">
      <c r="A978" s="17" t="s">
        <v>8993</v>
      </c>
      <c r="B978" s="14" t="s">
        <v>421</v>
      </c>
      <c r="C978" s="14" t="s">
        <v>8991</v>
      </c>
    </row>
    <row r="979" spans="1:3" x14ac:dyDescent="0.25">
      <c r="A979" s="17" t="s">
        <v>8992</v>
      </c>
      <c r="B979" s="14" t="s">
        <v>421</v>
      </c>
      <c r="C979" s="14" t="s">
        <v>8991</v>
      </c>
    </row>
    <row r="980" spans="1:3" x14ac:dyDescent="0.25">
      <c r="A980" s="17" t="s">
        <v>8990</v>
      </c>
      <c r="B980" s="14" t="s">
        <v>421</v>
      </c>
      <c r="C980" s="14" t="s">
        <v>8985</v>
      </c>
    </row>
    <row r="981" spans="1:3" x14ac:dyDescent="0.25">
      <c r="A981" s="17" t="s">
        <v>8989</v>
      </c>
      <c r="B981" s="14" t="s">
        <v>421</v>
      </c>
      <c r="C981" s="14" t="s">
        <v>8987</v>
      </c>
    </row>
    <row r="982" spans="1:3" x14ac:dyDescent="0.25">
      <c r="A982" s="17" t="s">
        <v>8988</v>
      </c>
      <c r="B982" s="14" t="s">
        <v>421</v>
      </c>
      <c r="C982" s="14" t="s">
        <v>8987</v>
      </c>
    </row>
    <row r="983" spans="1:3" x14ac:dyDescent="0.25">
      <c r="A983" s="17" t="s">
        <v>8986</v>
      </c>
      <c r="B983" s="14" t="s">
        <v>421</v>
      </c>
      <c r="C983" s="14" t="s">
        <v>8985</v>
      </c>
    </row>
    <row r="984" spans="1:3" x14ac:dyDescent="0.25">
      <c r="A984" s="17" t="s">
        <v>8984</v>
      </c>
      <c r="B984" s="14" t="s">
        <v>421</v>
      </c>
      <c r="C984" s="14" t="s">
        <v>8983</v>
      </c>
    </row>
    <row r="985" spans="1:3" x14ac:dyDescent="0.25">
      <c r="A985" s="17" t="s">
        <v>8982</v>
      </c>
      <c r="B985" s="14" t="s">
        <v>421</v>
      </c>
      <c r="C985" s="14" t="s">
        <v>8980</v>
      </c>
    </row>
    <row r="986" spans="1:3" x14ac:dyDescent="0.25">
      <c r="A986" s="17" t="s">
        <v>8981</v>
      </c>
      <c r="B986" s="14" t="s">
        <v>421</v>
      </c>
      <c r="C986" s="14" t="s">
        <v>8980</v>
      </c>
    </row>
    <row r="987" spans="1:3" x14ac:dyDescent="0.25">
      <c r="A987" s="17" t="s">
        <v>8979</v>
      </c>
      <c r="B987" s="14" t="s">
        <v>421</v>
      </c>
      <c r="C987" s="14" t="s">
        <v>8978</v>
      </c>
    </row>
    <row r="988" spans="1:3" x14ac:dyDescent="0.25">
      <c r="A988" s="17" t="s">
        <v>8977</v>
      </c>
      <c r="B988" s="14" t="s">
        <v>421</v>
      </c>
      <c r="C988" s="14" t="s">
        <v>8975</v>
      </c>
    </row>
    <row r="989" spans="1:3" x14ac:dyDescent="0.25">
      <c r="A989" s="17" t="s">
        <v>8976</v>
      </c>
      <c r="B989" s="14" t="s">
        <v>421</v>
      </c>
      <c r="C989" s="14" t="s">
        <v>8975</v>
      </c>
    </row>
    <row r="990" spans="1:3" x14ac:dyDescent="0.25">
      <c r="A990" s="17" t="s">
        <v>8974</v>
      </c>
      <c r="B990" s="14" t="s">
        <v>421</v>
      </c>
      <c r="C990" s="14" t="s">
        <v>8971</v>
      </c>
    </row>
    <row r="991" spans="1:3" x14ac:dyDescent="0.25">
      <c r="A991" s="17" t="s">
        <v>8973</v>
      </c>
      <c r="B991" s="14" t="s">
        <v>421</v>
      </c>
      <c r="C991" s="14" t="s">
        <v>8969</v>
      </c>
    </row>
    <row r="992" spans="1:3" x14ac:dyDescent="0.25">
      <c r="A992" s="17" t="s">
        <v>8972</v>
      </c>
      <c r="B992" s="14" t="s">
        <v>421</v>
      </c>
      <c r="C992" s="14" t="s">
        <v>8971</v>
      </c>
    </row>
    <row r="993" spans="1:3" x14ac:dyDescent="0.25">
      <c r="A993" s="17" t="s">
        <v>8970</v>
      </c>
      <c r="B993" s="14" t="s">
        <v>421</v>
      </c>
      <c r="C993" s="14" t="s">
        <v>8967</v>
      </c>
    </row>
    <row r="994" spans="1:3" x14ac:dyDescent="0.25">
      <c r="A994" s="17" t="s">
        <v>8970</v>
      </c>
      <c r="B994" s="14" t="s">
        <v>421</v>
      </c>
      <c r="C994" s="14" t="s">
        <v>8969</v>
      </c>
    </row>
    <row r="995" spans="1:3" x14ac:dyDescent="0.25">
      <c r="A995" s="17" t="s">
        <v>8968</v>
      </c>
      <c r="B995" s="14" t="s">
        <v>421</v>
      </c>
      <c r="C995" s="14" t="s">
        <v>8967</v>
      </c>
    </row>
    <row r="996" spans="1:3" x14ac:dyDescent="0.25">
      <c r="A996" s="17" t="s">
        <v>8966</v>
      </c>
      <c r="B996" s="14" t="s">
        <v>421</v>
      </c>
      <c r="C996" s="14" t="s">
        <v>8964</v>
      </c>
    </row>
    <row r="997" spans="1:3" x14ac:dyDescent="0.25">
      <c r="A997" s="17" t="s">
        <v>8965</v>
      </c>
      <c r="B997" s="14" t="s">
        <v>421</v>
      </c>
      <c r="C997" s="14" t="s">
        <v>8964</v>
      </c>
    </row>
    <row r="998" spans="1:3" x14ac:dyDescent="0.25">
      <c r="A998" s="17" t="s">
        <v>8963</v>
      </c>
      <c r="B998" s="14" t="s">
        <v>421</v>
      </c>
      <c r="C998" s="14" t="s">
        <v>8945</v>
      </c>
    </row>
    <row r="999" spans="1:3" x14ac:dyDescent="0.25">
      <c r="A999" s="17" t="s">
        <v>8962</v>
      </c>
      <c r="B999" s="14" t="s">
        <v>421</v>
      </c>
      <c r="C999" s="14" t="s">
        <v>8958</v>
      </c>
    </row>
    <row r="1000" spans="1:3" x14ac:dyDescent="0.25">
      <c r="A1000" s="17" t="s">
        <v>8961</v>
      </c>
      <c r="B1000" s="14" t="s">
        <v>421</v>
      </c>
      <c r="C1000" s="14" t="s">
        <v>8953</v>
      </c>
    </row>
    <row r="1001" spans="1:3" x14ac:dyDescent="0.25">
      <c r="A1001" s="17" t="s">
        <v>8960</v>
      </c>
      <c r="B1001" s="14" t="s">
        <v>421</v>
      </c>
      <c r="C1001" s="14" t="s">
        <v>8953</v>
      </c>
    </row>
    <row r="1002" spans="1:3" x14ac:dyDescent="0.25">
      <c r="A1002" s="17" t="s">
        <v>8959</v>
      </c>
      <c r="B1002" s="14" t="s">
        <v>421</v>
      </c>
      <c r="C1002" s="14" t="s">
        <v>8958</v>
      </c>
    </row>
    <row r="1003" spans="1:3" x14ac:dyDescent="0.25">
      <c r="A1003" s="17" t="s">
        <v>8957</v>
      </c>
      <c r="B1003" s="14" t="s">
        <v>421</v>
      </c>
      <c r="C1003" s="14" t="s">
        <v>8956</v>
      </c>
    </row>
    <row r="1004" spans="1:3" x14ac:dyDescent="0.25">
      <c r="A1004" s="17" t="s">
        <v>8955</v>
      </c>
      <c r="B1004" s="14" t="s">
        <v>421</v>
      </c>
      <c r="C1004" s="14" t="s">
        <v>8953</v>
      </c>
    </row>
    <row r="1005" spans="1:3" x14ac:dyDescent="0.25">
      <c r="A1005" s="17" t="s">
        <v>8954</v>
      </c>
      <c r="B1005" s="14" t="s">
        <v>421</v>
      </c>
      <c r="C1005" s="14" t="s">
        <v>8953</v>
      </c>
    </row>
    <row r="1006" spans="1:3" x14ac:dyDescent="0.25">
      <c r="A1006" s="17" t="s">
        <v>8952</v>
      </c>
      <c r="B1006" s="14" t="s">
        <v>421</v>
      </c>
      <c r="C1006" s="14" t="s">
        <v>8950</v>
      </c>
    </row>
    <row r="1007" spans="1:3" x14ac:dyDescent="0.25">
      <c r="A1007" s="17" t="s">
        <v>8951</v>
      </c>
      <c r="B1007" s="14" t="s">
        <v>421</v>
      </c>
      <c r="C1007" s="14" t="s">
        <v>8950</v>
      </c>
    </row>
    <row r="1008" spans="1:3" x14ac:dyDescent="0.25">
      <c r="A1008" s="17" t="s">
        <v>8949</v>
      </c>
      <c r="B1008" s="14" t="s">
        <v>421</v>
      </c>
      <c r="C1008" s="14" t="s">
        <v>8950</v>
      </c>
    </row>
    <row r="1009" spans="1:3" x14ac:dyDescent="0.25">
      <c r="A1009" s="17" t="s">
        <v>8949</v>
      </c>
      <c r="B1009" s="14" t="s">
        <v>421</v>
      </c>
      <c r="C1009" s="14" t="s">
        <v>8945</v>
      </c>
    </row>
    <row r="1010" spans="1:3" x14ac:dyDescent="0.25">
      <c r="A1010" s="17" t="s">
        <v>8948</v>
      </c>
      <c r="B1010" s="14" t="s">
        <v>421</v>
      </c>
      <c r="C1010" s="14" t="s">
        <v>8945</v>
      </c>
    </row>
    <row r="1011" spans="1:3" x14ac:dyDescent="0.25">
      <c r="A1011" s="17" t="s">
        <v>8947</v>
      </c>
      <c r="B1011" s="14" t="s">
        <v>421</v>
      </c>
      <c r="C1011" s="14" t="s">
        <v>8945</v>
      </c>
    </row>
    <row r="1012" spans="1:3" x14ac:dyDescent="0.25">
      <c r="A1012" s="17" t="s">
        <v>8946</v>
      </c>
      <c r="B1012" s="14" t="s">
        <v>421</v>
      </c>
      <c r="C1012" s="14" t="s">
        <v>8945</v>
      </c>
    </row>
    <row r="1013" spans="1:3" x14ac:dyDescent="0.25">
      <c r="A1013" s="17" t="s">
        <v>8944</v>
      </c>
      <c r="B1013" s="14" t="s">
        <v>421</v>
      </c>
      <c r="C1013" s="14" t="s">
        <v>8938</v>
      </c>
    </row>
    <row r="1014" spans="1:3" x14ac:dyDescent="0.25">
      <c r="A1014" s="17" t="s">
        <v>8943</v>
      </c>
      <c r="B1014" s="14" t="s">
        <v>421</v>
      </c>
      <c r="C1014" s="14" t="s">
        <v>8938</v>
      </c>
    </row>
    <row r="1015" spans="1:3" x14ac:dyDescent="0.25">
      <c r="A1015" s="17" t="s">
        <v>8942</v>
      </c>
      <c r="B1015" s="14" t="s">
        <v>421</v>
      </c>
      <c r="C1015" s="14" t="s">
        <v>8938</v>
      </c>
    </row>
    <row r="1016" spans="1:3" x14ac:dyDescent="0.25">
      <c r="A1016" s="17" t="s">
        <v>8941</v>
      </c>
      <c r="B1016" s="14" t="s">
        <v>421</v>
      </c>
      <c r="C1016" s="14" t="s">
        <v>8938</v>
      </c>
    </row>
    <row r="1017" spans="1:3" x14ac:dyDescent="0.25">
      <c r="A1017" s="17" t="s">
        <v>8940</v>
      </c>
      <c r="B1017" s="14" t="s">
        <v>421</v>
      </c>
      <c r="C1017" s="14" t="s">
        <v>8938</v>
      </c>
    </row>
    <row r="1018" spans="1:3" x14ac:dyDescent="0.25">
      <c r="A1018" s="17" t="s">
        <v>8939</v>
      </c>
      <c r="B1018" s="14" t="s">
        <v>421</v>
      </c>
      <c r="C1018" s="14" t="s">
        <v>8938</v>
      </c>
    </row>
    <row r="1019" spans="1:3" x14ac:dyDescent="0.25">
      <c r="A1019" s="17" t="s">
        <v>8937</v>
      </c>
      <c r="B1019" s="14" t="s">
        <v>421</v>
      </c>
      <c r="C1019" s="14" t="s">
        <v>8927</v>
      </c>
    </row>
    <row r="1020" spans="1:3" x14ac:dyDescent="0.25">
      <c r="A1020" s="17" t="s">
        <v>8936</v>
      </c>
      <c r="B1020" s="14" t="s">
        <v>421</v>
      </c>
      <c r="C1020" s="14" t="s">
        <v>8933</v>
      </c>
    </row>
    <row r="1021" spans="1:3" x14ac:dyDescent="0.25">
      <c r="A1021" s="17" t="s">
        <v>8935</v>
      </c>
      <c r="B1021" s="14" t="s">
        <v>421</v>
      </c>
      <c r="C1021" s="14" t="s">
        <v>8933</v>
      </c>
    </row>
    <row r="1022" spans="1:3" x14ac:dyDescent="0.25">
      <c r="A1022" s="17" t="s">
        <v>8934</v>
      </c>
      <c r="B1022" s="14" t="s">
        <v>421</v>
      </c>
      <c r="C1022" s="14" t="s">
        <v>8933</v>
      </c>
    </row>
    <row r="1023" spans="1:3" x14ac:dyDescent="0.25">
      <c r="A1023" s="17" t="s">
        <v>8932</v>
      </c>
      <c r="B1023" s="14" t="s">
        <v>421</v>
      </c>
      <c r="C1023" s="14" t="s">
        <v>8931</v>
      </c>
    </row>
    <row r="1024" spans="1:3" x14ac:dyDescent="0.25">
      <c r="A1024" s="17" t="s">
        <v>8930</v>
      </c>
      <c r="B1024" s="14" t="s">
        <v>421</v>
      </c>
      <c r="C1024" s="14" t="s">
        <v>8927</v>
      </c>
    </row>
    <row r="1025" spans="1:3" x14ac:dyDescent="0.25">
      <c r="A1025" s="17" t="s">
        <v>8929</v>
      </c>
      <c r="B1025" s="14" t="s">
        <v>421</v>
      </c>
      <c r="C1025" s="14" t="s">
        <v>8927</v>
      </c>
    </row>
    <row r="1026" spans="1:3" x14ac:dyDescent="0.25">
      <c r="A1026" s="17" t="s">
        <v>8928</v>
      </c>
      <c r="B1026" s="14" t="s">
        <v>421</v>
      </c>
      <c r="C1026" s="14" t="s">
        <v>8927</v>
      </c>
    </row>
    <row r="1027" spans="1:3" x14ac:dyDescent="0.25">
      <c r="A1027" s="17" t="s">
        <v>8926</v>
      </c>
      <c r="B1027" s="14" t="s">
        <v>421</v>
      </c>
      <c r="C1027" s="14" t="s">
        <v>8922</v>
      </c>
    </row>
    <row r="1028" spans="1:3" x14ac:dyDescent="0.25">
      <c r="A1028" s="17" t="s">
        <v>8925</v>
      </c>
      <c r="B1028" s="14" t="s">
        <v>421</v>
      </c>
      <c r="C1028" s="14" t="s">
        <v>8919</v>
      </c>
    </row>
    <row r="1029" spans="1:3" x14ac:dyDescent="0.25">
      <c r="A1029" s="17" t="s">
        <v>8924</v>
      </c>
      <c r="B1029" s="14" t="s">
        <v>421</v>
      </c>
      <c r="C1029" s="14" t="s">
        <v>8919</v>
      </c>
    </row>
    <row r="1030" spans="1:3" x14ac:dyDescent="0.25">
      <c r="A1030" s="17" t="s">
        <v>8923</v>
      </c>
      <c r="B1030" s="14" t="s">
        <v>421</v>
      </c>
      <c r="C1030" s="14" t="s">
        <v>8922</v>
      </c>
    </row>
    <row r="1031" spans="1:3" x14ac:dyDescent="0.25">
      <c r="A1031" s="17" t="s">
        <v>8921</v>
      </c>
      <c r="B1031" s="14" t="s">
        <v>421</v>
      </c>
      <c r="C1031" s="14" t="s">
        <v>8917</v>
      </c>
    </row>
    <row r="1032" spans="1:3" x14ac:dyDescent="0.25">
      <c r="A1032" s="17" t="s">
        <v>8920</v>
      </c>
      <c r="B1032" s="14" t="s">
        <v>421</v>
      </c>
      <c r="C1032" s="14" t="s">
        <v>8919</v>
      </c>
    </row>
    <row r="1033" spans="1:3" x14ac:dyDescent="0.25">
      <c r="A1033" s="17" t="s">
        <v>8918</v>
      </c>
      <c r="B1033" s="14" t="s">
        <v>421</v>
      </c>
      <c r="C1033" s="14" t="s">
        <v>8917</v>
      </c>
    </row>
    <row r="1034" spans="1:3" x14ac:dyDescent="0.25">
      <c r="A1034" s="17" t="s">
        <v>8916</v>
      </c>
      <c r="B1034" s="14" t="s">
        <v>421</v>
      </c>
      <c r="C1034" s="14" t="s">
        <v>8914</v>
      </c>
    </row>
    <row r="1035" spans="1:3" x14ac:dyDescent="0.25">
      <c r="A1035" s="17" t="s">
        <v>8915</v>
      </c>
      <c r="B1035" s="14" t="s">
        <v>421</v>
      </c>
      <c r="C1035" s="14" t="s">
        <v>8914</v>
      </c>
    </row>
    <row r="1036" spans="1:3" x14ac:dyDescent="0.25">
      <c r="A1036" s="17" t="s">
        <v>8913</v>
      </c>
      <c r="B1036" s="14" t="s">
        <v>421</v>
      </c>
      <c r="C1036" s="14" t="s">
        <v>8911</v>
      </c>
    </row>
    <row r="1037" spans="1:3" x14ac:dyDescent="0.25">
      <c r="A1037" s="17" t="s">
        <v>8912</v>
      </c>
      <c r="B1037" s="14" t="s">
        <v>421</v>
      </c>
      <c r="C1037" s="14" t="s">
        <v>8911</v>
      </c>
    </row>
    <row r="1038" spans="1:3" x14ac:dyDescent="0.25">
      <c r="A1038" s="17" t="s">
        <v>8910</v>
      </c>
      <c r="B1038" s="14" t="s">
        <v>421</v>
      </c>
      <c r="C1038" s="14" t="s">
        <v>8903</v>
      </c>
    </row>
    <row r="1039" spans="1:3" x14ac:dyDescent="0.25">
      <c r="A1039" s="17" t="s">
        <v>8909</v>
      </c>
      <c r="B1039" s="14" t="s">
        <v>421</v>
      </c>
      <c r="C1039" s="14" t="s">
        <v>8903</v>
      </c>
    </row>
    <row r="1040" spans="1:3" x14ac:dyDescent="0.25">
      <c r="A1040" s="17" t="s">
        <v>8908</v>
      </c>
      <c r="B1040" s="14" t="s">
        <v>421</v>
      </c>
      <c r="C1040" s="14" t="s">
        <v>8906</v>
      </c>
    </row>
    <row r="1041" spans="1:3" x14ac:dyDescent="0.25">
      <c r="A1041" s="17" t="s">
        <v>8907</v>
      </c>
      <c r="B1041" s="14" t="s">
        <v>421</v>
      </c>
      <c r="C1041" s="14" t="s">
        <v>8906</v>
      </c>
    </row>
    <row r="1042" spans="1:3" x14ac:dyDescent="0.25">
      <c r="A1042" s="17" t="s">
        <v>8905</v>
      </c>
      <c r="B1042" s="14" t="s">
        <v>421</v>
      </c>
      <c r="C1042" s="14" t="s">
        <v>8903</v>
      </c>
    </row>
    <row r="1043" spans="1:3" x14ac:dyDescent="0.25">
      <c r="A1043" s="17" t="s">
        <v>8904</v>
      </c>
      <c r="B1043" s="14" t="s">
        <v>421</v>
      </c>
      <c r="C1043" s="14" t="s">
        <v>8899</v>
      </c>
    </row>
    <row r="1044" spans="1:3" x14ac:dyDescent="0.25">
      <c r="A1044" s="17" t="s">
        <v>8904</v>
      </c>
      <c r="B1044" s="14" t="s">
        <v>421</v>
      </c>
      <c r="C1044" s="14" t="s">
        <v>8903</v>
      </c>
    </row>
    <row r="1045" spans="1:3" x14ac:dyDescent="0.25">
      <c r="A1045" s="17" t="s">
        <v>8902</v>
      </c>
      <c r="B1045" s="14" t="s">
        <v>421</v>
      </c>
      <c r="C1045" s="14" t="s">
        <v>8899</v>
      </c>
    </row>
    <row r="1046" spans="1:3" x14ac:dyDescent="0.25">
      <c r="A1046" s="17" t="s">
        <v>8901</v>
      </c>
      <c r="B1046" s="14" t="s">
        <v>421</v>
      </c>
      <c r="C1046" s="14" t="s">
        <v>8899</v>
      </c>
    </row>
    <row r="1047" spans="1:3" x14ac:dyDescent="0.25">
      <c r="A1047" s="17" t="s">
        <v>8900</v>
      </c>
      <c r="B1047" s="14" t="s">
        <v>421</v>
      </c>
      <c r="C1047" s="14" t="s">
        <v>8899</v>
      </c>
    </row>
    <row r="1048" spans="1:3" x14ac:dyDescent="0.25">
      <c r="A1048" s="17" t="s">
        <v>8898</v>
      </c>
      <c r="B1048" s="14" t="s">
        <v>373</v>
      </c>
      <c r="C1048" s="14" t="s">
        <v>8508</v>
      </c>
    </row>
    <row r="1049" spans="1:3" x14ac:dyDescent="0.25">
      <c r="A1049" s="17" t="s">
        <v>8897</v>
      </c>
      <c r="B1049" s="14" t="s">
        <v>373</v>
      </c>
      <c r="C1049" s="14" t="s">
        <v>8895</v>
      </c>
    </row>
    <row r="1050" spans="1:3" x14ac:dyDescent="0.25">
      <c r="A1050" s="17" t="s">
        <v>8896</v>
      </c>
      <c r="B1050" s="14" t="s">
        <v>373</v>
      </c>
      <c r="C1050" s="14" t="s">
        <v>8895</v>
      </c>
    </row>
    <row r="1051" spans="1:3" x14ac:dyDescent="0.25">
      <c r="A1051" s="17" t="s">
        <v>8894</v>
      </c>
      <c r="B1051" s="14" t="s">
        <v>373</v>
      </c>
      <c r="C1051" s="14" t="s">
        <v>8893</v>
      </c>
    </row>
    <row r="1052" spans="1:3" x14ac:dyDescent="0.25">
      <c r="A1052" s="17" t="s">
        <v>8892</v>
      </c>
      <c r="B1052" s="14" t="s">
        <v>373</v>
      </c>
      <c r="C1052" s="14" t="s">
        <v>8890</v>
      </c>
    </row>
    <row r="1053" spans="1:3" x14ac:dyDescent="0.25">
      <c r="A1053" s="17" t="s">
        <v>8891</v>
      </c>
      <c r="B1053" s="14" t="s">
        <v>373</v>
      </c>
      <c r="C1053" s="14" t="s">
        <v>8890</v>
      </c>
    </row>
    <row r="1054" spans="1:3" x14ac:dyDescent="0.25">
      <c r="A1054" s="17" t="s">
        <v>8889</v>
      </c>
      <c r="B1054" s="14" t="s">
        <v>373</v>
      </c>
      <c r="C1054" s="14" t="s">
        <v>8888</v>
      </c>
    </row>
    <row r="1055" spans="1:3" x14ac:dyDescent="0.25">
      <c r="A1055" s="17" t="s">
        <v>8887</v>
      </c>
      <c r="B1055" s="14" t="s">
        <v>373</v>
      </c>
      <c r="C1055" s="14" t="s">
        <v>8885</v>
      </c>
    </row>
    <row r="1056" spans="1:3" x14ac:dyDescent="0.25">
      <c r="A1056" s="17" t="s">
        <v>8886</v>
      </c>
      <c r="B1056" s="14" t="s">
        <v>373</v>
      </c>
      <c r="C1056" s="14" t="s">
        <v>8885</v>
      </c>
    </row>
    <row r="1057" spans="1:3" x14ac:dyDescent="0.25">
      <c r="A1057" s="17" t="s">
        <v>8884</v>
      </c>
      <c r="B1057" s="14" t="s">
        <v>373</v>
      </c>
      <c r="C1057" s="14" t="s">
        <v>8883</v>
      </c>
    </row>
    <row r="1058" spans="1:3" x14ac:dyDescent="0.25">
      <c r="A1058" s="17" t="s">
        <v>8882</v>
      </c>
      <c r="B1058" s="14" t="s">
        <v>373</v>
      </c>
      <c r="C1058" s="14" t="s">
        <v>8879</v>
      </c>
    </row>
    <row r="1059" spans="1:3" x14ac:dyDescent="0.25">
      <c r="A1059" s="17" t="s">
        <v>8881</v>
      </c>
      <c r="B1059" s="14" t="s">
        <v>373</v>
      </c>
      <c r="C1059" s="14" t="s">
        <v>8879</v>
      </c>
    </row>
    <row r="1060" spans="1:3" x14ac:dyDescent="0.25">
      <c r="A1060" s="17" t="s">
        <v>8880</v>
      </c>
      <c r="B1060" s="14" t="s">
        <v>373</v>
      </c>
      <c r="C1060" s="14" t="s">
        <v>8879</v>
      </c>
    </row>
    <row r="1061" spans="1:3" x14ac:dyDescent="0.25">
      <c r="A1061" s="17" t="s">
        <v>8878</v>
      </c>
      <c r="B1061" s="14" t="s">
        <v>373</v>
      </c>
      <c r="C1061" s="14" t="s">
        <v>8877</v>
      </c>
    </row>
    <row r="1062" spans="1:3" x14ac:dyDescent="0.25">
      <c r="A1062" s="17" t="s">
        <v>8876</v>
      </c>
      <c r="B1062" s="14" t="s">
        <v>373</v>
      </c>
      <c r="C1062" s="14" t="s">
        <v>8874</v>
      </c>
    </row>
    <row r="1063" spans="1:3" x14ac:dyDescent="0.25">
      <c r="A1063" s="17" t="s">
        <v>8875</v>
      </c>
      <c r="B1063" s="14" t="s">
        <v>373</v>
      </c>
      <c r="C1063" s="14" t="s">
        <v>8874</v>
      </c>
    </row>
    <row r="1064" spans="1:3" x14ac:dyDescent="0.25">
      <c r="A1064" s="17" t="s">
        <v>8873</v>
      </c>
      <c r="B1064" s="14" t="s">
        <v>373</v>
      </c>
      <c r="C1064" s="14" t="s">
        <v>8508</v>
      </c>
    </row>
    <row r="1065" spans="1:3" x14ac:dyDescent="0.25">
      <c r="A1065" s="17" t="s">
        <v>8872</v>
      </c>
      <c r="B1065" s="14" t="s">
        <v>373</v>
      </c>
      <c r="C1065" s="14" t="s">
        <v>8508</v>
      </c>
    </row>
    <row r="1066" spans="1:3" x14ac:dyDescent="0.25">
      <c r="A1066" s="17" t="s">
        <v>8871</v>
      </c>
      <c r="B1066" s="14" t="s">
        <v>373</v>
      </c>
      <c r="C1066" s="14" t="s">
        <v>8508</v>
      </c>
    </row>
    <row r="1067" spans="1:3" x14ac:dyDescent="0.25">
      <c r="A1067" s="17" t="s">
        <v>8870</v>
      </c>
      <c r="B1067" s="14" t="s">
        <v>373</v>
      </c>
      <c r="C1067" s="14" t="s">
        <v>8508</v>
      </c>
    </row>
    <row r="1068" spans="1:3" x14ac:dyDescent="0.25">
      <c r="A1068" s="17" t="s">
        <v>8869</v>
      </c>
      <c r="B1068" s="14" t="s">
        <v>373</v>
      </c>
      <c r="C1068" s="14" t="s">
        <v>8508</v>
      </c>
    </row>
    <row r="1069" spans="1:3" x14ac:dyDescent="0.25">
      <c r="A1069" s="17" t="s">
        <v>8868</v>
      </c>
      <c r="B1069" s="14" t="s">
        <v>373</v>
      </c>
      <c r="C1069" s="14" t="s">
        <v>8508</v>
      </c>
    </row>
    <row r="1070" spans="1:3" x14ac:dyDescent="0.25">
      <c r="A1070" s="17" t="s">
        <v>8867</v>
      </c>
      <c r="B1070" s="14" t="s">
        <v>373</v>
      </c>
      <c r="C1070" s="14" t="s">
        <v>8508</v>
      </c>
    </row>
    <row r="1071" spans="1:3" x14ac:dyDescent="0.25">
      <c r="A1071" s="17" t="s">
        <v>8866</v>
      </c>
      <c r="B1071" s="14" t="s">
        <v>373</v>
      </c>
      <c r="C1071" s="14" t="s">
        <v>8508</v>
      </c>
    </row>
    <row r="1072" spans="1:3" x14ac:dyDescent="0.25">
      <c r="A1072" s="17" t="s">
        <v>8865</v>
      </c>
      <c r="B1072" s="14" t="s">
        <v>373</v>
      </c>
      <c r="C1072" s="14" t="s">
        <v>8508</v>
      </c>
    </row>
    <row r="1073" spans="1:3" x14ac:dyDescent="0.25">
      <c r="A1073" s="17" t="s">
        <v>8864</v>
      </c>
      <c r="B1073" s="14" t="s">
        <v>373</v>
      </c>
      <c r="C1073" s="14" t="s">
        <v>8508</v>
      </c>
    </row>
    <row r="1074" spans="1:3" x14ac:dyDescent="0.25">
      <c r="A1074" s="17" t="s">
        <v>8863</v>
      </c>
      <c r="B1074" s="14" t="s">
        <v>373</v>
      </c>
      <c r="C1074" s="14" t="s">
        <v>8508</v>
      </c>
    </row>
    <row r="1075" spans="1:3" x14ac:dyDescent="0.25">
      <c r="A1075" s="17" t="s">
        <v>8862</v>
      </c>
      <c r="B1075" s="14" t="s">
        <v>373</v>
      </c>
      <c r="C1075" s="14" t="s">
        <v>8508</v>
      </c>
    </row>
    <row r="1076" spans="1:3" x14ac:dyDescent="0.25">
      <c r="A1076" s="17" t="s">
        <v>8861</v>
      </c>
      <c r="B1076" s="14" t="s">
        <v>373</v>
      </c>
      <c r="C1076" s="14" t="s">
        <v>8508</v>
      </c>
    </row>
    <row r="1077" spans="1:3" x14ac:dyDescent="0.25">
      <c r="A1077" s="17" t="s">
        <v>8860</v>
      </c>
      <c r="B1077" s="14" t="s">
        <v>373</v>
      </c>
      <c r="C1077" s="14" t="s">
        <v>8508</v>
      </c>
    </row>
    <row r="1078" spans="1:3" x14ac:dyDescent="0.25">
      <c r="A1078" s="17" t="s">
        <v>8859</v>
      </c>
      <c r="B1078" s="14" t="s">
        <v>373</v>
      </c>
      <c r="C1078" s="14" t="s">
        <v>8508</v>
      </c>
    </row>
    <row r="1079" spans="1:3" x14ac:dyDescent="0.25">
      <c r="A1079" s="17" t="s">
        <v>8858</v>
      </c>
      <c r="B1079" s="14" t="s">
        <v>373</v>
      </c>
      <c r="C1079" s="14" t="s">
        <v>8508</v>
      </c>
    </row>
    <row r="1080" spans="1:3" x14ac:dyDescent="0.25">
      <c r="A1080" s="17" t="s">
        <v>8857</v>
      </c>
      <c r="B1080" s="14" t="s">
        <v>373</v>
      </c>
      <c r="C1080" s="14" t="s">
        <v>8508</v>
      </c>
    </row>
    <row r="1081" spans="1:3" x14ac:dyDescent="0.25">
      <c r="A1081" s="17" t="s">
        <v>8856</v>
      </c>
      <c r="B1081" s="14" t="s">
        <v>381</v>
      </c>
      <c r="C1081" s="14" t="s">
        <v>7432</v>
      </c>
    </row>
    <row r="1082" spans="1:3" x14ac:dyDescent="0.25">
      <c r="A1082" s="17" t="s">
        <v>8856</v>
      </c>
      <c r="B1082" s="14" t="s">
        <v>381</v>
      </c>
      <c r="C1082" s="14" t="s">
        <v>7442</v>
      </c>
    </row>
    <row r="1083" spans="1:3" x14ac:dyDescent="0.25">
      <c r="A1083" s="17" t="s">
        <v>8856</v>
      </c>
      <c r="B1083" s="14" t="s">
        <v>377</v>
      </c>
      <c r="C1083" s="14" t="s">
        <v>8120</v>
      </c>
    </row>
    <row r="1084" spans="1:3" x14ac:dyDescent="0.25">
      <c r="A1084" s="17" t="s">
        <v>8856</v>
      </c>
      <c r="B1084" s="14" t="s">
        <v>373</v>
      </c>
      <c r="C1084" s="14" t="s">
        <v>8684</v>
      </c>
    </row>
    <row r="1085" spans="1:3" x14ac:dyDescent="0.25">
      <c r="A1085" s="17" t="s">
        <v>8856</v>
      </c>
      <c r="B1085" s="14" t="s">
        <v>373</v>
      </c>
      <c r="C1085" s="14" t="s">
        <v>8664</v>
      </c>
    </row>
    <row r="1086" spans="1:3" x14ac:dyDescent="0.25">
      <c r="A1086" s="17" t="s">
        <v>8856</v>
      </c>
      <c r="B1086" s="14" t="s">
        <v>373</v>
      </c>
      <c r="C1086" s="14" t="s">
        <v>8662</v>
      </c>
    </row>
    <row r="1087" spans="1:3" x14ac:dyDescent="0.25">
      <c r="A1087" s="17" t="s">
        <v>8856</v>
      </c>
      <c r="B1087" s="14" t="s">
        <v>373</v>
      </c>
      <c r="C1087" s="14" t="s">
        <v>8508</v>
      </c>
    </row>
    <row r="1088" spans="1:3" x14ac:dyDescent="0.25">
      <c r="A1088" s="17" t="s">
        <v>8856</v>
      </c>
      <c r="B1088" s="14" t="s">
        <v>373</v>
      </c>
      <c r="C1088" s="14" t="s">
        <v>8326</v>
      </c>
    </row>
    <row r="1089" spans="1:3" x14ac:dyDescent="0.25">
      <c r="A1089" s="17" t="s">
        <v>8855</v>
      </c>
      <c r="B1089" s="14" t="s">
        <v>373</v>
      </c>
      <c r="C1089" s="14" t="s">
        <v>8508</v>
      </c>
    </row>
    <row r="1090" spans="1:3" x14ac:dyDescent="0.25">
      <c r="A1090" s="17" t="s">
        <v>8854</v>
      </c>
      <c r="B1090" s="14" t="s">
        <v>373</v>
      </c>
      <c r="C1090" s="14" t="s">
        <v>8508</v>
      </c>
    </row>
    <row r="1091" spans="1:3" x14ac:dyDescent="0.25">
      <c r="A1091" s="17" t="s">
        <v>8853</v>
      </c>
      <c r="B1091" s="14" t="s">
        <v>373</v>
      </c>
      <c r="C1091" s="14" t="s">
        <v>8508</v>
      </c>
    </row>
    <row r="1092" spans="1:3" x14ac:dyDescent="0.25">
      <c r="A1092" s="17" t="s">
        <v>8852</v>
      </c>
      <c r="B1092" s="14" t="s">
        <v>373</v>
      </c>
      <c r="C1092" s="14" t="s">
        <v>8508</v>
      </c>
    </row>
    <row r="1093" spans="1:3" x14ac:dyDescent="0.25">
      <c r="A1093" s="17" t="s">
        <v>8851</v>
      </c>
      <c r="B1093" s="14" t="s">
        <v>373</v>
      </c>
      <c r="C1093" s="14" t="s">
        <v>8508</v>
      </c>
    </row>
    <row r="1094" spans="1:3" x14ac:dyDescent="0.25">
      <c r="A1094" s="17" t="s">
        <v>8850</v>
      </c>
      <c r="B1094" s="14" t="s">
        <v>373</v>
      </c>
      <c r="C1094" s="14" t="s">
        <v>8508</v>
      </c>
    </row>
    <row r="1095" spans="1:3" x14ac:dyDescent="0.25">
      <c r="A1095" s="17" t="s">
        <v>8849</v>
      </c>
      <c r="B1095" s="14" t="s">
        <v>373</v>
      </c>
      <c r="C1095" s="14" t="s">
        <v>8508</v>
      </c>
    </row>
    <row r="1096" spans="1:3" x14ac:dyDescent="0.25">
      <c r="A1096" s="17" t="s">
        <v>8848</v>
      </c>
      <c r="B1096" s="14" t="s">
        <v>373</v>
      </c>
      <c r="C1096" s="14" t="s">
        <v>8508</v>
      </c>
    </row>
    <row r="1097" spans="1:3" x14ac:dyDescent="0.25">
      <c r="A1097" s="17" t="s">
        <v>8847</v>
      </c>
      <c r="B1097" s="14" t="s">
        <v>373</v>
      </c>
      <c r="C1097" s="14" t="s">
        <v>8508</v>
      </c>
    </row>
    <row r="1098" spans="1:3" x14ac:dyDescent="0.25">
      <c r="A1098" s="17" t="s">
        <v>8846</v>
      </c>
      <c r="B1098" s="14" t="s">
        <v>373</v>
      </c>
      <c r="C1098" s="14" t="s">
        <v>8526</v>
      </c>
    </row>
    <row r="1099" spans="1:3" x14ac:dyDescent="0.25">
      <c r="A1099" s="17" t="s">
        <v>8846</v>
      </c>
      <c r="B1099" s="14" t="s">
        <v>373</v>
      </c>
      <c r="C1099" s="14" t="s">
        <v>8508</v>
      </c>
    </row>
    <row r="1100" spans="1:3" x14ac:dyDescent="0.25">
      <c r="A1100" s="17" t="s">
        <v>8846</v>
      </c>
      <c r="B1100" s="14" t="s">
        <v>373</v>
      </c>
      <c r="C1100" s="14" t="s">
        <v>8326</v>
      </c>
    </row>
    <row r="1101" spans="1:3" x14ac:dyDescent="0.25">
      <c r="A1101" s="17" t="s">
        <v>8846</v>
      </c>
      <c r="B1101" s="14" t="s">
        <v>373</v>
      </c>
      <c r="C1101" s="14" t="s">
        <v>8582</v>
      </c>
    </row>
    <row r="1102" spans="1:3" x14ac:dyDescent="0.25">
      <c r="A1102" s="17" t="s">
        <v>8845</v>
      </c>
      <c r="B1102" s="14" t="s">
        <v>373</v>
      </c>
      <c r="C1102" s="14" t="s">
        <v>8508</v>
      </c>
    </row>
    <row r="1103" spans="1:3" x14ac:dyDescent="0.25">
      <c r="A1103" s="17" t="s">
        <v>8845</v>
      </c>
      <c r="B1103" s="14" t="s">
        <v>373</v>
      </c>
      <c r="C1103" s="14" t="s">
        <v>8326</v>
      </c>
    </row>
    <row r="1104" spans="1:3" x14ac:dyDescent="0.25">
      <c r="A1104" s="17" t="s">
        <v>8844</v>
      </c>
      <c r="B1104" s="14" t="s">
        <v>373</v>
      </c>
      <c r="C1104" s="14" t="s">
        <v>8508</v>
      </c>
    </row>
    <row r="1105" spans="1:3" x14ac:dyDescent="0.25">
      <c r="A1105" s="17" t="s">
        <v>8843</v>
      </c>
      <c r="B1105" s="14" t="s">
        <v>373</v>
      </c>
      <c r="C1105" s="14" t="s">
        <v>8508</v>
      </c>
    </row>
    <row r="1106" spans="1:3" x14ac:dyDescent="0.25">
      <c r="A1106" s="17" t="s">
        <v>8842</v>
      </c>
      <c r="B1106" s="14" t="s">
        <v>373</v>
      </c>
      <c r="C1106" s="14" t="s">
        <v>8508</v>
      </c>
    </row>
    <row r="1107" spans="1:3" x14ac:dyDescent="0.25">
      <c r="A1107" s="17" t="s">
        <v>8841</v>
      </c>
      <c r="B1107" s="14" t="s">
        <v>373</v>
      </c>
      <c r="C1107" s="14" t="s">
        <v>8508</v>
      </c>
    </row>
    <row r="1108" spans="1:3" x14ac:dyDescent="0.25">
      <c r="A1108" s="17" t="s">
        <v>8840</v>
      </c>
      <c r="B1108" s="14" t="s">
        <v>373</v>
      </c>
      <c r="C1108" s="14" t="s">
        <v>8508</v>
      </c>
    </row>
    <row r="1109" spans="1:3" x14ac:dyDescent="0.25">
      <c r="A1109" s="17" t="s">
        <v>8839</v>
      </c>
      <c r="B1109" s="14" t="s">
        <v>373</v>
      </c>
      <c r="C1109" s="14" t="s">
        <v>8508</v>
      </c>
    </row>
    <row r="1110" spans="1:3" x14ac:dyDescent="0.25">
      <c r="A1110" s="17" t="s">
        <v>8838</v>
      </c>
      <c r="B1110" s="14" t="s">
        <v>373</v>
      </c>
      <c r="C1110" s="14" t="s">
        <v>8508</v>
      </c>
    </row>
    <row r="1111" spans="1:3" x14ac:dyDescent="0.25">
      <c r="A1111" s="17" t="s">
        <v>8837</v>
      </c>
      <c r="B1111" s="14" t="s">
        <v>373</v>
      </c>
      <c r="C1111" s="14" t="s">
        <v>8508</v>
      </c>
    </row>
    <row r="1112" spans="1:3" x14ac:dyDescent="0.25">
      <c r="A1112" s="17" t="s">
        <v>8836</v>
      </c>
      <c r="B1112" s="14" t="s">
        <v>373</v>
      </c>
      <c r="C1112" s="14" t="s">
        <v>8508</v>
      </c>
    </row>
    <row r="1113" spans="1:3" x14ac:dyDescent="0.25">
      <c r="A1113" s="17" t="s">
        <v>8835</v>
      </c>
      <c r="B1113" s="14" t="s">
        <v>373</v>
      </c>
      <c r="C1113" s="14" t="s">
        <v>8508</v>
      </c>
    </row>
    <row r="1114" spans="1:3" x14ac:dyDescent="0.25">
      <c r="A1114" s="17" t="s">
        <v>8834</v>
      </c>
      <c r="B1114" s="14" t="s">
        <v>373</v>
      </c>
      <c r="C1114" s="14" t="s">
        <v>8326</v>
      </c>
    </row>
    <row r="1115" spans="1:3" x14ac:dyDescent="0.25">
      <c r="A1115" s="17" t="s">
        <v>8833</v>
      </c>
      <c r="B1115" s="14" t="s">
        <v>373</v>
      </c>
      <c r="C1115" s="14" t="s">
        <v>8326</v>
      </c>
    </row>
    <row r="1116" spans="1:3" x14ac:dyDescent="0.25">
      <c r="A1116" s="17" t="s">
        <v>8832</v>
      </c>
      <c r="B1116" s="14" t="s">
        <v>373</v>
      </c>
      <c r="C1116" s="14" t="s">
        <v>8326</v>
      </c>
    </row>
    <row r="1117" spans="1:3" x14ac:dyDescent="0.25">
      <c r="A1117" s="17" t="s">
        <v>8831</v>
      </c>
      <c r="B1117" s="14" t="s">
        <v>373</v>
      </c>
      <c r="C1117" s="14" t="s">
        <v>8326</v>
      </c>
    </row>
    <row r="1118" spans="1:3" x14ac:dyDescent="0.25">
      <c r="A1118" s="17" t="s">
        <v>8830</v>
      </c>
      <c r="B1118" s="14" t="s">
        <v>373</v>
      </c>
      <c r="C1118" s="14" t="s">
        <v>8326</v>
      </c>
    </row>
    <row r="1119" spans="1:3" x14ac:dyDescent="0.25">
      <c r="A1119" s="17" t="s">
        <v>8829</v>
      </c>
      <c r="B1119" s="14" t="s">
        <v>373</v>
      </c>
      <c r="C1119" s="14" t="s">
        <v>8326</v>
      </c>
    </row>
    <row r="1120" spans="1:3" x14ac:dyDescent="0.25">
      <c r="A1120" s="17" t="s">
        <v>8828</v>
      </c>
      <c r="B1120" s="14" t="s">
        <v>373</v>
      </c>
      <c r="C1120" s="14" t="s">
        <v>8326</v>
      </c>
    </row>
    <row r="1121" spans="1:3" x14ac:dyDescent="0.25">
      <c r="A1121" s="17" t="s">
        <v>8827</v>
      </c>
      <c r="B1121" s="14" t="s">
        <v>373</v>
      </c>
      <c r="C1121" s="14" t="s">
        <v>8326</v>
      </c>
    </row>
    <row r="1122" spans="1:3" x14ac:dyDescent="0.25">
      <c r="A1122" s="17" t="s">
        <v>8826</v>
      </c>
      <c r="B1122" s="14" t="s">
        <v>373</v>
      </c>
      <c r="C1122" s="14" t="s">
        <v>8684</v>
      </c>
    </row>
    <row r="1123" spans="1:3" x14ac:dyDescent="0.25">
      <c r="A1123" s="17" t="s">
        <v>8826</v>
      </c>
      <c r="B1123" s="14" t="s">
        <v>373</v>
      </c>
      <c r="C1123" s="14" t="s">
        <v>7289</v>
      </c>
    </row>
    <row r="1124" spans="1:3" x14ac:dyDescent="0.25">
      <c r="A1124" s="17" t="s">
        <v>8826</v>
      </c>
      <c r="B1124" s="14" t="s">
        <v>373</v>
      </c>
      <c r="C1124" s="14" t="s">
        <v>8326</v>
      </c>
    </row>
    <row r="1125" spans="1:3" x14ac:dyDescent="0.25">
      <c r="A1125" s="17" t="s">
        <v>8826</v>
      </c>
      <c r="B1125" s="14" t="s">
        <v>373</v>
      </c>
      <c r="C1125" s="14" t="s">
        <v>8696</v>
      </c>
    </row>
    <row r="1126" spans="1:3" x14ac:dyDescent="0.25">
      <c r="A1126" s="17" t="s">
        <v>8825</v>
      </c>
      <c r="B1126" s="14" t="s">
        <v>373</v>
      </c>
      <c r="C1126" s="14" t="s">
        <v>8326</v>
      </c>
    </row>
    <row r="1127" spans="1:3" x14ac:dyDescent="0.25">
      <c r="A1127" s="17" t="s">
        <v>8824</v>
      </c>
      <c r="B1127" s="14" t="s">
        <v>373</v>
      </c>
      <c r="C1127" s="14" t="s">
        <v>8326</v>
      </c>
    </row>
    <row r="1128" spans="1:3" x14ac:dyDescent="0.25">
      <c r="A1128" s="17" t="s">
        <v>8823</v>
      </c>
      <c r="B1128" s="14" t="s">
        <v>373</v>
      </c>
      <c r="C1128" s="14" t="s">
        <v>8326</v>
      </c>
    </row>
    <row r="1129" spans="1:3" x14ac:dyDescent="0.25">
      <c r="A1129" s="17" t="s">
        <v>8822</v>
      </c>
      <c r="B1129" s="14" t="s">
        <v>373</v>
      </c>
      <c r="C1129" s="14" t="s">
        <v>8326</v>
      </c>
    </row>
    <row r="1130" spans="1:3" x14ac:dyDescent="0.25">
      <c r="A1130" s="17" t="s">
        <v>8821</v>
      </c>
      <c r="B1130" s="14" t="s">
        <v>373</v>
      </c>
      <c r="C1130" s="14" t="s">
        <v>8326</v>
      </c>
    </row>
    <row r="1131" spans="1:3" x14ac:dyDescent="0.25">
      <c r="A1131" s="17" t="s">
        <v>8820</v>
      </c>
      <c r="B1131" s="14" t="s">
        <v>373</v>
      </c>
      <c r="C1131" s="14" t="s">
        <v>8326</v>
      </c>
    </row>
    <row r="1132" spans="1:3" x14ac:dyDescent="0.25">
      <c r="A1132" s="17" t="s">
        <v>8819</v>
      </c>
      <c r="B1132" s="14" t="s">
        <v>373</v>
      </c>
      <c r="C1132" s="14" t="s">
        <v>8326</v>
      </c>
    </row>
    <row r="1133" spans="1:3" x14ac:dyDescent="0.25">
      <c r="A1133" s="17" t="s">
        <v>8818</v>
      </c>
      <c r="B1133" s="14" t="s">
        <v>373</v>
      </c>
      <c r="C1133" s="14" t="s">
        <v>8326</v>
      </c>
    </row>
    <row r="1134" spans="1:3" x14ac:dyDescent="0.25">
      <c r="A1134" s="17" t="s">
        <v>8817</v>
      </c>
      <c r="B1134" s="14" t="s">
        <v>373</v>
      </c>
      <c r="C1134" s="14" t="s">
        <v>8326</v>
      </c>
    </row>
    <row r="1135" spans="1:3" x14ac:dyDescent="0.25">
      <c r="A1135" s="17" t="s">
        <v>8816</v>
      </c>
      <c r="B1135" s="14" t="s">
        <v>373</v>
      </c>
      <c r="C1135" s="14" t="s">
        <v>8326</v>
      </c>
    </row>
    <row r="1136" spans="1:3" x14ac:dyDescent="0.25">
      <c r="A1136" s="17" t="s">
        <v>8815</v>
      </c>
      <c r="B1136" s="14" t="s">
        <v>373</v>
      </c>
      <c r="C1136" s="14" t="s">
        <v>8508</v>
      </c>
    </row>
    <row r="1137" spans="1:3" x14ac:dyDescent="0.25">
      <c r="A1137" s="17" t="s">
        <v>8815</v>
      </c>
      <c r="B1137" s="14" t="s">
        <v>373</v>
      </c>
      <c r="C1137" s="14" t="s">
        <v>8326</v>
      </c>
    </row>
    <row r="1138" spans="1:3" x14ac:dyDescent="0.25">
      <c r="A1138" s="17" t="s">
        <v>8814</v>
      </c>
      <c r="B1138" s="14" t="s">
        <v>373</v>
      </c>
      <c r="C1138" s="14" t="s">
        <v>8662</v>
      </c>
    </row>
    <row r="1139" spans="1:3" x14ac:dyDescent="0.25">
      <c r="A1139" s="17" t="s">
        <v>11500</v>
      </c>
      <c r="B1139" s="14" t="s">
        <v>373</v>
      </c>
      <c r="C1139" s="14" t="s">
        <v>8662</v>
      </c>
    </row>
    <row r="1140" spans="1:3" x14ac:dyDescent="0.25">
      <c r="A1140" s="17" t="s">
        <v>8813</v>
      </c>
      <c r="B1140" s="14" t="s">
        <v>373</v>
      </c>
      <c r="C1140" s="14" t="s">
        <v>8662</v>
      </c>
    </row>
    <row r="1141" spans="1:3" x14ac:dyDescent="0.25">
      <c r="A1141" s="17" t="s">
        <v>8812</v>
      </c>
      <c r="B1141" s="14" t="s">
        <v>373</v>
      </c>
      <c r="C1141" s="14" t="s">
        <v>8662</v>
      </c>
    </row>
    <row r="1142" spans="1:3" x14ac:dyDescent="0.25">
      <c r="A1142" s="17" t="s">
        <v>8811</v>
      </c>
      <c r="B1142" s="14" t="s">
        <v>373</v>
      </c>
      <c r="C1142" s="14" t="s">
        <v>8662</v>
      </c>
    </row>
    <row r="1143" spans="1:3" x14ac:dyDescent="0.25">
      <c r="A1143" s="17" t="s">
        <v>8810</v>
      </c>
      <c r="B1143" s="14" t="s">
        <v>373</v>
      </c>
      <c r="C1143" s="14" t="s">
        <v>8662</v>
      </c>
    </row>
    <row r="1144" spans="1:3" x14ac:dyDescent="0.25">
      <c r="A1144" s="17" t="s">
        <v>8809</v>
      </c>
      <c r="B1144" s="14" t="s">
        <v>373</v>
      </c>
      <c r="C1144" s="14" t="s">
        <v>8662</v>
      </c>
    </row>
    <row r="1145" spans="1:3" x14ac:dyDescent="0.25">
      <c r="A1145" s="17" t="s">
        <v>8808</v>
      </c>
      <c r="B1145" s="14" t="s">
        <v>373</v>
      </c>
      <c r="C1145" s="14" t="s">
        <v>8662</v>
      </c>
    </row>
    <row r="1146" spans="1:3" x14ac:dyDescent="0.25">
      <c r="A1146" s="17" t="s">
        <v>8807</v>
      </c>
      <c r="B1146" s="14" t="s">
        <v>373</v>
      </c>
      <c r="C1146" s="14" t="s">
        <v>8662</v>
      </c>
    </row>
    <row r="1147" spans="1:3" x14ac:dyDescent="0.25">
      <c r="A1147" s="17" t="s">
        <v>8806</v>
      </c>
      <c r="B1147" s="14" t="s">
        <v>373</v>
      </c>
      <c r="C1147" s="14" t="s">
        <v>8662</v>
      </c>
    </row>
    <row r="1148" spans="1:3" x14ac:dyDescent="0.25">
      <c r="A1148" s="17" t="s">
        <v>8805</v>
      </c>
      <c r="B1148" s="14" t="s">
        <v>373</v>
      </c>
      <c r="C1148" s="14" t="s">
        <v>8662</v>
      </c>
    </row>
    <row r="1149" spans="1:3" x14ac:dyDescent="0.25">
      <c r="A1149" s="17" t="s">
        <v>8804</v>
      </c>
      <c r="B1149" s="14" t="s">
        <v>373</v>
      </c>
      <c r="C1149" s="14" t="s">
        <v>8662</v>
      </c>
    </row>
    <row r="1150" spans="1:3" x14ac:dyDescent="0.25">
      <c r="A1150" s="17" t="s">
        <v>8803</v>
      </c>
      <c r="B1150" s="14" t="s">
        <v>373</v>
      </c>
      <c r="C1150" s="14" t="s">
        <v>8662</v>
      </c>
    </row>
    <row r="1151" spans="1:3" x14ac:dyDescent="0.25">
      <c r="A1151" s="17" t="s">
        <v>8802</v>
      </c>
      <c r="B1151" s="14" t="s">
        <v>373</v>
      </c>
      <c r="C1151" s="14" t="s">
        <v>8662</v>
      </c>
    </row>
    <row r="1152" spans="1:3" x14ac:dyDescent="0.25">
      <c r="A1152" s="17" t="s">
        <v>8801</v>
      </c>
      <c r="B1152" s="14" t="s">
        <v>373</v>
      </c>
      <c r="C1152" s="14" t="s">
        <v>8662</v>
      </c>
    </row>
    <row r="1153" spans="1:3" x14ac:dyDescent="0.25">
      <c r="A1153" s="17" t="s">
        <v>8800</v>
      </c>
      <c r="B1153" s="14" t="s">
        <v>373</v>
      </c>
      <c r="C1153" s="14" t="s">
        <v>8662</v>
      </c>
    </row>
    <row r="1154" spans="1:3" x14ac:dyDescent="0.25">
      <c r="A1154" s="17" t="s">
        <v>8799</v>
      </c>
      <c r="B1154" s="14" t="s">
        <v>373</v>
      </c>
      <c r="C1154" s="14" t="s">
        <v>8662</v>
      </c>
    </row>
    <row r="1155" spans="1:3" x14ac:dyDescent="0.25">
      <c r="A1155" s="17" t="s">
        <v>8798</v>
      </c>
      <c r="B1155" s="14" t="s">
        <v>373</v>
      </c>
      <c r="C1155" s="14" t="s">
        <v>8662</v>
      </c>
    </row>
    <row r="1156" spans="1:3" x14ac:dyDescent="0.25">
      <c r="A1156" s="17" t="s">
        <v>8797</v>
      </c>
      <c r="B1156" s="14" t="s">
        <v>373</v>
      </c>
      <c r="C1156" s="14" t="s">
        <v>8662</v>
      </c>
    </row>
    <row r="1157" spans="1:3" x14ac:dyDescent="0.25">
      <c r="A1157" s="17" t="s">
        <v>8796</v>
      </c>
      <c r="B1157" s="14" t="s">
        <v>373</v>
      </c>
      <c r="C1157" s="14" t="s">
        <v>8684</v>
      </c>
    </row>
    <row r="1158" spans="1:3" x14ac:dyDescent="0.25">
      <c r="A1158" s="17" t="s">
        <v>8796</v>
      </c>
      <c r="B1158" s="14" t="s">
        <v>373</v>
      </c>
      <c r="C1158" s="14" t="s">
        <v>8662</v>
      </c>
    </row>
    <row r="1159" spans="1:3" x14ac:dyDescent="0.25">
      <c r="A1159" s="17" t="s">
        <v>8796</v>
      </c>
      <c r="B1159" s="14" t="s">
        <v>373</v>
      </c>
      <c r="C1159" s="14" t="s">
        <v>8644</v>
      </c>
    </row>
    <row r="1160" spans="1:3" x14ac:dyDescent="0.25">
      <c r="A1160" s="17" t="s">
        <v>8795</v>
      </c>
      <c r="B1160" s="14" t="s">
        <v>373</v>
      </c>
      <c r="C1160" s="14" t="s">
        <v>8662</v>
      </c>
    </row>
    <row r="1161" spans="1:3" x14ac:dyDescent="0.25">
      <c r="A1161" s="17" t="s">
        <v>8794</v>
      </c>
      <c r="B1161" s="14" t="s">
        <v>373</v>
      </c>
      <c r="C1161" s="14" t="s">
        <v>8662</v>
      </c>
    </row>
    <row r="1162" spans="1:3" x14ac:dyDescent="0.25">
      <c r="A1162" s="17" t="s">
        <v>8793</v>
      </c>
      <c r="B1162" s="14" t="s">
        <v>373</v>
      </c>
      <c r="C1162" s="14" t="s">
        <v>8662</v>
      </c>
    </row>
    <row r="1163" spans="1:3" x14ac:dyDescent="0.25">
      <c r="A1163" s="17" t="s">
        <v>8792</v>
      </c>
      <c r="B1163" s="14" t="s">
        <v>373</v>
      </c>
      <c r="C1163" s="14" t="s">
        <v>8662</v>
      </c>
    </row>
    <row r="1164" spans="1:3" x14ac:dyDescent="0.25">
      <c r="A1164" s="17" t="s">
        <v>8791</v>
      </c>
      <c r="B1164" s="14" t="s">
        <v>373</v>
      </c>
      <c r="C1164" s="14" t="s">
        <v>8662</v>
      </c>
    </row>
    <row r="1165" spans="1:3" x14ac:dyDescent="0.25">
      <c r="A1165" s="17" t="s">
        <v>8790</v>
      </c>
      <c r="B1165" s="14" t="s">
        <v>373</v>
      </c>
      <c r="C1165" s="14" t="s">
        <v>8662</v>
      </c>
    </row>
    <row r="1166" spans="1:3" x14ac:dyDescent="0.25">
      <c r="A1166" s="17" t="s">
        <v>8789</v>
      </c>
      <c r="B1166" s="14" t="s">
        <v>373</v>
      </c>
      <c r="C1166" s="14" t="s">
        <v>8662</v>
      </c>
    </row>
    <row r="1167" spans="1:3" x14ac:dyDescent="0.25">
      <c r="A1167" s="17" t="s">
        <v>8788</v>
      </c>
      <c r="B1167" s="14" t="s">
        <v>373</v>
      </c>
      <c r="C1167" s="14" t="s">
        <v>8662</v>
      </c>
    </row>
    <row r="1168" spans="1:3" x14ac:dyDescent="0.25">
      <c r="A1168" s="17" t="s">
        <v>8787</v>
      </c>
      <c r="B1168" s="14" t="s">
        <v>373</v>
      </c>
      <c r="C1168" s="14" t="s">
        <v>8662</v>
      </c>
    </row>
    <row r="1169" spans="1:3" x14ac:dyDescent="0.25">
      <c r="A1169" s="17" t="s">
        <v>8786</v>
      </c>
      <c r="B1169" s="14" t="s">
        <v>373</v>
      </c>
      <c r="C1169" s="14" t="s">
        <v>8662</v>
      </c>
    </row>
    <row r="1170" spans="1:3" x14ac:dyDescent="0.25">
      <c r="A1170" s="17" t="s">
        <v>8785</v>
      </c>
      <c r="B1170" s="14" t="s">
        <v>373</v>
      </c>
      <c r="C1170" s="14" t="s">
        <v>8662</v>
      </c>
    </row>
    <row r="1171" spans="1:3" x14ac:dyDescent="0.25">
      <c r="A1171" s="17" t="s">
        <v>8784</v>
      </c>
      <c r="B1171" s="14" t="s">
        <v>373</v>
      </c>
      <c r="C1171" s="14" t="s">
        <v>8662</v>
      </c>
    </row>
    <row r="1172" spans="1:3" x14ac:dyDescent="0.25">
      <c r="A1172" s="17" t="s">
        <v>8783</v>
      </c>
      <c r="B1172" s="14" t="s">
        <v>373</v>
      </c>
      <c r="C1172" s="14" t="s">
        <v>8662</v>
      </c>
    </row>
    <row r="1173" spans="1:3" x14ac:dyDescent="0.25">
      <c r="A1173" s="17" t="s">
        <v>8782</v>
      </c>
      <c r="B1173" s="14" t="s">
        <v>373</v>
      </c>
      <c r="C1173" s="14" t="s">
        <v>8662</v>
      </c>
    </row>
    <row r="1174" spans="1:3" x14ac:dyDescent="0.25">
      <c r="A1174" s="17" t="s">
        <v>8781</v>
      </c>
      <c r="B1174" s="14" t="s">
        <v>373</v>
      </c>
      <c r="C1174" s="14" t="s">
        <v>8662</v>
      </c>
    </row>
    <row r="1175" spans="1:3" x14ac:dyDescent="0.25">
      <c r="A1175" s="17" t="s">
        <v>8780</v>
      </c>
      <c r="B1175" s="14" t="s">
        <v>373</v>
      </c>
      <c r="C1175" s="14" t="s">
        <v>8662</v>
      </c>
    </row>
    <row r="1176" spans="1:3" x14ac:dyDescent="0.25">
      <c r="A1176" s="17" t="s">
        <v>8779</v>
      </c>
      <c r="B1176" s="14" t="s">
        <v>373</v>
      </c>
      <c r="C1176" s="14" t="s">
        <v>8662</v>
      </c>
    </row>
    <row r="1177" spans="1:3" x14ac:dyDescent="0.25">
      <c r="A1177" s="17" t="s">
        <v>8778</v>
      </c>
      <c r="B1177" s="14" t="s">
        <v>373</v>
      </c>
      <c r="C1177" s="14" t="s">
        <v>8662</v>
      </c>
    </row>
    <row r="1178" spans="1:3" x14ac:dyDescent="0.25">
      <c r="A1178" s="17" t="s">
        <v>8777</v>
      </c>
      <c r="B1178" s="14" t="s">
        <v>373</v>
      </c>
      <c r="C1178" s="14" t="s">
        <v>8662</v>
      </c>
    </row>
    <row r="1179" spans="1:3" x14ac:dyDescent="0.25">
      <c r="A1179" s="17" t="s">
        <v>8776</v>
      </c>
      <c r="B1179" s="14" t="s">
        <v>373</v>
      </c>
      <c r="C1179" s="14" t="s">
        <v>8684</v>
      </c>
    </row>
    <row r="1180" spans="1:3" x14ac:dyDescent="0.25">
      <c r="A1180" s="17" t="s">
        <v>8776</v>
      </c>
      <c r="B1180" s="14" t="s">
        <v>373</v>
      </c>
      <c r="C1180" s="14" t="s">
        <v>8662</v>
      </c>
    </row>
    <row r="1181" spans="1:3" x14ac:dyDescent="0.25">
      <c r="A1181" s="17" t="s">
        <v>8775</v>
      </c>
      <c r="B1181" s="14" t="s">
        <v>373</v>
      </c>
      <c r="C1181" s="14" t="s">
        <v>8662</v>
      </c>
    </row>
    <row r="1182" spans="1:3" x14ac:dyDescent="0.25">
      <c r="A1182" s="17" t="s">
        <v>8774</v>
      </c>
      <c r="B1182" s="14" t="s">
        <v>373</v>
      </c>
      <c r="C1182" s="14" t="s">
        <v>8662</v>
      </c>
    </row>
    <row r="1183" spans="1:3" x14ac:dyDescent="0.25">
      <c r="A1183" s="17" t="s">
        <v>8773</v>
      </c>
      <c r="B1183" s="14" t="s">
        <v>373</v>
      </c>
      <c r="C1183" s="14" t="s">
        <v>8662</v>
      </c>
    </row>
    <row r="1184" spans="1:3" x14ac:dyDescent="0.25">
      <c r="A1184" s="17" t="s">
        <v>8772</v>
      </c>
      <c r="B1184" s="14" t="s">
        <v>373</v>
      </c>
      <c r="C1184" s="14" t="s">
        <v>8662</v>
      </c>
    </row>
    <row r="1185" spans="1:3" x14ac:dyDescent="0.25">
      <c r="A1185" s="17" t="s">
        <v>8771</v>
      </c>
      <c r="B1185" s="14" t="s">
        <v>373</v>
      </c>
      <c r="C1185" s="14" t="s">
        <v>8662</v>
      </c>
    </row>
    <row r="1186" spans="1:3" x14ac:dyDescent="0.25">
      <c r="A1186" s="17" t="s">
        <v>8770</v>
      </c>
      <c r="B1186" s="14" t="s">
        <v>373</v>
      </c>
      <c r="C1186" s="14" t="s">
        <v>8662</v>
      </c>
    </row>
    <row r="1187" spans="1:3" x14ac:dyDescent="0.25">
      <c r="A1187" s="17" t="s">
        <v>8769</v>
      </c>
      <c r="B1187" s="14" t="s">
        <v>373</v>
      </c>
      <c r="C1187" s="14" t="s">
        <v>8662</v>
      </c>
    </row>
    <row r="1188" spans="1:3" x14ac:dyDescent="0.25">
      <c r="A1188" s="17" t="s">
        <v>8768</v>
      </c>
      <c r="B1188" s="14" t="s">
        <v>373</v>
      </c>
      <c r="C1188" s="14" t="s">
        <v>8662</v>
      </c>
    </row>
    <row r="1189" spans="1:3" x14ac:dyDescent="0.25">
      <c r="A1189" s="17" t="s">
        <v>8767</v>
      </c>
      <c r="B1189" s="14" t="s">
        <v>373</v>
      </c>
      <c r="C1189" s="14" t="s">
        <v>8662</v>
      </c>
    </row>
    <row r="1190" spans="1:3" x14ac:dyDescent="0.25">
      <c r="A1190" s="17" t="s">
        <v>8766</v>
      </c>
      <c r="B1190" s="14" t="s">
        <v>373</v>
      </c>
      <c r="C1190" s="14" t="s">
        <v>8662</v>
      </c>
    </row>
    <row r="1191" spans="1:3" x14ac:dyDescent="0.25">
      <c r="A1191" s="17" t="s">
        <v>8765</v>
      </c>
      <c r="B1191" s="14" t="s">
        <v>373</v>
      </c>
      <c r="C1191" s="14" t="s">
        <v>8662</v>
      </c>
    </row>
    <row r="1192" spans="1:3" x14ac:dyDescent="0.25">
      <c r="A1192" s="17" t="s">
        <v>8764</v>
      </c>
      <c r="B1192" s="14" t="s">
        <v>373</v>
      </c>
      <c r="C1192" s="14" t="s">
        <v>8662</v>
      </c>
    </row>
    <row r="1193" spans="1:3" x14ac:dyDescent="0.25">
      <c r="A1193" s="17" t="s">
        <v>8763</v>
      </c>
      <c r="B1193" s="14" t="s">
        <v>373</v>
      </c>
      <c r="C1193" s="14" t="s">
        <v>8662</v>
      </c>
    </row>
    <row r="1194" spans="1:3" x14ac:dyDescent="0.25">
      <c r="A1194" s="17" t="s">
        <v>8762</v>
      </c>
      <c r="B1194" s="14" t="s">
        <v>373</v>
      </c>
      <c r="C1194" s="14" t="s">
        <v>8644</v>
      </c>
    </row>
    <row r="1195" spans="1:3" x14ac:dyDescent="0.25">
      <c r="A1195" s="17" t="s">
        <v>8761</v>
      </c>
      <c r="B1195" s="14" t="s">
        <v>373</v>
      </c>
      <c r="C1195" s="14" t="s">
        <v>8750</v>
      </c>
    </row>
    <row r="1196" spans="1:3" x14ac:dyDescent="0.25">
      <c r="A1196" s="17" t="s">
        <v>8760</v>
      </c>
      <c r="B1196" s="14" t="s">
        <v>373</v>
      </c>
      <c r="C1196" s="14" t="s">
        <v>8750</v>
      </c>
    </row>
    <row r="1197" spans="1:3" x14ac:dyDescent="0.25">
      <c r="A1197" s="17" t="s">
        <v>8759</v>
      </c>
      <c r="B1197" s="14" t="s">
        <v>373</v>
      </c>
      <c r="C1197" s="14" t="s">
        <v>8750</v>
      </c>
    </row>
    <row r="1198" spans="1:3" x14ac:dyDescent="0.25">
      <c r="A1198" s="17" t="s">
        <v>8758</v>
      </c>
      <c r="B1198" s="14" t="s">
        <v>373</v>
      </c>
      <c r="C1198" s="14" t="s">
        <v>8750</v>
      </c>
    </row>
    <row r="1199" spans="1:3" x14ac:dyDescent="0.25">
      <c r="A1199" s="17" t="s">
        <v>8757</v>
      </c>
      <c r="B1199" s="14" t="s">
        <v>373</v>
      </c>
      <c r="C1199" s="14" t="s">
        <v>8750</v>
      </c>
    </row>
    <row r="1200" spans="1:3" x14ac:dyDescent="0.25">
      <c r="A1200" s="17" t="s">
        <v>8756</v>
      </c>
      <c r="B1200" s="14" t="s">
        <v>373</v>
      </c>
      <c r="C1200" s="14" t="s">
        <v>8750</v>
      </c>
    </row>
    <row r="1201" spans="1:3" x14ac:dyDescent="0.25">
      <c r="A1201" s="17" t="s">
        <v>8755</v>
      </c>
      <c r="B1201" s="14" t="s">
        <v>373</v>
      </c>
      <c r="C1201" s="14" t="s">
        <v>8750</v>
      </c>
    </row>
    <row r="1202" spans="1:3" x14ac:dyDescent="0.25">
      <c r="A1202" s="17" t="s">
        <v>8754</v>
      </c>
      <c r="B1202" s="14" t="s">
        <v>373</v>
      </c>
      <c r="C1202" s="14" t="s">
        <v>8750</v>
      </c>
    </row>
    <row r="1203" spans="1:3" x14ac:dyDescent="0.25">
      <c r="A1203" s="17" t="s">
        <v>8753</v>
      </c>
      <c r="B1203" s="14" t="s">
        <v>373</v>
      </c>
      <c r="C1203" s="14" t="s">
        <v>8750</v>
      </c>
    </row>
    <row r="1204" spans="1:3" x14ac:dyDescent="0.25">
      <c r="A1204" s="17" t="s">
        <v>8752</v>
      </c>
      <c r="B1204" s="14" t="s">
        <v>373</v>
      </c>
      <c r="C1204" s="14" t="s">
        <v>8750</v>
      </c>
    </row>
    <row r="1205" spans="1:3" x14ac:dyDescent="0.25">
      <c r="A1205" s="17" t="s">
        <v>8751</v>
      </c>
      <c r="B1205" s="14" t="s">
        <v>373</v>
      </c>
      <c r="C1205" s="14" t="s">
        <v>8750</v>
      </c>
    </row>
    <row r="1206" spans="1:3" x14ac:dyDescent="0.25">
      <c r="A1206" s="17" t="s">
        <v>8749</v>
      </c>
      <c r="B1206" s="14" t="s">
        <v>373</v>
      </c>
      <c r="C1206" s="14" t="s">
        <v>8582</v>
      </c>
    </row>
    <row r="1207" spans="1:3" x14ac:dyDescent="0.25">
      <c r="A1207" s="17" t="s">
        <v>8748</v>
      </c>
      <c r="B1207" s="14" t="s">
        <v>373</v>
      </c>
      <c r="C1207" s="14" t="s">
        <v>8582</v>
      </c>
    </row>
    <row r="1208" spans="1:3" x14ac:dyDescent="0.25">
      <c r="A1208" s="17" t="s">
        <v>8747</v>
      </c>
      <c r="B1208" s="14" t="s">
        <v>373</v>
      </c>
      <c r="C1208" s="14" t="s">
        <v>8582</v>
      </c>
    </row>
    <row r="1209" spans="1:3" x14ac:dyDescent="0.25">
      <c r="A1209" s="17" t="s">
        <v>8746</v>
      </c>
      <c r="B1209" s="14" t="s">
        <v>373</v>
      </c>
      <c r="C1209" s="14" t="s">
        <v>8582</v>
      </c>
    </row>
    <row r="1210" spans="1:3" x14ac:dyDescent="0.25">
      <c r="A1210" s="17" t="s">
        <v>8745</v>
      </c>
      <c r="B1210" s="14" t="s">
        <v>373</v>
      </c>
      <c r="C1210" s="14" t="s">
        <v>8582</v>
      </c>
    </row>
    <row r="1211" spans="1:3" x14ac:dyDescent="0.25">
      <c r="A1211" s="17" t="s">
        <v>8744</v>
      </c>
      <c r="B1211" s="14" t="s">
        <v>373</v>
      </c>
      <c r="C1211" s="14" t="s">
        <v>8526</v>
      </c>
    </row>
    <row r="1212" spans="1:3" x14ac:dyDescent="0.25">
      <c r="A1212" s="17" t="s">
        <v>8744</v>
      </c>
      <c r="B1212" s="14" t="s">
        <v>373</v>
      </c>
      <c r="C1212" s="14" t="s">
        <v>8582</v>
      </c>
    </row>
    <row r="1213" spans="1:3" x14ac:dyDescent="0.25">
      <c r="A1213" s="17" t="s">
        <v>8743</v>
      </c>
      <c r="B1213" s="14" t="s">
        <v>373</v>
      </c>
      <c r="C1213" s="14" t="s">
        <v>8582</v>
      </c>
    </row>
    <row r="1214" spans="1:3" x14ac:dyDescent="0.25">
      <c r="A1214" s="17" t="s">
        <v>8742</v>
      </c>
      <c r="B1214" s="14" t="s">
        <v>373</v>
      </c>
      <c r="C1214" s="14" t="s">
        <v>8582</v>
      </c>
    </row>
    <row r="1215" spans="1:3" x14ac:dyDescent="0.25">
      <c r="A1215" s="17" t="s">
        <v>8741</v>
      </c>
      <c r="B1215" s="14" t="s">
        <v>373</v>
      </c>
      <c r="C1215" s="14" t="s">
        <v>8582</v>
      </c>
    </row>
    <row r="1216" spans="1:3" x14ac:dyDescent="0.25">
      <c r="A1216" s="17" t="s">
        <v>8740</v>
      </c>
      <c r="B1216" s="14" t="s">
        <v>373</v>
      </c>
      <c r="C1216" s="14" t="s">
        <v>8582</v>
      </c>
    </row>
    <row r="1217" spans="1:3" x14ac:dyDescent="0.25">
      <c r="A1217" s="17" t="s">
        <v>8739</v>
      </c>
      <c r="B1217" s="14" t="s">
        <v>373</v>
      </c>
      <c r="C1217" s="14" t="s">
        <v>8582</v>
      </c>
    </row>
    <row r="1218" spans="1:3" x14ac:dyDescent="0.25">
      <c r="A1218" s="17" t="s">
        <v>8738</v>
      </c>
      <c r="B1218" s="14" t="s">
        <v>373</v>
      </c>
      <c r="C1218" s="14" t="s">
        <v>8582</v>
      </c>
    </row>
    <row r="1219" spans="1:3" x14ac:dyDescent="0.25">
      <c r="A1219" s="17" t="s">
        <v>8737</v>
      </c>
      <c r="B1219" s="14" t="s">
        <v>373</v>
      </c>
      <c r="C1219" s="14" t="s">
        <v>8582</v>
      </c>
    </row>
    <row r="1220" spans="1:3" x14ac:dyDescent="0.25">
      <c r="A1220" s="17" t="s">
        <v>8736</v>
      </c>
      <c r="B1220" s="14" t="s">
        <v>373</v>
      </c>
      <c r="C1220" s="14" t="s">
        <v>8728</v>
      </c>
    </row>
    <row r="1221" spans="1:3" x14ac:dyDescent="0.25">
      <c r="A1221" s="17" t="s">
        <v>8735</v>
      </c>
      <c r="B1221" s="14" t="s">
        <v>373</v>
      </c>
      <c r="C1221" s="14" t="s">
        <v>8728</v>
      </c>
    </row>
    <row r="1222" spans="1:3" x14ac:dyDescent="0.25">
      <c r="A1222" s="17" t="s">
        <v>8734</v>
      </c>
      <c r="B1222" s="14" t="s">
        <v>373</v>
      </c>
      <c r="C1222" s="14" t="s">
        <v>8728</v>
      </c>
    </row>
    <row r="1223" spans="1:3" x14ac:dyDescent="0.25">
      <c r="A1223" s="17" t="s">
        <v>8733</v>
      </c>
      <c r="B1223" s="14" t="s">
        <v>373</v>
      </c>
      <c r="C1223" s="14" t="s">
        <v>8728</v>
      </c>
    </row>
    <row r="1224" spans="1:3" x14ac:dyDescent="0.25">
      <c r="A1224" s="17" t="s">
        <v>8732</v>
      </c>
      <c r="B1224" s="14" t="s">
        <v>373</v>
      </c>
      <c r="C1224" s="14" t="s">
        <v>8728</v>
      </c>
    </row>
    <row r="1225" spans="1:3" x14ac:dyDescent="0.25">
      <c r="A1225" s="17" t="s">
        <v>8731</v>
      </c>
      <c r="B1225" s="14" t="s">
        <v>373</v>
      </c>
      <c r="C1225" s="14" t="s">
        <v>8728</v>
      </c>
    </row>
    <row r="1226" spans="1:3" x14ac:dyDescent="0.25">
      <c r="A1226" s="17" t="s">
        <v>8730</v>
      </c>
      <c r="B1226" s="14" t="s">
        <v>373</v>
      </c>
      <c r="C1226" s="14" t="s">
        <v>8728</v>
      </c>
    </row>
    <row r="1227" spans="1:3" x14ac:dyDescent="0.25">
      <c r="A1227" s="17" t="s">
        <v>8729</v>
      </c>
      <c r="B1227" s="14" t="s">
        <v>373</v>
      </c>
      <c r="C1227" s="14" t="s">
        <v>8728</v>
      </c>
    </row>
    <row r="1228" spans="1:3" x14ac:dyDescent="0.25">
      <c r="A1228" s="17" t="s">
        <v>8727</v>
      </c>
      <c r="B1228" s="14" t="s">
        <v>373</v>
      </c>
      <c r="C1228" s="14" t="s">
        <v>8724</v>
      </c>
    </row>
    <row r="1229" spans="1:3" x14ac:dyDescent="0.25">
      <c r="A1229" s="17" t="s">
        <v>8726</v>
      </c>
      <c r="B1229" s="14" t="s">
        <v>373</v>
      </c>
      <c r="C1229" s="14" t="s">
        <v>8724</v>
      </c>
    </row>
    <row r="1230" spans="1:3" x14ac:dyDescent="0.25">
      <c r="A1230" s="17" t="s">
        <v>8725</v>
      </c>
      <c r="B1230" s="14" t="s">
        <v>373</v>
      </c>
      <c r="C1230" s="14" t="s">
        <v>8724</v>
      </c>
    </row>
    <row r="1231" spans="1:3" x14ac:dyDescent="0.25">
      <c r="A1231" s="17" t="s">
        <v>8723</v>
      </c>
      <c r="B1231" s="14" t="s">
        <v>373</v>
      </c>
      <c r="C1231" s="14" t="s">
        <v>8712</v>
      </c>
    </row>
    <row r="1232" spans="1:3" x14ac:dyDescent="0.25">
      <c r="A1232" s="17" t="s">
        <v>8722</v>
      </c>
      <c r="B1232" s="14" t="s">
        <v>373</v>
      </c>
      <c r="C1232" s="14" t="s">
        <v>8712</v>
      </c>
    </row>
    <row r="1233" spans="1:3" x14ac:dyDescent="0.25">
      <c r="A1233" s="17" t="s">
        <v>8721</v>
      </c>
      <c r="B1233" s="14" t="s">
        <v>373</v>
      </c>
      <c r="C1233" s="14" t="s">
        <v>8712</v>
      </c>
    </row>
    <row r="1234" spans="1:3" x14ac:dyDescent="0.25">
      <c r="A1234" s="17" t="s">
        <v>8720</v>
      </c>
      <c r="B1234" s="14" t="s">
        <v>373</v>
      </c>
      <c r="C1234" s="14" t="s">
        <v>8712</v>
      </c>
    </row>
    <row r="1235" spans="1:3" x14ac:dyDescent="0.25">
      <c r="A1235" s="17" t="s">
        <v>8719</v>
      </c>
      <c r="B1235" s="14" t="s">
        <v>373</v>
      </c>
      <c r="C1235" s="14" t="s">
        <v>8712</v>
      </c>
    </row>
    <row r="1236" spans="1:3" x14ac:dyDescent="0.25">
      <c r="A1236" s="17" t="s">
        <v>8718</v>
      </c>
      <c r="B1236" s="14" t="s">
        <v>373</v>
      </c>
      <c r="C1236" s="14" t="s">
        <v>8712</v>
      </c>
    </row>
    <row r="1237" spans="1:3" x14ac:dyDescent="0.25">
      <c r="A1237" s="17" t="s">
        <v>8717</v>
      </c>
      <c r="B1237" s="14" t="s">
        <v>373</v>
      </c>
      <c r="C1237" s="14" t="s">
        <v>8712</v>
      </c>
    </row>
    <row r="1238" spans="1:3" x14ac:dyDescent="0.25">
      <c r="A1238" s="17" t="s">
        <v>8716</v>
      </c>
      <c r="B1238" s="14" t="s">
        <v>373</v>
      </c>
      <c r="C1238" s="14" t="s">
        <v>8712</v>
      </c>
    </row>
    <row r="1239" spans="1:3" x14ac:dyDescent="0.25">
      <c r="A1239" s="17" t="s">
        <v>8715</v>
      </c>
      <c r="B1239" s="14" t="s">
        <v>381</v>
      </c>
      <c r="C1239" s="14" t="s">
        <v>7541</v>
      </c>
    </row>
    <row r="1240" spans="1:3" x14ac:dyDescent="0.25">
      <c r="A1240" s="17" t="s">
        <v>8715</v>
      </c>
      <c r="B1240" s="14" t="s">
        <v>373</v>
      </c>
      <c r="C1240" s="14" t="s">
        <v>8712</v>
      </c>
    </row>
    <row r="1241" spans="1:3" x14ac:dyDescent="0.25">
      <c r="A1241" s="17" t="s">
        <v>8714</v>
      </c>
      <c r="B1241" s="14" t="s">
        <v>373</v>
      </c>
      <c r="C1241" s="14" t="s">
        <v>8712</v>
      </c>
    </row>
    <row r="1242" spans="1:3" x14ac:dyDescent="0.25">
      <c r="A1242" s="17" t="s">
        <v>8713</v>
      </c>
      <c r="B1242" s="14" t="s">
        <v>373</v>
      </c>
      <c r="C1242" s="14" t="s">
        <v>8712</v>
      </c>
    </row>
    <row r="1243" spans="1:3" x14ac:dyDescent="0.25">
      <c r="A1243" s="17" t="s">
        <v>8711</v>
      </c>
      <c r="B1243" s="14" t="s">
        <v>373</v>
      </c>
      <c r="C1243" s="14" t="s">
        <v>8706</v>
      </c>
    </row>
    <row r="1244" spans="1:3" x14ac:dyDescent="0.25">
      <c r="A1244" s="17" t="s">
        <v>8710</v>
      </c>
      <c r="B1244" s="14" t="s">
        <v>373</v>
      </c>
      <c r="C1244" s="14" t="s">
        <v>8706</v>
      </c>
    </row>
    <row r="1245" spans="1:3" x14ac:dyDescent="0.25">
      <c r="A1245" s="17" t="s">
        <v>8709</v>
      </c>
      <c r="B1245" s="14" t="s">
        <v>373</v>
      </c>
      <c r="C1245" s="14" t="s">
        <v>8706</v>
      </c>
    </row>
    <row r="1246" spans="1:3" x14ac:dyDescent="0.25">
      <c r="A1246" s="17" t="s">
        <v>8708</v>
      </c>
      <c r="B1246" s="14" t="s">
        <v>373</v>
      </c>
      <c r="C1246" s="14" t="s">
        <v>8706</v>
      </c>
    </row>
    <row r="1247" spans="1:3" x14ac:dyDescent="0.25">
      <c r="A1247" s="17" t="s">
        <v>8707</v>
      </c>
      <c r="B1247" s="14" t="s">
        <v>373</v>
      </c>
      <c r="C1247" s="14" t="s">
        <v>8706</v>
      </c>
    </row>
    <row r="1248" spans="1:3" x14ac:dyDescent="0.25">
      <c r="A1248" s="17" t="s">
        <v>8705</v>
      </c>
      <c r="B1248" s="14" t="s">
        <v>373</v>
      </c>
      <c r="C1248" s="14" t="s">
        <v>8696</v>
      </c>
    </row>
    <row r="1249" spans="1:3" x14ac:dyDescent="0.25">
      <c r="A1249" s="17" t="s">
        <v>8704</v>
      </c>
      <c r="B1249" s="14" t="s">
        <v>373</v>
      </c>
      <c r="C1249" s="14" t="s">
        <v>8696</v>
      </c>
    </row>
    <row r="1250" spans="1:3" x14ac:dyDescent="0.25">
      <c r="A1250" s="17" t="s">
        <v>8703</v>
      </c>
      <c r="B1250" s="14" t="s">
        <v>373</v>
      </c>
      <c r="C1250" s="14" t="s">
        <v>8696</v>
      </c>
    </row>
    <row r="1251" spans="1:3" x14ac:dyDescent="0.25">
      <c r="A1251" s="17" t="s">
        <v>8702</v>
      </c>
      <c r="B1251" s="14" t="s">
        <v>373</v>
      </c>
      <c r="C1251" s="14" t="s">
        <v>8696</v>
      </c>
    </row>
    <row r="1252" spans="1:3" x14ac:dyDescent="0.25">
      <c r="A1252" s="17" t="s">
        <v>8701</v>
      </c>
      <c r="B1252" s="14" t="s">
        <v>373</v>
      </c>
      <c r="C1252" s="14" t="s">
        <v>8696</v>
      </c>
    </row>
    <row r="1253" spans="1:3" x14ac:dyDescent="0.25">
      <c r="A1253" s="17" t="s">
        <v>8700</v>
      </c>
      <c r="B1253" s="14" t="s">
        <v>373</v>
      </c>
      <c r="C1253" s="14" t="s">
        <v>8696</v>
      </c>
    </row>
    <row r="1254" spans="1:3" x14ac:dyDescent="0.25">
      <c r="A1254" s="17" t="s">
        <v>8699</v>
      </c>
      <c r="B1254" s="14" t="s">
        <v>373</v>
      </c>
      <c r="C1254" s="14" t="s">
        <v>8696</v>
      </c>
    </row>
    <row r="1255" spans="1:3" x14ac:dyDescent="0.25">
      <c r="A1255" s="17" t="s">
        <v>8698</v>
      </c>
      <c r="B1255" s="14" t="s">
        <v>373</v>
      </c>
      <c r="C1255" s="14" t="s">
        <v>8696</v>
      </c>
    </row>
    <row r="1256" spans="1:3" x14ac:dyDescent="0.25">
      <c r="A1256" s="17" t="s">
        <v>8697</v>
      </c>
      <c r="B1256" s="14" t="s">
        <v>373</v>
      </c>
      <c r="C1256" s="14" t="s">
        <v>8696</v>
      </c>
    </row>
    <row r="1257" spans="1:3" x14ac:dyDescent="0.25">
      <c r="A1257" s="17" t="s">
        <v>8695</v>
      </c>
      <c r="B1257" s="14" t="s">
        <v>373</v>
      </c>
      <c r="C1257" s="14" t="s">
        <v>8684</v>
      </c>
    </row>
    <row r="1258" spans="1:3" x14ac:dyDescent="0.25">
      <c r="A1258" s="17" t="s">
        <v>8694</v>
      </c>
      <c r="B1258" s="14" t="s">
        <v>373</v>
      </c>
      <c r="C1258" s="14" t="s">
        <v>8684</v>
      </c>
    </row>
    <row r="1259" spans="1:3" x14ac:dyDescent="0.25">
      <c r="A1259" s="17" t="s">
        <v>8693</v>
      </c>
      <c r="B1259" s="14" t="s">
        <v>373</v>
      </c>
      <c r="C1259" s="14" t="s">
        <v>8684</v>
      </c>
    </row>
    <row r="1260" spans="1:3" x14ac:dyDescent="0.25">
      <c r="A1260" s="17" t="s">
        <v>8692</v>
      </c>
      <c r="B1260" s="14" t="s">
        <v>373</v>
      </c>
      <c r="C1260" s="14" t="s">
        <v>8684</v>
      </c>
    </row>
    <row r="1261" spans="1:3" x14ac:dyDescent="0.25">
      <c r="A1261" s="17" t="s">
        <v>8691</v>
      </c>
      <c r="B1261" s="14" t="s">
        <v>373</v>
      </c>
      <c r="C1261" s="14" t="s">
        <v>8684</v>
      </c>
    </row>
    <row r="1262" spans="1:3" x14ac:dyDescent="0.25">
      <c r="A1262" s="17" t="s">
        <v>8690</v>
      </c>
      <c r="B1262" s="14" t="s">
        <v>373</v>
      </c>
      <c r="C1262" s="14" t="s">
        <v>8684</v>
      </c>
    </row>
    <row r="1263" spans="1:3" x14ac:dyDescent="0.25">
      <c r="A1263" s="17" t="s">
        <v>8689</v>
      </c>
      <c r="B1263" s="14" t="s">
        <v>373</v>
      </c>
      <c r="C1263" s="14" t="s">
        <v>8684</v>
      </c>
    </row>
    <row r="1264" spans="1:3" x14ac:dyDescent="0.25">
      <c r="A1264" s="17" t="s">
        <v>8688</v>
      </c>
      <c r="B1264" s="14" t="s">
        <v>373</v>
      </c>
      <c r="C1264" s="14" t="s">
        <v>8684</v>
      </c>
    </row>
    <row r="1265" spans="1:3" x14ac:dyDescent="0.25">
      <c r="A1265" s="17" t="s">
        <v>8687</v>
      </c>
      <c r="B1265" s="14" t="s">
        <v>373</v>
      </c>
      <c r="C1265" s="14" t="s">
        <v>8684</v>
      </c>
    </row>
    <row r="1266" spans="1:3" x14ac:dyDescent="0.25">
      <c r="A1266" s="17" t="s">
        <v>8686</v>
      </c>
      <c r="B1266" s="14" t="s">
        <v>373</v>
      </c>
      <c r="C1266" s="14" t="s">
        <v>8684</v>
      </c>
    </row>
    <row r="1267" spans="1:3" x14ac:dyDescent="0.25">
      <c r="A1267" s="17" t="s">
        <v>8685</v>
      </c>
      <c r="B1267" s="14" t="s">
        <v>373</v>
      </c>
      <c r="C1267" s="14" t="s">
        <v>8684</v>
      </c>
    </row>
    <row r="1268" spans="1:3" x14ac:dyDescent="0.25">
      <c r="A1268" s="17" t="s">
        <v>8683</v>
      </c>
      <c r="B1268" s="14" t="s">
        <v>373</v>
      </c>
      <c r="C1268" s="14" t="s">
        <v>8664</v>
      </c>
    </row>
    <row r="1269" spans="1:3" x14ac:dyDescent="0.25">
      <c r="A1269" s="17" t="s">
        <v>8683</v>
      </c>
      <c r="B1269" s="14" t="s">
        <v>373</v>
      </c>
      <c r="C1269" s="14" t="s">
        <v>8662</v>
      </c>
    </row>
    <row r="1270" spans="1:3" x14ac:dyDescent="0.25">
      <c r="A1270" s="17" t="s">
        <v>8683</v>
      </c>
      <c r="B1270" s="14" t="s">
        <v>373</v>
      </c>
      <c r="C1270" s="14" t="s">
        <v>8633</v>
      </c>
    </row>
    <row r="1271" spans="1:3" x14ac:dyDescent="0.25">
      <c r="A1271" s="17" t="s">
        <v>8683</v>
      </c>
      <c r="B1271" s="14" t="s">
        <v>373</v>
      </c>
      <c r="C1271" s="14" t="s">
        <v>8644</v>
      </c>
    </row>
    <row r="1272" spans="1:3" x14ac:dyDescent="0.25">
      <c r="A1272" s="17" t="s">
        <v>8682</v>
      </c>
      <c r="B1272" s="14" t="s">
        <v>373</v>
      </c>
      <c r="C1272" s="14" t="s">
        <v>8664</v>
      </c>
    </row>
    <row r="1273" spans="1:3" x14ac:dyDescent="0.25">
      <c r="A1273" s="17" t="s">
        <v>8681</v>
      </c>
      <c r="B1273" s="14" t="s">
        <v>373</v>
      </c>
      <c r="C1273" s="14" t="s">
        <v>8664</v>
      </c>
    </row>
    <row r="1274" spans="1:3" x14ac:dyDescent="0.25">
      <c r="A1274" s="17" t="s">
        <v>8681</v>
      </c>
      <c r="B1274" s="14" t="s">
        <v>373</v>
      </c>
      <c r="C1274" s="14" t="s">
        <v>8662</v>
      </c>
    </row>
    <row r="1275" spans="1:3" x14ac:dyDescent="0.25">
      <c r="A1275" s="17" t="s">
        <v>8680</v>
      </c>
      <c r="B1275" s="14" t="s">
        <v>373</v>
      </c>
      <c r="C1275" s="14" t="s">
        <v>8664</v>
      </c>
    </row>
    <row r="1276" spans="1:3" x14ac:dyDescent="0.25">
      <c r="A1276" s="17" t="s">
        <v>8679</v>
      </c>
      <c r="B1276" s="14" t="s">
        <v>373</v>
      </c>
      <c r="C1276" s="14" t="s">
        <v>8664</v>
      </c>
    </row>
    <row r="1277" spans="1:3" x14ac:dyDescent="0.25">
      <c r="A1277" s="17" t="s">
        <v>8678</v>
      </c>
      <c r="B1277" s="14" t="s">
        <v>373</v>
      </c>
      <c r="C1277" s="14" t="s">
        <v>8664</v>
      </c>
    </row>
    <row r="1278" spans="1:3" x14ac:dyDescent="0.25">
      <c r="A1278" s="17" t="s">
        <v>8677</v>
      </c>
      <c r="B1278" s="14" t="s">
        <v>373</v>
      </c>
      <c r="C1278" s="14" t="s">
        <v>8664</v>
      </c>
    </row>
    <row r="1279" spans="1:3" x14ac:dyDescent="0.25">
      <c r="A1279" s="17" t="s">
        <v>8676</v>
      </c>
      <c r="B1279" s="14" t="s">
        <v>373</v>
      </c>
      <c r="C1279" s="14" t="s">
        <v>8664</v>
      </c>
    </row>
    <row r="1280" spans="1:3" x14ac:dyDescent="0.25">
      <c r="A1280" s="17" t="s">
        <v>8676</v>
      </c>
      <c r="B1280" s="14" t="s">
        <v>373</v>
      </c>
      <c r="C1280" s="14" t="s">
        <v>8662</v>
      </c>
    </row>
    <row r="1281" spans="1:3" x14ac:dyDescent="0.25">
      <c r="A1281" s="17" t="s">
        <v>8676</v>
      </c>
      <c r="B1281" s="14" t="s">
        <v>373</v>
      </c>
      <c r="C1281" s="14" t="s">
        <v>8644</v>
      </c>
    </row>
    <row r="1282" spans="1:3" x14ac:dyDescent="0.25">
      <c r="A1282" s="17" t="s">
        <v>8675</v>
      </c>
      <c r="B1282" s="14" t="s">
        <v>373</v>
      </c>
      <c r="C1282" s="14" t="s">
        <v>8664</v>
      </c>
    </row>
    <row r="1283" spans="1:3" x14ac:dyDescent="0.25">
      <c r="A1283" s="17" t="s">
        <v>8675</v>
      </c>
      <c r="B1283" s="14" t="s">
        <v>373</v>
      </c>
      <c r="C1283" s="14" t="s">
        <v>8662</v>
      </c>
    </row>
    <row r="1284" spans="1:3" x14ac:dyDescent="0.25">
      <c r="A1284" s="17" t="s">
        <v>8674</v>
      </c>
      <c r="B1284" s="14" t="s">
        <v>373</v>
      </c>
      <c r="C1284" s="14" t="s">
        <v>8664</v>
      </c>
    </row>
    <row r="1285" spans="1:3" x14ac:dyDescent="0.25">
      <c r="A1285" s="17" t="s">
        <v>8674</v>
      </c>
      <c r="B1285" s="14" t="s">
        <v>373</v>
      </c>
      <c r="C1285" s="14" t="s">
        <v>8662</v>
      </c>
    </row>
    <row r="1286" spans="1:3" x14ac:dyDescent="0.25">
      <c r="A1286" s="17" t="s">
        <v>8673</v>
      </c>
      <c r="B1286" s="14" t="s">
        <v>373</v>
      </c>
      <c r="C1286" s="14" t="s">
        <v>8664</v>
      </c>
    </row>
    <row r="1287" spans="1:3" x14ac:dyDescent="0.25">
      <c r="A1287" s="17" t="s">
        <v>8672</v>
      </c>
      <c r="B1287" s="14" t="s">
        <v>373</v>
      </c>
      <c r="C1287" s="14" t="s">
        <v>8664</v>
      </c>
    </row>
    <row r="1288" spans="1:3" x14ac:dyDescent="0.25">
      <c r="A1288" s="17" t="s">
        <v>8671</v>
      </c>
      <c r="B1288" s="14" t="s">
        <v>373</v>
      </c>
      <c r="C1288" s="14" t="s">
        <v>8664</v>
      </c>
    </row>
    <row r="1289" spans="1:3" x14ac:dyDescent="0.25">
      <c r="A1289" s="17" t="s">
        <v>8670</v>
      </c>
      <c r="B1289" s="14" t="s">
        <v>373</v>
      </c>
      <c r="C1289" s="14" t="s">
        <v>8664</v>
      </c>
    </row>
    <row r="1290" spans="1:3" x14ac:dyDescent="0.25">
      <c r="A1290" s="17" t="s">
        <v>8669</v>
      </c>
      <c r="B1290" s="14" t="s">
        <v>373</v>
      </c>
      <c r="C1290" s="14" t="s">
        <v>8664</v>
      </c>
    </row>
    <row r="1291" spans="1:3" x14ac:dyDescent="0.25">
      <c r="A1291" s="17" t="s">
        <v>8668</v>
      </c>
      <c r="B1291" s="14" t="s">
        <v>373</v>
      </c>
      <c r="C1291" s="14" t="s">
        <v>8664</v>
      </c>
    </row>
    <row r="1292" spans="1:3" x14ac:dyDescent="0.25">
      <c r="A1292" s="17" t="s">
        <v>8667</v>
      </c>
      <c r="B1292" s="14" t="s">
        <v>373</v>
      </c>
      <c r="C1292" s="14" t="s">
        <v>8664</v>
      </c>
    </row>
    <row r="1293" spans="1:3" x14ac:dyDescent="0.25">
      <c r="A1293" s="17" t="s">
        <v>8666</v>
      </c>
      <c r="B1293" s="14" t="s">
        <v>373</v>
      </c>
      <c r="C1293" s="14" t="s">
        <v>8664</v>
      </c>
    </row>
    <row r="1294" spans="1:3" x14ac:dyDescent="0.25">
      <c r="A1294" s="17" t="s">
        <v>8666</v>
      </c>
      <c r="B1294" s="14" t="s">
        <v>373</v>
      </c>
      <c r="C1294" s="14" t="s">
        <v>8662</v>
      </c>
    </row>
    <row r="1295" spans="1:3" x14ac:dyDescent="0.25">
      <c r="A1295" s="17" t="s">
        <v>8665</v>
      </c>
      <c r="B1295" s="14" t="s">
        <v>373</v>
      </c>
      <c r="C1295" s="14" t="s">
        <v>8664</v>
      </c>
    </row>
    <row r="1296" spans="1:3" x14ac:dyDescent="0.25">
      <c r="A1296" s="17" t="s">
        <v>8663</v>
      </c>
      <c r="B1296" s="14" t="s">
        <v>373</v>
      </c>
      <c r="C1296" s="14" t="s">
        <v>8664</v>
      </c>
    </row>
    <row r="1297" spans="1:3" x14ac:dyDescent="0.25">
      <c r="A1297" s="17" t="s">
        <v>8663</v>
      </c>
      <c r="B1297" s="14" t="s">
        <v>373</v>
      </c>
      <c r="C1297" s="14" t="s">
        <v>8662</v>
      </c>
    </row>
    <row r="1298" spans="1:3" x14ac:dyDescent="0.25">
      <c r="A1298" s="17" t="s">
        <v>8661</v>
      </c>
      <c r="B1298" s="14" t="s">
        <v>373</v>
      </c>
      <c r="C1298" s="14" t="s">
        <v>8644</v>
      </c>
    </row>
    <row r="1299" spans="1:3" x14ac:dyDescent="0.25">
      <c r="A1299" s="17" t="s">
        <v>8660</v>
      </c>
      <c r="B1299" s="14" t="s">
        <v>373</v>
      </c>
      <c r="C1299" s="14" t="s">
        <v>8644</v>
      </c>
    </row>
    <row r="1300" spans="1:3" x14ac:dyDescent="0.25">
      <c r="A1300" s="17" t="s">
        <v>8659</v>
      </c>
      <c r="B1300" s="14" t="s">
        <v>373</v>
      </c>
      <c r="C1300" s="14" t="s">
        <v>8644</v>
      </c>
    </row>
    <row r="1301" spans="1:3" x14ac:dyDescent="0.25">
      <c r="A1301" s="17" t="s">
        <v>8658</v>
      </c>
      <c r="B1301" s="14" t="s">
        <v>373</v>
      </c>
      <c r="C1301" s="14" t="s">
        <v>8644</v>
      </c>
    </row>
    <row r="1302" spans="1:3" x14ac:dyDescent="0.25">
      <c r="A1302" s="17" t="s">
        <v>8657</v>
      </c>
      <c r="B1302" s="14" t="s">
        <v>373</v>
      </c>
      <c r="C1302" s="14" t="s">
        <v>8644</v>
      </c>
    </row>
    <row r="1303" spans="1:3" x14ac:dyDescent="0.25">
      <c r="A1303" s="17" t="s">
        <v>8656</v>
      </c>
      <c r="B1303" s="14" t="s">
        <v>373</v>
      </c>
      <c r="C1303" s="14" t="s">
        <v>8644</v>
      </c>
    </row>
    <row r="1304" spans="1:3" x14ac:dyDescent="0.25">
      <c r="A1304" s="17" t="s">
        <v>8655</v>
      </c>
      <c r="B1304" s="14" t="s">
        <v>373</v>
      </c>
      <c r="C1304" s="14" t="s">
        <v>8644</v>
      </c>
    </row>
    <row r="1305" spans="1:3" x14ac:dyDescent="0.25">
      <c r="A1305" s="17" t="s">
        <v>8654</v>
      </c>
      <c r="B1305" s="14" t="s">
        <v>373</v>
      </c>
      <c r="C1305" s="14" t="s">
        <v>8644</v>
      </c>
    </row>
    <row r="1306" spans="1:3" x14ac:dyDescent="0.25">
      <c r="A1306" s="17" t="s">
        <v>8653</v>
      </c>
      <c r="B1306" s="14" t="s">
        <v>373</v>
      </c>
      <c r="C1306" s="14" t="s">
        <v>8644</v>
      </c>
    </row>
    <row r="1307" spans="1:3" x14ac:dyDescent="0.25">
      <c r="A1307" s="17" t="s">
        <v>8652</v>
      </c>
      <c r="B1307" s="14" t="s">
        <v>373</v>
      </c>
      <c r="C1307" s="14" t="s">
        <v>8644</v>
      </c>
    </row>
    <row r="1308" spans="1:3" x14ac:dyDescent="0.25">
      <c r="A1308" s="17" t="s">
        <v>8651</v>
      </c>
      <c r="B1308" s="14" t="s">
        <v>373</v>
      </c>
      <c r="C1308" s="14" t="s">
        <v>8644</v>
      </c>
    </row>
    <row r="1309" spans="1:3" x14ac:dyDescent="0.25">
      <c r="A1309" s="17" t="s">
        <v>8650</v>
      </c>
      <c r="B1309" s="14" t="s">
        <v>373</v>
      </c>
      <c r="C1309" s="14" t="s">
        <v>8644</v>
      </c>
    </row>
    <row r="1310" spans="1:3" x14ac:dyDescent="0.25">
      <c r="A1310" s="17" t="s">
        <v>8649</v>
      </c>
      <c r="B1310" s="14" t="s">
        <v>373</v>
      </c>
      <c r="C1310" s="14" t="s">
        <v>8644</v>
      </c>
    </row>
    <row r="1311" spans="1:3" x14ac:dyDescent="0.25">
      <c r="A1311" s="17" t="s">
        <v>8648</v>
      </c>
      <c r="B1311" s="14" t="s">
        <v>373</v>
      </c>
      <c r="C1311" s="14" t="s">
        <v>8644</v>
      </c>
    </row>
    <row r="1312" spans="1:3" x14ac:dyDescent="0.25">
      <c r="A1312" s="17" t="s">
        <v>8647</v>
      </c>
      <c r="B1312" s="14" t="s">
        <v>373</v>
      </c>
      <c r="C1312" s="14" t="s">
        <v>8644</v>
      </c>
    </row>
    <row r="1313" spans="1:3" x14ac:dyDescent="0.25">
      <c r="A1313" s="17" t="s">
        <v>8646</v>
      </c>
      <c r="B1313" s="14" t="s">
        <v>373</v>
      </c>
      <c r="C1313" s="14" t="s">
        <v>8644</v>
      </c>
    </row>
    <row r="1314" spans="1:3" x14ac:dyDescent="0.25">
      <c r="A1314" s="17" t="s">
        <v>8645</v>
      </c>
      <c r="B1314" s="14" t="s">
        <v>373</v>
      </c>
      <c r="C1314" s="14" t="s">
        <v>8644</v>
      </c>
    </row>
    <row r="1315" spans="1:3" x14ac:dyDescent="0.25">
      <c r="A1315" s="17" t="s">
        <v>8643</v>
      </c>
      <c r="B1315" s="14" t="s">
        <v>373</v>
      </c>
      <c r="C1315" s="14" t="s">
        <v>8633</v>
      </c>
    </row>
    <row r="1316" spans="1:3" x14ac:dyDescent="0.25">
      <c r="A1316" s="17" t="s">
        <v>8642</v>
      </c>
      <c r="B1316" s="14" t="s">
        <v>373</v>
      </c>
      <c r="C1316" s="14" t="s">
        <v>8633</v>
      </c>
    </row>
    <row r="1317" spans="1:3" x14ac:dyDescent="0.25">
      <c r="A1317" s="17" t="s">
        <v>8641</v>
      </c>
      <c r="B1317" s="14" t="s">
        <v>373</v>
      </c>
      <c r="C1317" s="14" t="s">
        <v>8633</v>
      </c>
    </row>
    <row r="1318" spans="1:3" x14ac:dyDescent="0.25">
      <c r="A1318" s="17" t="s">
        <v>8640</v>
      </c>
      <c r="B1318" s="14" t="s">
        <v>373</v>
      </c>
      <c r="C1318" s="14" t="s">
        <v>8633</v>
      </c>
    </row>
    <row r="1319" spans="1:3" x14ac:dyDescent="0.25">
      <c r="A1319" s="17" t="s">
        <v>8639</v>
      </c>
      <c r="B1319" s="14" t="s">
        <v>373</v>
      </c>
      <c r="C1319" s="14" t="s">
        <v>8633</v>
      </c>
    </row>
    <row r="1320" spans="1:3" x14ac:dyDescent="0.25">
      <c r="A1320" s="17" t="s">
        <v>8638</v>
      </c>
      <c r="B1320" s="14" t="s">
        <v>373</v>
      </c>
      <c r="C1320" s="14" t="s">
        <v>8633</v>
      </c>
    </row>
    <row r="1321" spans="1:3" x14ac:dyDescent="0.25">
      <c r="A1321" s="17" t="s">
        <v>8637</v>
      </c>
      <c r="B1321" s="14" t="s">
        <v>373</v>
      </c>
      <c r="C1321" s="14" t="s">
        <v>8633</v>
      </c>
    </row>
    <row r="1322" spans="1:3" x14ac:dyDescent="0.25">
      <c r="A1322" s="17" t="s">
        <v>8636</v>
      </c>
      <c r="B1322" s="14" t="s">
        <v>373</v>
      </c>
      <c r="C1322" s="14" t="s">
        <v>8633</v>
      </c>
    </row>
    <row r="1323" spans="1:3" x14ac:dyDescent="0.25">
      <c r="A1323" s="17" t="s">
        <v>8635</v>
      </c>
      <c r="B1323" s="14" t="s">
        <v>373</v>
      </c>
      <c r="C1323" s="14" t="s">
        <v>8633</v>
      </c>
    </row>
    <row r="1324" spans="1:3" x14ac:dyDescent="0.25">
      <c r="A1324" s="17" t="s">
        <v>8634</v>
      </c>
      <c r="B1324" s="14" t="s">
        <v>373</v>
      </c>
      <c r="C1324" s="14" t="s">
        <v>8633</v>
      </c>
    </row>
    <row r="1325" spans="1:3" x14ac:dyDescent="0.25">
      <c r="A1325" s="17" t="s">
        <v>8632</v>
      </c>
      <c r="B1325" s="14" t="s">
        <v>373</v>
      </c>
      <c r="C1325" s="14" t="s">
        <v>8618</v>
      </c>
    </row>
    <row r="1326" spans="1:3" x14ac:dyDescent="0.25">
      <c r="A1326" s="17" t="s">
        <v>8631</v>
      </c>
      <c r="B1326" s="14" t="s">
        <v>373</v>
      </c>
      <c r="C1326" s="14" t="s">
        <v>8618</v>
      </c>
    </row>
    <row r="1327" spans="1:3" x14ac:dyDescent="0.25">
      <c r="A1327" s="17" t="s">
        <v>8630</v>
      </c>
      <c r="B1327" s="14" t="s">
        <v>373</v>
      </c>
      <c r="C1327" s="14" t="s">
        <v>8618</v>
      </c>
    </row>
    <row r="1328" spans="1:3" x14ac:dyDescent="0.25">
      <c r="A1328" s="17" t="s">
        <v>8629</v>
      </c>
      <c r="B1328" s="14" t="s">
        <v>373</v>
      </c>
      <c r="C1328" s="14" t="s">
        <v>8618</v>
      </c>
    </row>
    <row r="1329" spans="1:3" x14ac:dyDescent="0.25">
      <c r="A1329" s="17" t="s">
        <v>8628</v>
      </c>
      <c r="B1329" s="14" t="s">
        <v>373</v>
      </c>
      <c r="C1329" s="14" t="s">
        <v>8618</v>
      </c>
    </row>
    <row r="1330" spans="1:3" x14ac:dyDescent="0.25">
      <c r="A1330" s="17" t="s">
        <v>8627</v>
      </c>
      <c r="B1330" s="14" t="s">
        <v>373</v>
      </c>
      <c r="C1330" s="14" t="s">
        <v>8618</v>
      </c>
    </row>
    <row r="1331" spans="1:3" x14ac:dyDescent="0.25">
      <c r="A1331" s="17" t="s">
        <v>8626</v>
      </c>
      <c r="B1331" s="14" t="s">
        <v>373</v>
      </c>
      <c r="C1331" s="14" t="s">
        <v>8618</v>
      </c>
    </row>
    <row r="1332" spans="1:3" x14ac:dyDescent="0.25">
      <c r="A1332" s="17" t="s">
        <v>8625</v>
      </c>
      <c r="B1332" s="14" t="s">
        <v>373</v>
      </c>
      <c r="C1332" s="14" t="s">
        <v>8618</v>
      </c>
    </row>
    <row r="1333" spans="1:3" x14ac:dyDescent="0.25">
      <c r="A1333" s="17" t="s">
        <v>8624</v>
      </c>
      <c r="B1333" s="14" t="s">
        <v>373</v>
      </c>
      <c r="C1333" s="14" t="s">
        <v>8618</v>
      </c>
    </row>
    <row r="1334" spans="1:3" x14ac:dyDescent="0.25">
      <c r="A1334" s="17" t="s">
        <v>8623</v>
      </c>
      <c r="B1334" s="14" t="s">
        <v>373</v>
      </c>
      <c r="C1334" s="14" t="s">
        <v>8618</v>
      </c>
    </row>
    <row r="1335" spans="1:3" x14ac:dyDescent="0.25">
      <c r="A1335" s="17" t="s">
        <v>8622</v>
      </c>
      <c r="B1335" s="14" t="s">
        <v>373</v>
      </c>
      <c r="C1335" s="14" t="s">
        <v>8618</v>
      </c>
    </row>
    <row r="1336" spans="1:3" x14ac:dyDescent="0.25">
      <c r="A1336" s="17" t="s">
        <v>8621</v>
      </c>
      <c r="B1336" s="14" t="s">
        <v>373</v>
      </c>
      <c r="C1336" s="14" t="s">
        <v>8618</v>
      </c>
    </row>
    <row r="1337" spans="1:3" x14ac:dyDescent="0.25">
      <c r="A1337" s="17" t="s">
        <v>8620</v>
      </c>
      <c r="B1337" s="14" t="s">
        <v>373</v>
      </c>
      <c r="C1337" s="14" t="s">
        <v>8618</v>
      </c>
    </row>
    <row r="1338" spans="1:3" x14ac:dyDescent="0.25">
      <c r="A1338" s="17" t="s">
        <v>8619</v>
      </c>
      <c r="B1338" s="14" t="s">
        <v>373</v>
      </c>
      <c r="C1338" s="14" t="s">
        <v>8618</v>
      </c>
    </row>
    <row r="1339" spans="1:3" x14ac:dyDescent="0.25">
      <c r="A1339" s="17" t="s">
        <v>8617</v>
      </c>
      <c r="B1339" s="14" t="s">
        <v>373</v>
      </c>
      <c r="C1339" s="14" t="s">
        <v>8606</v>
      </c>
    </row>
    <row r="1340" spans="1:3" x14ac:dyDescent="0.25">
      <c r="A1340" s="17" t="s">
        <v>8616</v>
      </c>
      <c r="B1340" s="14" t="s">
        <v>373</v>
      </c>
      <c r="C1340" s="14" t="s">
        <v>8606</v>
      </c>
    </row>
    <row r="1341" spans="1:3" x14ac:dyDescent="0.25">
      <c r="A1341" s="17" t="s">
        <v>8615</v>
      </c>
      <c r="B1341" s="14" t="s">
        <v>373</v>
      </c>
      <c r="C1341" s="14" t="s">
        <v>8606</v>
      </c>
    </row>
    <row r="1342" spans="1:3" x14ac:dyDescent="0.25">
      <c r="A1342" s="17" t="s">
        <v>8614</v>
      </c>
      <c r="B1342" s="14" t="s">
        <v>373</v>
      </c>
      <c r="C1342" s="14" t="s">
        <v>8606</v>
      </c>
    </row>
    <row r="1343" spans="1:3" x14ac:dyDescent="0.25">
      <c r="A1343" s="17" t="s">
        <v>8613</v>
      </c>
      <c r="B1343" s="14" t="s">
        <v>373</v>
      </c>
      <c r="C1343" s="14" t="s">
        <v>8606</v>
      </c>
    </row>
    <row r="1344" spans="1:3" x14ac:dyDescent="0.25">
      <c r="A1344" s="17" t="s">
        <v>8612</v>
      </c>
      <c r="B1344" s="14" t="s">
        <v>373</v>
      </c>
      <c r="C1344" s="14" t="s">
        <v>8606</v>
      </c>
    </row>
    <row r="1345" spans="1:3" x14ac:dyDescent="0.25">
      <c r="A1345" s="17" t="s">
        <v>8611</v>
      </c>
      <c r="B1345" s="14" t="s">
        <v>373</v>
      </c>
      <c r="C1345" s="14" t="s">
        <v>8606</v>
      </c>
    </row>
    <row r="1346" spans="1:3" x14ac:dyDescent="0.25">
      <c r="A1346" s="17" t="s">
        <v>8610</v>
      </c>
      <c r="B1346" s="14" t="s">
        <v>373</v>
      </c>
      <c r="C1346" s="14" t="s">
        <v>8606</v>
      </c>
    </row>
    <row r="1347" spans="1:3" x14ac:dyDescent="0.25">
      <c r="A1347" s="17" t="s">
        <v>8609</v>
      </c>
      <c r="B1347" s="14" t="s">
        <v>373</v>
      </c>
      <c r="C1347" s="14" t="s">
        <v>8555</v>
      </c>
    </row>
    <row r="1348" spans="1:3" x14ac:dyDescent="0.25">
      <c r="A1348" s="17" t="s">
        <v>8608</v>
      </c>
      <c r="B1348" s="14" t="s">
        <v>373</v>
      </c>
      <c r="C1348" s="14" t="s">
        <v>8555</v>
      </c>
    </row>
    <row r="1349" spans="1:3" x14ac:dyDescent="0.25">
      <c r="A1349" s="17" t="s">
        <v>8607</v>
      </c>
      <c r="B1349" s="14" t="s">
        <v>373</v>
      </c>
      <c r="C1349" s="14" t="s">
        <v>8555</v>
      </c>
    </row>
    <row r="1350" spans="1:3" x14ac:dyDescent="0.25">
      <c r="A1350" s="17" t="s">
        <v>8607</v>
      </c>
      <c r="B1350" s="14" t="s">
        <v>373</v>
      </c>
      <c r="C1350" s="14" t="s">
        <v>8606</v>
      </c>
    </row>
    <row r="1351" spans="1:3" x14ac:dyDescent="0.25">
      <c r="A1351" s="17" t="s">
        <v>8605</v>
      </c>
      <c r="B1351" s="14" t="s">
        <v>373</v>
      </c>
      <c r="C1351" s="14" t="s">
        <v>8555</v>
      </c>
    </row>
    <row r="1352" spans="1:3" x14ac:dyDescent="0.25">
      <c r="A1352" s="17" t="s">
        <v>8604</v>
      </c>
      <c r="B1352" s="14" t="s">
        <v>373</v>
      </c>
      <c r="C1352" s="14" t="s">
        <v>8555</v>
      </c>
    </row>
    <row r="1353" spans="1:3" x14ac:dyDescent="0.25">
      <c r="A1353" s="17" t="s">
        <v>8603</v>
      </c>
      <c r="B1353" s="14" t="s">
        <v>373</v>
      </c>
      <c r="C1353" s="14" t="s">
        <v>8555</v>
      </c>
    </row>
    <row r="1354" spans="1:3" x14ac:dyDescent="0.25">
      <c r="A1354" s="17" t="s">
        <v>8602</v>
      </c>
      <c r="B1354" s="14" t="s">
        <v>373</v>
      </c>
      <c r="C1354" s="14" t="s">
        <v>8555</v>
      </c>
    </row>
    <row r="1355" spans="1:3" x14ac:dyDescent="0.25">
      <c r="A1355" s="17" t="s">
        <v>8601</v>
      </c>
      <c r="B1355" s="14" t="s">
        <v>373</v>
      </c>
      <c r="C1355" s="14" t="s">
        <v>8555</v>
      </c>
    </row>
    <row r="1356" spans="1:3" x14ac:dyDescent="0.25">
      <c r="A1356" s="17" t="s">
        <v>8600</v>
      </c>
      <c r="B1356" s="14" t="s">
        <v>373</v>
      </c>
      <c r="C1356" s="14" t="s">
        <v>8555</v>
      </c>
    </row>
    <row r="1357" spans="1:3" x14ac:dyDescent="0.25">
      <c r="A1357" s="17" t="s">
        <v>8599</v>
      </c>
      <c r="B1357" s="14" t="s">
        <v>373</v>
      </c>
      <c r="C1357" s="14" t="s">
        <v>8555</v>
      </c>
    </row>
    <row r="1358" spans="1:3" x14ac:dyDescent="0.25">
      <c r="A1358" s="17" t="s">
        <v>8598</v>
      </c>
      <c r="B1358" s="14" t="s">
        <v>373</v>
      </c>
      <c r="C1358" s="14" t="s">
        <v>8555</v>
      </c>
    </row>
    <row r="1359" spans="1:3" x14ac:dyDescent="0.25">
      <c r="A1359" s="17" t="s">
        <v>8597</v>
      </c>
      <c r="B1359" s="14" t="s">
        <v>373</v>
      </c>
      <c r="C1359" s="14" t="s">
        <v>8555</v>
      </c>
    </row>
    <row r="1360" spans="1:3" x14ac:dyDescent="0.25">
      <c r="A1360" s="17" t="s">
        <v>8596</v>
      </c>
      <c r="B1360" s="14" t="s">
        <v>373</v>
      </c>
      <c r="C1360" s="14" t="s">
        <v>8555</v>
      </c>
    </row>
    <row r="1361" spans="1:3" x14ac:dyDescent="0.25">
      <c r="A1361" s="17" t="s">
        <v>8595</v>
      </c>
      <c r="B1361" s="14" t="s">
        <v>373</v>
      </c>
      <c r="C1361" s="14" t="s">
        <v>8555</v>
      </c>
    </row>
    <row r="1362" spans="1:3" x14ac:dyDescent="0.25">
      <c r="A1362" s="17" t="s">
        <v>8594</v>
      </c>
      <c r="B1362" s="14" t="s">
        <v>373</v>
      </c>
      <c r="C1362" s="14" t="s">
        <v>8526</v>
      </c>
    </row>
    <row r="1363" spans="1:3" x14ac:dyDescent="0.25">
      <c r="A1363" s="17" t="s">
        <v>8593</v>
      </c>
      <c r="B1363" s="14" t="s">
        <v>373</v>
      </c>
      <c r="C1363" s="14" t="s">
        <v>8526</v>
      </c>
    </row>
    <row r="1364" spans="1:3" x14ac:dyDescent="0.25">
      <c r="A1364" s="17" t="s">
        <v>8592</v>
      </c>
      <c r="B1364" s="14" t="s">
        <v>373</v>
      </c>
      <c r="C1364" s="14" t="s">
        <v>8526</v>
      </c>
    </row>
    <row r="1365" spans="1:3" x14ac:dyDescent="0.25">
      <c r="A1365" s="17" t="s">
        <v>8591</v>
      </c>
      <c r="B1365" s="14" t="s">
        <v>373</v>
      </c>
      <c r="C1365" s="14" t="s">
        <v>8526</v>
      </c>
    </row>
    <row r="1366" spans="1:3" x14ac:dyDescent="0.25">
      <c r="A1366" s="17" t="s">
        <v>8590</v>
      </c>
      <c r="B1366" s="14" t="s">
        <v>373</v>
      </c>
      <c r="C1366" s="14" t="s">
        <v>8526</v>
      </c>
    </row>
    <row r="1367" spans="1:3" x14ac:dyDescent="0.25">
      <c r="A1367" s="17" t="s">
        <v>8589</v>
      </c>
      <c r="B1367" s="14" t="s">
        <v>373</v>
      </c>
      <c r="C1367" s="14" t="s">
        <v>8526</v>
      </c>
    </row>
    <row r="1368" spans="1:3" x14ac:dyDescent="0.25">
      <c r="A1368" s="17" t="s">
        <v>8588</v>
      </c>
      <c r="B1368" s="14" t="s">
        <v>373</v>
      </c>
      <c r="C1368" s="14" t="s">
        <v>8526</v>
      </c>
    </row>
    <row r="1369" spans="1:3" x14ac:dyDescent="0.25">
      <c r="A1369" s="17" t="s">
        <v>8587</v>
      </c>
      <c r="B1369" s="14" t="s">
        <v>373</v>
      </c>
      <c r="C1369" s="14" t="s">
        <v>8526</v>
      </c>
    </row>
    <row r="1370" spans="1:3" x14ac:dyDescent="0.25">
      <c r="A1370" s="17" t="s">
        <v>8586</v>
      </c>
      <c r="B1370" s="14" t="s">
        <v>373</v>
      </c>
      <c r="C1370" s="14" t="s">
        <v>8526</v>
      </c>
    </row>
    <row r="1371" spans="1:3" x14ac:dyDescent="0.25">
      <c r="A1371" s="17" t="s">
        <v>8585</v>
      </c>
      <c r="B1371" s="14" t="s">
        <v>373</v>
      </c>
      <c r="C1371" s="14" t="s">
        <v>8526</v>
      </c>
    </row>
    <row r="1372" spans="1:3" x14ac:dyDescent="0.25">
      <c r="A1372" s="17" t="s">
        <v>8584</v>
      </c>
      <c r="B1372" s="14" t="s">
        <v>373</v>
      </c>
      <c r="C1372" s="14" t="s">
        <v>8526</v>
      </c>
    </row>
    <row r="1373" spans="1:3" x14ac:dyDescent="0.25">
      <c r="A1373" s="17" t="s">
        <v>8583</v>
      </c>
      <c r="B1373" s="14" t="s">
        <v>373</v>
      </c>
      <c r="C1373" s="14" t="s">
        <v>8582</v>
      </c>
    </row>
    <row r="1374" spans="1:3" x14ac:dyDescent="0.25">
      <c r="A1374" s="17" t="s">
        <v>8581</v>
      </c>
      <c r="B1374" s="14" t="s">
        <v>373</v>
      </c>
      <c r="C1374" s="14" t="s">
        <v>8526</v>
      </c>
    </row>
    <row r="1375" spans="1:3" x14ac:dyDescent="0.25">
      <c r="A1375" s="17" t="s">
        <v>8580</v>
      </c>
      <c r="B1375" s="14" t="s">
        <v>373</v>
      </c>
      <c r="C1375" s="14" t="s">
        <v>8526</v>
      </c>
    </row>
    <row r="1376" spans="1:3" x14ac:dyDescent="0.25">
      <c r="A1376" s="17" t="s">
        <v>8579</v>
      </c>
      <c r="B1376" s="14" t="s">
        <v>373</v>
      </c>
      <c r="C1376" s="14" t="s">
        <v>8526</v>
      </c>
    </row>
    <row r="1377" spans="1:3" x14ac:dyDescent="0.25">
      <c r="A1377" s="17" t="s">
        <v>8578</v>
      </c>
      <c r="B1377" s="14" t="s">
        <v>373</v>
      </c>
      <c r="C1377" s="14" t="s">
        <v>8526</v>
      </c>
    </row>
    <row r="1378" spans="1:3" x14ac:dyDescent="0.25">
      <c r="A1378" s="17" t="s">
        <v>8577</v>
      </c>
      <c r="B1378" s="14" t="s">
        <v>373</v>
      </c>
      <c r="C1378" s="14" t="s">
        <v>8526</v>
      </c>
    </row>
    <row r="1379" spans="1:3" x14ac:dyDescent="0.25">
      <c r="A1379" s="17" t="s">
        <v>8576</v>
      </c>
      <c r="B1379" s="14" t="s">
        <v>373</v>
      </c>
      <c r="C1379" s="14" t="s">
        <v>8526</v>
      </c>
    </row>
    <row r="1380" spans="1:3" x14ac:dyDescent="0.25">
      <c r="A1380" s="17" t="s">
        <v>8575</v>
      </c>
      <c r="B1380" s="14" t="s">
        <v>373</v>
      </c>
      <c r="C1380" s="14" t="s">
        <v>8526</v>
      </c>
    </row>
    <row r="1381" spans="1:3" x14ac:dyDescent="0.25">
      <c r="A1381" s="17" t="s">
        <v>8574</v>
      </c>
      <c r="B1381" s="14" t="s">
        <v>373</v>
      </c>
      <c r="C1381" s="14" t="s">
        <v>8526</v>
      </c>
    </row>
    <row r="1382" spans="1:3" x14ac:dyDescent="0.25">
      <c r="A1382" s="17" t="s">
        <v>8573</v>
      </c>
      <c r="B1382" s="14" t="s">
        <v>373</v>
      </c>
      <c r="C1382" s="14" t="s">
        <v>8526</v>
      </c>
    </row>
    <row r="1383" spans="1:3" x14ac:dyDescent="0.25">
      <c r="A1383" s="17" t="s">
        <v>8572</v>
      </c>
      <c r="B1383" s="14" t="s">
        <v>373</v>
      </c>
      <c r="C1383" s="14" t="s">
        <v>8526</v>
      </c>
    </row>
    <row r="1384" spans="1:3" x14ac:dyDescent="0.25">
      <c r="A1384" s="17" t="s">
        <v>8571</v>
      </c>
      <c r="B1384" s="14" t="s">
        <v>373</v>
      </c>
      <c r="C1384" s="14" t="s">
        <v>8526</v>
      </c>
    </row>
    <row r="1385" spans="1:3" x14ac:dyDescent="0.25">
      <c r="A1385" s="17" t="s">
        <v>8570</v>
      </c>
      <c r="B1385" s="14" t="s">
        <v>373</v>
      </c>
      <c r="C1385" s="14" t="s">
        <v>8526</v>
      </c>
    </row>
    <row r="1386" spans="1:3" x14ac:dyDescent="0.25">
      <c r="A1386" s="17" t="s">
        <v>8569</v>
      </c>
      <c r="B1386" s="14" t="s">
        <v>373</v>
      </c>
      <c r="C1386" s="14" t="s">
        <v>8526</v>
      </c>
    </row>
    <row r="1387" spans="1:3" x14ac:dyDescent="0.25">
      <c r="A1387" s="17" t="s">
        <v>8568</v>
      </c>
      <c r="B1387" s="14" t="s">
        <v>373</v>
      </c>
      <c r="C1387" s="14" t="s">
        <v>8526</v>
      </c>
    </row>
    <row r="1388" spans="1:3" x14ac:dyDescent="0.25">
      <c r="A1388" s="17" t="s">
        <v>8567</v>
      </c>
      <c r="B1388" s="14" t="s">
        <v>373</v>
      </c>
      <c r="C1388" s="14" t="s">
        <v>8526</v>
      </c>
    </row>
    <row r="1389" spans="1:3" x14ac:dyDescent="0.25">
      <c r="A1389" s="17" t="s">
        <v>8566</v>
      </c>
      <c r="B1389" s="14" t="s">
        <v>373</v>
      </c>
      <c r="C1389" s="14" t="s">
        <v>8526</v>
      </c>
    </row>
    <row r="1390" spans="1:3" x14ac:dyDescent="0.25">
      <c r="A1390" s="17" t="s">
        <v>8565</v>
      </c>
      <c r="B1390" s="14" t="s">
        <v>373</v>
      </c>
      <c r="C1390" s="14" t="s">
        <v>8526</v>
      </c>
    </row>
    <row r="1391" spans="1:3" x14ac:dyDescent="0.25">
      <c r="A1391" s="17" t="s">
        <v>8564</v>
      </c>
      <c r="B1391" s="14" t="s">
        <v>373</v>
      </c>
      <c r="C1391" s="14" t="s">
        <v>8526</v>
      </c>
    </row>
    <row r="1392" spans="1:3" x14ac:dyDescent="0.25">
      <c r="A1392" s="17" t="s">
        <v>8563</v>
      </c>
      <c r="B1392" s="14" t="s">
        <v>373</v>
      </c>
      <c r="C1392" s="14" t="s">
        <v>8526</v>
      </c>
    </row>
    <row r="1393" spans="1:3" x14ac:dyDescent="0.25">
      <c r="A1393" s="17" t="s">
        <v>8562</v>
      </c>
      <c r="B1393" s="14" t="s">
        <v>373</v>
      </c>
      <c r="C1393" s="14" t="s">
        <v>8526</v>
      </c>
    </row>
    <row r="1394" spans="1:3" x14ac:dyDescent="0.25">
      <c r="A1394" s="17" t="s">
        <v>8561</v>
      </c>
      <c r="B1394" s="14" t="s">
        <v>373</v>
      </c>
      <c r="C1394" s="14" t="s">
        <v>8526</v>
      </c>
    </row>
    <row r="1395" spans="1:3" x14ac:dyDescent="0.25">
      <c r="A1395" s="17" t="s">
        <v>8560</v>
      </c>
      <c r="B1395" s="14" t="s">
        <v>373</v>
      </c>
      <c r="C1395" s="14" t="s">
        <v>8526</v>
      </c>
    </row>
    <row r="1396" spans="1:3" x14ac:dyDescent="0.25">
      <c r="A1396" s="17" t="s">
        <v>8559</v>
      </c>
      <c r="B1396" s="14" t="s">
        <v>373</v>
      </c>
      <c r="C1396" s="14" t="s">
        <v>8526</v>
      </c>
    </row>
    <row r="1397" spans="1:3" x14ac:dyDescent="0.25">
      <c r="A1397" s="17" t="s">
        <v>8559</v>
      </c>
      <c r="B1397" s="14" t="s">
        <v>373</v>
      </c>
      <c r="C1397" s="14" t="s">
        <v>8546</v>
      </c>
    </row>
    <row r="1398" spans="1:3" x14ac:dyDescent="0.25">
      <c r="A1398" s="17" t="s">
        <v>8558</v>
      </c>
      <c r="B1398" s="14" t="s">
        <v>373</v>
      </c>
      <c r="C1398" s="14" t="s">
        <v>8526</v>
      </c>
    </row>
    <row r="1399" spans="1:3" x14ac:dyDescent="0.25">
      <c r="A1399" s="17" t="s">
        <v>8557</v>
      </c>
      <c r="B1399" s="14" t="s">
        <v>373</v>
      </c>
      <c r="C1399" s="14" t="s">
        <v>8526</v>
      </c>
    </row>
    <row r="1400" spans="1:3" x14ac:dyDescent="0.25">
      <c r="A1400" s="17" t="s">
        <v>8556</v>
      </c>
      <c r="B1400" s="14" t="s">
        <v>373</v>
      </c>
      <c r="C1400" s="14" t="s">
        <v>8526</v>
      </c>
    </row>
    <row r="1401" spans="1:3" x14ac:dyDescent="0.25">
      <c r="A1401" s="17" t="s">
        <v>8556</v>
      </c>
      <c r="B1401" s="14" t="s">
        <v>373</v>
      </c>
      <c r="C1401" s="14" t="s">
        <v>8555</v>
      </c>
    </row>
    <row r="1402" spans="1:3" x14ac:dyDescent="0.25">
      <c r="A1402" s="17" t="s">
        <v>8554</v>
      </c>
      <c r="B1402" s="14" t="s">
        <v>373</v>
      </c>
      <c r="C1402" s="14" t="s">
        <v>8546</v>
      </c>
    </row>
    <row r="1403" spans="1:3" x14ac:dyDescent="0.25">
      <c r="A1403" s="17" t="s">
        <v>8553</v>
      </c>
      <c r="B1403" s="14" t="s">
        <v>373</v>
      </c>
      <c r="C1403" s="14" t="s">
        <v>8546</v>
      </c>
    </row>
    <row r="1404" spans="1:3" x14ac:dyDescent="0.25">
      <c r="A1404" s="17" t="s">
        <v>8552</v>
      </c>
      <c r="B1404" s="14" t="s">
        <v>373</v>
      </c>
      <c r="C1404" s="14" t="s">
        <v>8546</v>
      </c>
    </row>
    <row r="1405" spans="1:3" x14ac:dyDescent="0.25">
      <c r="A1405" s="17" t="s">
        <v>8551</v>
      </c>
      <c r="B1405" s="14" t="s">
        <v>373</v>
      </c>
      <c r="C1405" s="14" t="s">
        <v>8546</v>
      </c>
    </row>
    <row r="1406" spans="1:3" x14ac:dyDescent="0.25">
      <c r="A1406" s="17" t="s">
        <v>8550</v>
      </c>
      <c r="B1406" s="14" t="s">
        <v>373</v>
      </c>
      <c r="C1406" s="14" t="s">
        <v>8546</v>
      </c>
    </row>
    <row r="1407" spans="1:3" x14ac:dyDescent="0.25">
      <c r="A1407" s="17" t="s">
        <v>8549</v>
      </c>
      <c r="B1407" s="14" t="s">
        <v>373</v>
      </c>
      <c r="C1407" s="14" t="s">
        <v>8546</v>
      </c>
    </row>
    <row r="1408" spans="1:3" x14ac:dyDescent="0.25">
      <c r="A1408" s="17" t="s">
        <v>8548</v>
      </c>
      <c r="B1408" s="14" t="s">
        <v>373</v>
      </c>
      <c r="C1408" s="14" t="s">
        <v>8546</v>
      </c>
    </row>
    <row r="1409" spans="1:3" x14ac:dyDescent="0.25">
      <c r="A1409" s="17" t="s">
        <v>8547</v>
      </c>
      <c r="B1409" s="14" t="s">
        <v>373</v>
      </c>
      <c r="C1409" s="14" t="s">
        <v>8546</v>
      </c>
    </row>
    <row r="1410" spans="1:3" x14ac:dyDescent="0.25">
      <c r="A1410" s="17" t="s">
        <v>8545</v>
      </c>
      <c r="B1410" s="14" t="s">
        <v>373</v>
      </c>
      <c r="C1410" s="14" t="s">
        <v>8535</v>
      </c>
    </row>
    <row r="1411" spans="1:3" x14ac:dyDescent="0.25">
      <c r="A1411" s="17" t="s">
        <v>8544</v>
      </c>
      <c r="B1411" s="14" t="s">
        <v>373</v>
      </c>
      <c r="C1411" s="14" t="s">
        <v>8535</v>
      </c>
    </row>
    <row r="1412" spans="1:3" x14ac:dyDescent="0.25">
      <c r="A1412" s="17" t="s">
        <v>8543</v>
      </c>
      <c r="B1412" s="14" t="s">
        <v>373</v>
      </c>
      <c r="C1412" s="14" t="s">
        <v>8535</v>
      </c>
    </row>
    <row r="1413" spans="1:3" x14ac:dyDescent="0.25">
      <c r="A1413" s="17" t="s">
        <v>8542</v>
      </c>
      <c r="B1413" s="14" t="s">
        <v>373</v>
      </c>
      <c r="C1413" s="14" t="s">
        <v>8535</v>
      </c>
    </row>
    <row r="1414" spans="1:3" x14ac:dyDescent="0.25">
      <c r="A1414" s="17" t="s">
        <v>8541</v>
      </c>
      <c r="B1414" s="14" t="s">
        <v>373</v>
      </c>
      <c r="C1414" s="14" t="s">
        <v>8535</v>
      </c>
    </row>
    <row r="1415" spans="1:3" x14ac:dyDescent="0.25">
      <c r="A1415" s="17" t="s">
        <v>8540</v>
      </c>
      <c r="B1415" s="14" t="s">
        <v>373</v>
      </c>
      <c r="C1415" s="14" t="s">
        <v>8535</v>
      </c>
    </row>
    <row r="1416" spans="1:3" x14ac:dyDescent="0.25">
      <c r="A1416" s="17" t="s">
        <v>8539</v>
      </c>
      <c r="B1416" s="14" t="s">
        <v>373</v>
      </c>
      <c r="C1416" s="14" t="s">
        <v>8535</v>
      </c>
    </row>
    <row r="1417" spans="1:3" x14ac:dyDescent="0.25">
      <c r="A1417" s="17" t="s">
        <v>8538</v>
      </c>
      <c r="B1417" s="14" t="s">
        <v>373</v>
      </c>
      <c r="C1417" s="14" t="s">
        <v>8535</v>
      </c>
    </row>
    <row r="1418" spans="1:3" x14ac:dyDescent="0.25">
      <c r="A1418" s="17" t="s">
        <v>8537</v>
      </c>
      <c r="B1418" s="14" t="s">
        <v>373</v>
      </c>
      <c r="C1418" s="14" t="s">
        <v>8535</v>
      </c>
    </row>
    <row r="1419" spans="1:3" x14ac:dyDescent="0.25">
      <c r="A1419" s="17" t="s">
        <v>8536</v>
      </c>
      <c r="B1419" s="14" t="s">
        <v>373</v>
      </c>
      <c r="C1419" s="14" t="s">
        <v>8535</v>
      </c>
    </row>
    <row r="1420" spans="1:3" x14ac:dyDescent="0.25">
      <c r="A1420" s="17" t="s">
        <v>8534</v>
      </c>
      <c r="B1420" s="14" t="s">
        <v>373</v>
      </c>
      <c r="C1420" s="14" t="s">
        <v>8526</v>
      </c>
    </row>
    <row r="1421" spans="1:3" x14ac:dyDescent="0.25">
      <c r="A1421" s="17" t="s">
        <v>8533</v>
      </c>
      <c r="B1421" s="14" t="s">
        <v>373</v>
      </c>
      <c r="C1421" s="14" t="s">
        <v>8526</v>
      </c>
    </row>
    <row r="1422" spans="1:3" x14ac:dyDescent="0.25">
      <c r="A1422" s="17" t="s">
        <v>8532</v>
      </c>
      <c r="B1422" s="14" t="s">
        <v>373</v>
      </c>
      <c r="C1422" s="14" t="s">
        <v>8526</v>
      </c>
    </row>
    <row r="1423" spans="1:3" x14ac:dyDescent="0.25">
      <c r="A1423" s="17" t="s">
        <v>8531</v>
      </c>
      <c r="B1423" s="14" t="s">
        <v>373</v>
      </c>
      <c r="C1423" s="14" t="s">
        <v>8526</v>
      </c>
    </row>
    <row r="1424" spans="1:3" x14ac:dyDescent="0.25">
      <c r="A1424" s="17" t="s">
        <v>8530</v>
      </c>
      <c r="B1424" s="14" t="s">
        <v>373</v>
      </c>
      <c r="C1424" s="14" t="s">
        <v>8526</v>
      </c>
    </row>
    <row r="1425" spans="1:3" x14ac:dyDescent="0.25">
      <c r="A1425" s="17" t="s">
        <v>8529</v>
      </c>
      <c r="B1425" s="14" t="s">
        <v>373</v>
      </c>
      <c r="C1425" s="14" t="s">
        <v>8526</v>
      </c>
    </row>
    <row r="1426" spans="1:3" x14ac:dyDescent="0.25">
      <c r="A1426" s="17" t="s">
        <v>8528</v>
      </c>
      <c r="B1426" s="14" t="s">
        <v>373</v>
      </c>
      <c r="C1426" s="14" t="s">
        <v>8526</v>
      </c>
    </row>
    <row r="1427" spans="1:3" x14ac:dyDescent="0.25">
      <c r="A1427" s="17" t="s">
        <v>8527</v>
      </c>
      <c r="B1427" s="14" t="s">
        <v>373</v>
      </c>
      <c r="C1427" s="14" t="s">
        <v>8526</v>
      </c>
    </row>
    <row r="1428" spans="1:3" x14ac:dyDescent="0.25">
      <c r="A1428" s="17" t="s">
        <v>8525</v>
      </c>
      <c r="B1428" s="14" t="s">
        <v>373</v>
      </c>
      <c r="C1428" s="14" t="s">
        <v>8516</v>
      </c>
    </row>
    <row r="1429" spans="1:3" x14ac:dyDescent="0.25">
      <c r="A1429" s="17" t="s">
        <v>8524</v>
      </c>
      <c r="B1429" s="14" t="s">
        <v>373</v>
      </c>
      <c r="C1429" s="14" t="s">
        <v>8516</v>
      </c>
    </row>
    <row r="1430" spans="1:3" x14ac:dyDescent="0.25">
      <c r="A1430" s="17" t="s">
        <v>8523</v>
      </c>
      <c r="B1430" s="14" t="s">
        <v>373</v>
      </c>
      <c r="C1430" s="14" t="s">
        <v>8516</v>
      </c>
    </row>
    <row r="1431" spans="1:3" x14ac:dyDescent="0.25">
      <c r="A1431" s="17" t="s">
        <v>8522</v>
      </c>
      <c r="B1431" s="14" t="s">
        <v>373</v>
      </c>
      <c r="C1431" s="14" t="s">
        <v>8516</v>
      </c>
    </row>
    <row r="1432" spans="1:3" x14ac:dyDescent="0.25">
      <c r="A1432" s="17" t="s">
        <v>8521</v>
      </c>
      <c r="B1432" s="14" t="s">
        <v>373</v>
      </c>
      <c r="C1432" s="14" t="s">
        <v>8516</v>
      </c>
    </row>
    <row r="1433" spans="1:3" x14ac:dyDescent="0.25">
      <c r="A1433" s="17" t="s">
        <v>8520</v>
      </c>
      <c r="B1433" s="14" t="s">
        <v>373</v>
      </c>
      <c r="C1433" s="14" t="s">
        <v>8516</v>
      </c>
    </row>
    <row r="1434" spans="1:3" x14ac:dyDescent="0.25">
      <c r="A1434" s="17" t="s">
        <v>8519</v>
      </c>
      <c r="B1434" s="14" t="s">
        <v>373</v>
      </c>
      <c r="C1434" s="14" t="s">
        <v>8516</v>
      </c>
    </row>
    <row r="1435" spans="1:3" x14ac:dyDescent="0.25">
      <c r="A1435" s="17" t="s">
        <v>8518</v>
      </c>
      <c r="B1435" s="14" t="s">
        <v>373</v>
      </c>
      <c r="C1435" s="14" t="s">
        <v>8516</v>
      </c>
    </row>
    <row r="1436" spans="1:3" x14ac:dyDescent="0.25">
      <c r="A1436" s="17" t="s">
        <v>8517</v>
      </c>
      <c r="B1436" s="14" t="s">
        <v>373</v>
      </c>
      <c r="C1436" s="14" t="s">
        <v>8516</v>
      </c>
    </row>
    <row r="1437" spans="1:3" x14ac:dyDescent="0.25">
      <c r="A1437" s="17" t="s">
        <v>8515</v>
      </c>
      <c r="B1437" s="14" t="s">
        <v>373</v>
      </c>
      <c r="C1437" s="14" t="s">
        <v>8502</v>
      </c>
    </row>
    <row r="1438" spans="1:3" x14ac:dyDescent="0.25">
      <c r="A1438" s="17" t="s">
        <v>8514</v>
      </c>
      <c r="B1438" s="14" t="s">
        <v>373</v>
      </c>
      <c r="C1438" s="14" t="s">
        <v>8502</v>
      </c>
    </row>
    <row r="1439" spans="1:3" x14ac:dyDescent="0.25">
      <c r="A1439" s="17" t="s">
        <v>8513</v>
      </c>
      <c r="B1439" s="14" t="s">
        <v>373</v>
      </c>
      <c r="C1439" s="14" t="s">
        <v>8502</v>
      </c>
    </row>
    <row r="1440" spans="1:3" x14ac:dyDescent="0.25">
      <c r="A1440" s="17" t="s">
        <v>8512</v>
      </c>
      <c r="B1440" s="14" t="s">
        <v>373</v>
      </c>
      <c r="C1440" s="14" t="s">
        <v>8502</v>
      </c>
    </row>
    <row r="1441" spans="1:3" x14ac:dyDescent="0.25">
      <c r="A1441" s="17" t="s">
        <v>8511</v>
      </c>
      <c r="B1441" s="14" t="s">
        <v>373</v>
      </c>
      <c r="C1441" s="14" t="s">
        <v>8502</v>
      </c>
    </row>
    <row r="1442" spans="1:3" x14ac:dyDescent="0.25">
      <c r="A1442" s="17" t="s">
        <v>8510</v>
      </c>
      <c r="B1442" s="14" t="s">
        <v>373</v>
      </c>
      <c r="C1442" s="14" t="s">
        <v>8502</v>
      </c>
    </row>
    <row r="1443" spans="1:3" x14ac:dyDescent="0.25">
      <c r="A1443" s="17" t="s">
        <v>8509</v>
      </c>
      <c r="B1443" s="14" t="s">
        <v>373</v>
      </c>
      <c r="C1443" s="14" t="s">
        <v>8502</v>
      </c>
    </row>
    <row r="1444" spans="1:3" x14ac:dyDescent="0.25">
      <c r="A1444" s="17" t="s">
        <v>8507</v>
      </c>
      <c r="B1444" s="14" t="s">
        <v>381</v>
      </c>
      <c r="C1444" s="14" t="s">
        <v>7523</v>
      </c>
    </row>
    <row r="1445" spans="1:3" x14ac:dyDescent="0.25">
      <c r="A1445" s="17" t="s">
        <v>8507</v>
      </c>
      <c r="B1445" s="14" t="s">
        <v>373</v>
      </c>
      <c r="C1445" s="14" t="s">
        <v>8508</v>
      </c>
    </row>
    <row r="1446" spans="1:3" x14ac:dyDescent="0.25">
      <c r="A1446" s="17" t="s">
        <v>8507</v>
      </c>
      <c r="B1446" s="14" t="s">
        <v>373</v>
      </c>
      <c r="C1446" s="14" t="s">
        <v>8502</v>
      </c>
    </row>
    <row r="1447" spans="1:3" x14ac:dyDescent="0.25">
      <c r="A1447" s="17" t="s">
        <v>8506</v>
      </c>
      <c r="B1447" s="14" t="s">
        <v>373</v>
      </c>
      <c r="C1447" s="14" t="s">
        <v>8502</v>
      </c>
    </row>
    <row r="1448" spans="1:3" x14ac:dyDescent="0.25">
      <c r="A1448" s="17" t="s">
        <v>8505</v>
      </c>
      <c r="B1448" s="14" t="s">
        <v>373</v>
      </c>
      <c r="C1448" s="14" t="s">
        <v>8502</v>
      </c>
    </row>
    <row r="1449" spans="1:3" x14ac:dyDescent="0.25">
      <c r="A1449" s="17" t="s">
        <v>8504</v>
      </c>
      <c r="B1449" s="14" t="s">
        <v>373</v>
      </c>
      <c r="C1449" s="14" t="s">
        <v>8502</v>
      </c>
    </row>
    <row r="1450" spans="1:3" x14ac:dyDescent="0.25">
      <c r="A1450" s="17" t="s">
        <v>8503</v>
      </c>
      <c r="B1450" s="14" t="s">
        <v>373</v>
      </c>
      <c r="C1450" s="14" t="s">
        <v>8502</v>
      </c>
    </row>
    <row r="1451" spans="1:3" x14ac:dyDescent="0.25">
      <c r="A1451" s="17" t="s">
        <v>8501</v>
      </c>
      <c r="B1451" s="14" t="s">
        <v>373</v>
      </c>
      <c r="C1451" s="14" t="s">
        <v>8491</v>
      </c>
    </row>
    <row r="1452" spans="1:3" x14ac:dyDescent="0.25">
      <c r="A1452" s="17" t="s">
        <v>8500</v>
      </c>
      <c r="B1452" s="14" t="s">
        <v>373</v>
      </c>
      <c r="C1452" s="14" t="s">
        <v>8491</v>
      </c>
    </row>
    <row r="1453" spans="1:3" x14ac:dyDescent="0.25">
      <c r="A1453" s="17" t="s">
        <v>8499</v>
      </c>
      <c r="B1453" s="14" t="s">
        <v>373</v>
      </c>
      <c r="C1453" s="14" t="s">
        <v>8491</v>
      </c>
    </row>
    <row r="1454" spans="1:3" x14ac:dyDescent="0.25">
      <c r="A1454" s="17" t="s">
        <v>8498</v>
      </c>
      <c r="B1454" s="14" t="s">
        <v>373</v>
      </c>
      <c r="C1454" s="14" t="s">
        <v>8491</v>
      </c>
    </row>
    <row r="1455" spans="1:3" x14ac:dyDescent="0.25">
      <c r="A1455" s="17" t="s">
        <v>8497</v>
      </c>
      <c r="B1455" s="14" t="s">
        <v>373</v>
      </c>
      <c r="C1455" s="14" t="s">
        <v>8491</v>
      </c>
    </row>
    <row r="1456" spans="1:3" x14ac:dyDescent="0.25">
      <c r="A1456" s="17" t="s">
        <v>8496</v>
      </c>
      <c r="B1456" s="14" t="s">
        <v>373</v>
      </c>
      <c r="C1456" s="14" t="s">
        <v>8491</v>
      </c>
    </row>
    <row r="1457" spans="1:3" x14ac:dyDescent="0.25">
      <c r="A1457" s="17" t="s">
        <v>8495</v>
      </c>
      <c r="B1457" s="14" t="s">
        <v>373</v>
      </c>
      <c r="C1457" s="14" t="s">
        <v>8491</v>
      </c>
    </row>
    <row r="1458" spans="1:3" x14ac:dyDescent="0.25">
      <c r="A1458" s="17" t="s">
        <v>8494</v>
      </c>
      <c r="B1458" s="14" t="s">
        <v>373</v>
      </c>
      <c r="C1458" s="14" t="s">
        <v>8491</v>
      </c>
    </row>
    <row r="1459" spans="1:3" x14ac:dyDescent="0.25">
      <c r="A1459" s="17" t="s">
        <v>8493</v>
      </c>
      <c r="B1459" s="14" t="s">
        <v>373</v>
      </c>
      <c r="C1459" s="14" t="s">
        <v>8491</v>
      </c>
    </row>
    <row r="1460" spans="1:3" x14ac:dyDescent="0.25">
      <c r="A1460" s="17" t="s">
        <v>8492</v>
      </c>
      <c r="B1460" s="14" t="s">
        <v>373</v>
      </c>
      <c r="C1460" s="14" t="s">
        <v>8491</v>
      </c>
    </row>
    <row r="1461" spans="1:3" x14ac:dyDescent="0.25">
      <c r="A1461" s="17" t="s">
        <v>8490</v>
      </c>
      <c r="B1461" s="14" t="s">
        <v>373</v>
      </c>
      <c r="C1461" s="14" t="s">
        <v>8486</v>
      </c>
    </row>
    <row r="1462" spans="1:3" x14ac:dyDescent="0.25">
      <c r="A1462" s="17" t="s">
        <v>8489</v>
      </c>
      <c r="B1462" s="14" t="s">
        <v>373</v>
      </c>
      <c r="C1462" s="14" t="s">
        <v>8486</v>
      </c>
    </row>
    <row r="1463" spans="1:3" x14ac:dyDescent="0.25">
      <c r="A1463" s="17" t="s">
        <v>8488</v>
      </c>
      <c r="B1463" s="14" t="s">
        <v>373</v>
      </c>
      <c r="C1463" s="14" t="s">
        <v>8486</v>
      </c>
    </row>
    <row r="1464" spans="1:3" x14ac:dyDescent="0.25">
      <c r="A1464" s="17" t="s">
        <v>8487</v>
      </c>
      <c r="B1464" s="14" t="s">
        <v>373</v>
      </c>
      <c r="C1464" s="14" t="s">
        <v>8486</v>
      </c>
    </row>
    <row r="1465" spans="1:3" x14ac:dyDescent="0.25">
      <c r="A1465" s="17" t="s">
        <v>8485</v>
      </c>
      <c r="B1465" s="14" t="s">
        <v>373</v>
      </c>
      <c r="C1465" s="14" t="s">
        <v>8481</v>
      </c>
    </row>
    <row r="1466" spans="1:3" x14ac:dyDescent="0.25">
      <c r="A1466" s="17" t="s">
        <v>8484</v>
      </c>
      <c r="B1466" s="14" t="s">
        <v>373</v>
      </c>
      <c r="C1466" s="14" t="s">
        <v>8481</v>
      </c>
    </row>
    <row r="1467" spans="1:3" x14ac:dyDescent="0.25">
      <c r="A1467" s="17" t="s">
        <v>8483</v>
      </c>
      <c r="B1467" s="14" t="s">
        <v>373</v>
      </c>
      <c r="C1467" s="14" t="s">
        <v>8481</v>
      </c>
    </row>
    <row r="1468" spans="1:3" x14ac:dyDescent="0.25">
      <c r="A1468" s="17" t="s">
        <v>8482</v>
      </c>
      <c r="B1468" s="14" t="s">
        <v>373</v>
      </c>
      <c r="C1468" s="14" t="s">
        <v>8481</v>
      </c>
    </row>
    <row r="1469" spans="1:3" x14ac:dyDescent="0.25">
      <c r="A1469" s="17" t="s">
        <v>8480</v>
      </c>
      <c r="B1469" s="14" t="s">
        <v>373</v>
      </c>
      <c r="C1469" s="14" t="s">
        <v>8476</v>
      </c>
    </row>
    <row r="1470" spans="1:3" x14ac:dyDescent="0.25">
      <c r="A1470" s="17" t="s">
        <v>8479</v>
      </c>
      <c r="B1470" s="14" t="s">
        <v>373</v>
      </c>
      <c r="C1470" s="14" t="s">
        <v>8476</v>
      </c>
    </row>
    <row r="1471" spans="1:3" x14ac:dyDescent="0.25">
      <c r="A1471" s="17" t="s">
        <v>8478</v>
      </c>
      <c r="B1471" s="14" t="s">
        <v>373</v>
      </c>
      <c r="C1471" s="14" t="s">
        <v>8476</v>
      </c>
    </row>
    <row r="1472" spans="1:3" x14ac:dyDescent="0.25">
      <c r="A1472" s="17" t="s">
        <v>8477</v>
      </c>
      <c r="B1472" s="14" t="s">
        <v>373</v>
      </c>
      <c r="C1472" s="14" t="s">
        <v>8476</v>
      </c>
    </row>
    <row r="1473" spans="1:3" x14ac:dyDescent="0.25">
      <c r="A1473" s="17" t="s">
        <v>8475</v>
      </c>
      <c r="B1473" s="14" t="s">
        <v>373</v>
      </c>
      <c r="C1473" s="14" t="s">
        <v>4210</v>
      </c>
    </row>
    <row r="1474" spans="1:3" x14ac:dyDescent="0.25">
      <c r="A1474" s="17" t="s">
        <v>8474</v>
      </c>
      <c r="B1474" s="14" t="s">
        <v>373</v>
      </c>
      <c r="C1474" s="14" t="s">
        <v>4210</v>
      </c>
    </row>
    <row r="1475" spans="1:3" x14ac:dyDescent="0.25">
      <c r="A1475" s="17" t="s">
        <v>8473</v>
      </c>
      <c r="B1475" s="14" t="s">
        <v>373</v>
      </c>
      <c r="C1475" s="14" t="s">
        <v>4210</v>
      </c>
    </row>
    <row r="1476" spans="1:3" x14ac:dyDescent="0.25">
      <c r="A1476" s="17" t="s">
        <v>8472</v>
      </c>
      <c r="B1476" s="14" t="s">
        <v>373</v>
      </c>
      <c r="C1476" s="14" t="s">
        <v>8469</v>
      </c>
    </row>
    <row r="1477" spans="1:3" x14ac:dyDescent="0.25">
      <c r="A1477" s="17" t="s">
        <v>8471</v>
      </c>
      <c r="B1477" s="14" t="s">
        <v>373</v>
      </c>
      <c r="C1477" s="14" t="s">
        <v>8469</v>
      </c>
    </row>
    <row r="1478" spans="1:3" x14ac:dyDescent="0.25">
      <c r="A1478" s="17" t="s">
        <v>8470</v>
      </c>
      <c r="B1478" s="14" t="s">
        <v>373</v>
      </c>
      <c r="C1478" s="14" t="s">
        <v>8469</v>
      </c>
    </row>
    <row r="1479" spans="1:3" x14ac:dyDescent="0.25">
      <c r="A1479" s="17" t="s">
        <v>8468</v>
      </c>
      <c r="B1479" s="14" t="s">
        <v>373</v>
      </c>
      <c r="C1479" s="14" t="s">
        <v>8464</v>
      </c>
    </row>
    <row r="1480" spans="1:3" x14ac:dyDescent="0.25">
      <c r="A1480" s="17" t="s">
        <v>8467</v>
      </c>
      <c r="B1480" s="14" t="s">
        <v>373</v>
      </c>
      <c r="C1480" s="14" t="s">
        <v>8464</v>
      </c>
    </row>
    <row r="1481" spans="1:3" x14ac:dyDescent="0.25">
      <c r="A1481" s="17" t="s">
        <v>8466</v>
      </c>
      <c r="B1481" s="14" t="s">
        <v>373</v>
      </c>
      <c r="C1481" s="14" t="s">
        <v>8464</v>
      </c>
    </row>
    <row r="1482" spans="1:3" x14ac:dyDescent="0.25">
      <c r="A1482" s="17" t="s">
        <v>8465</v>
      </c>
      <c r="B1482" s="14" t="s">
        <v>373</v>
      </c>
      <c r="C1482" s="14" t="s">
        <v>8464</v>
      </c>
    </row>
    <row r="1483" spans="1:3" x14ac:dyDescent="0.25">
      <c r="A1483" s="17" t="s">
        <v>8463</v>
      </c>
      <c r="B1483" s="14" t="s">
        <v>373</v>
      </c>
      <c r="C1483" s="14" t="s">
        <v>8458</v>
      </c>
    </row>
    <row r="1484" spans="1:3" x14ac:dyDescent="0.25">
      <c r="A1484" s="17" t="s">
        <v>8462</v>
      </c>
      <c r="B1484" s="14" t="s">
        <v>373</v>
      </c>
      <c r="C1484" s="14" t="s">
        <v>8458</v>
      </c>
    </row>
    <row r="1485" spans="1:3" x14ac:dyDescent="0.25">
      <c r="A1485" s="17" t="s">
        <v>8461</v>
      </c>
      <c r="B1485" s="14" t="s">
        <v>373</v>
      </c>
      <c r="C1485" s="14" t="s">
        <v>8458</v>
      </c>
    </row>
    <row r="1486" spans="1:3" x14ac:dyDescent="0.25">
      <c r="A1486" s="17" t="s">
        <v>8460</v>
      </c>
      <c r="B1486" s="14" t="s">
        <v>373</v>
      </c>
      <c r="C1486" s="14" t="s">
        <v>8458</v>
      </c>
    </row>
    <row r="1487" spans="1:3" x14ac:dyDescent="0.25">
      <c r="A1487" s="17" t="s">
        <v>8459</v>
      </c>
      <c r="B1487" s="14" t="s">
        <v>373</v>
      </c>
      <c r="C1487" s="14" t="s">
        <v>8458</v>
      </c>
    </row>
    <row r="1488" spans="1:3" x14ac:dyDescent="0.25">
      <c r="A1488" s="17" t="s">
        <v>8457</v>
      </c>
      <c r="B1488" s="14" t="s">
        <v>373</v>
      </c>
      <c r="C1488" s="14" t="s">
        <v>8453</v>
      </c>
    </row>
    <row r="1489" spans="1:3" x14ac:dyDescent="0.25">
      <c r="A1489" s="17" t="s">
        <v>8456</v>
      </c>
      <c r="B1489" s="14" t="s">
        <v>373</v>
      </c>
      <c r="C1489" s="14" t="s">
        <v>8453</v>
      </c>
    </row>
    <row r="1490" spans="1:3" x14ac:dyDescent="0.25">
      <c r="A1490" s="17" t="s">
        <v>8455</v>
      </c>
      <c r="B1490" s="14" t="s">
        <v>373</v>
      </c>
      <c r="C1490" s="14" t="s">
        <v>8453</v>
      </c>
    </row>
    <row r="1491" spans="1:3" x14ac:dyDescent="0.25">
      <c r="A1491" s="17" t="s">
        <v>8454</v>
      </c>
      <c r="B1491" s="14" t="s">
        <v>373</v>
      </c>
      <c r="C1491" s="14" t="s">
        <v>8453</v>
      </c>
    </row>
    <row r="1492" spans="1:3" x14ac:dyDescent="0.25">
      <c r="A1492" s="17" t="s">
        <v>8452</v>
      </c>
      <c r="B1492" s="14" t="s">
        <v>373</v>
      </c>
      <c r="C1492" s="14" t="s">
        <v>8388</v>
      </c>
    </row>
    <row r="1493" spans="1:3" x14ac:dyDescent="0.25">
      <c r="A1493" s="17" t="s">
        <v>8451</v>
      </c>
      <c r="B1493" s="14" t="s">
        <v>373</v>
      </c>
      <c r="C1493" s="14" t="s">
        <v>8388</v>
      </c>
    </row>
    <row r="1494" spans="1:3" x14ac:dyDescent="0.25">
      <c r="A1494" s="17" t="s">
        <v>8450</v>
      </c>
      <c r="B1494" s="14" t="s">
        <v>373</v>
      </c>
      <c r="C1494" s="14" t="s">
        <v>8388</v>
      </c>
    </row>
    <row r="1495" spans="1:3" x14ac:dyDescent="0.25">
      <c r="A1495" s="17" t="s">
        <v>8449</v>
      </c>
      <c r="B1495" s="14" t="s">
        <v>373</v>
      </c>
      <c r="C1495" s="14" t="s">
        <v>8388</v>
      </c>
    </row>
    <row r="1496" spans="1:3" x14ac:dyDescent="0.25">
      <c r="A1496" s="17" t="s">
        <v>8448</v>
      </c>
      <c r="B1496" s="14" t="s">
        <v>373</v>
      </c>
      <c r="C1496" s="14" t="s">
        <v>8446</v>
      </c>
    </row>
    <row r="1497" spans="1:3" x14ac:dyDescent="0.25">
      <c r="A1497" s="17" t="s">
        <v>8447</v>
      </c>
      <c r="B1497" s="14" t="s">
        <v>373</v>
      </c>
      <c r="C1497" s="14" t="s">
        <v>8446</v>
      </c>
    </row>
    <row r="1498" spans="1:3" x14ac:dyDescent="0.25">
      <c r="A1498" s="17" t="s">
        <v>8445</v>
      </c>
      <c r="B1498" s="14" t="s">
        <v>373</v>
      </c>
      <c r="C1498" s="14" t="s">
        <v>8436</v>
      </c>
    </row>
    <row r="1499" spans="1:3" x14ac:dyDescent="0.25">
      <c r="A1499" s="17" t="s">
        <v>8444</v>
      </c>
      <c r="B1499" s="14" t="s">
        <v>373</v>
      </c>
      <c r="C1499" s="14" t="s">
        <v>8406</v>
      </c>
    </row>
    <row r="1500" spans="1:3" x14ac:dyDescent="0.25">
      <c r="A1500" s="17" t="s">
        <v>8444</v>
      </c>
      <c r="B1500" s="14" t="s">
        <v>373</v>
      </c>
      <c r="C1500" s="14" t="s">
        <v>8443</v>
      </c>
    </row>
    <row r="1501" spans="1:3" x14ac:dyDescent="0.25">
      <c r="A1501" s="17" t="s">
        <v>8442</v>
      </c>
      <c r="B1501" s="14" t="s">
        <v>373</v>
      </c>
      <c r="C1501" s="14" t="s">
        <v>8441</v>
      </c>
    </row>
    <row r="1502" spans="1:3" x14ac:dyDescent="0.25">
      <c r="A1502" s="17" t="s">
        <v>8440</v>
      </c>
      <c r="B1502" s="14" t="s">
        <v>373</v>
      </c>
      <c r="C1502" s="14" t="s">
        <v>8439</v>
      </c>
    </row>
    <row r="1503" spans="1:3" x14ac:dyDescent="0.25">
      <c r="A1503" s="17" t="s">
        <v>8438</v>
      </c>
      <c r="B1503" s="14" t="s">
        <v>373</v>
      </c>
      <c r="C1503" s="14" t="s">
        <v>8436</v>
      </c>
    </row>
    <row r="1504" spans="1:3" x14ac:dyDescent="0.25">
      <c r="A1504" s="17" t="s">
        <v>8437</v>
      </c>
      <c r="B1504" s="14" t="s">
        <v>373</v>
      </c>
      <c r="C1504" s="14" t="s">
        <v>8436</v>
      </c>
    </row>
    <row r="1505" spans="1:3" x14ac:dyDescent="0.25">
      <c r="A1505" s="17" t="s">
        <v>8435</v>
      </c>
      <c r="B1505" s="14" t="s">
        <v>373</v>
      </c>
      <c r="C1505" s="14" t="s">
        <v>8432</v>
      </c>
    </row>
    <row r="1506" spans="1:3" x14ac:dyDescent="0.25">
      <c r="A1506" s="17" t="s">
        <v>8434</v>
      </c>
      <c r="B1506" s="14" t="s">
        <v>373</v>
      </c>
      <c r="C1506" s="14" t="s">
        <v>8432</v>
      </c>
    </row>
    <row r="1507" spans="1:3" x14ac:dyDescent="0.25">
      <c r="A1507" s="17" t="s">
        <v>8433</v>
      </c>
      <c r="B1507" s="14" t="s">
        <v>373</v>
      </c>
      <c r="C1507" s="14" t="s">
        <v>8432</v>
      </c>
    </row>
    <row r="1508" spans="1:3" x14ac:dyDescent="0.25">
      <c r="A1508" s="17" t="s">
        <v>8431</v>
      </c>
      <c r="B1508" s="14" t="s">
        <v>373</v>
      </c>
      <c r="C1508" s="14" t="s">
        <v>8420</v>
      </c>
    </row>
    <row r="1509" spans="1:3" x14ac:dyDescent="0.25">
      <c r="A1509" s="17" t="s">
        <v>8430</v>
      </c>
      <c r="B1509" s="14" t="s">
        <v>373</v>
      </c>
      <c r="C1509" s="14" t="s">
        <v>8420</v>
      </c>
    </row>
    <row r="1510" spans="1:3" x14ac:dyDescent="0.25">
      <c r="A1510" s="17" t="s">
        <v>8429</v>
      </c>
      <c r="B1510" s="14" t="s">
        <v>373</v>
      </c>
      <c r="C1510" s="14" t="s">
        <v>8420</v>
      </c>
    </row>
    <row r="1511" spans="1:3" x14ac:dyDescent="0.25">
      <c r="A1511" s="17" t="s">
        <v>8428</v>
      </c>
      <c r="B1511" s="14" t="s">
        <v>373</v>
      </c>
      <c r="C1511" s="14" t="s">
        <v>8420</v>
      </c>
    </row>
    <row r="1512" spans="1:3" x14ac:dyDescent="0.25">
      <c r="A1512" s="17" t="s">
        <v>8427</v>
      </c>
      <c r="B1512" s="14" t="s">
        <v>373</v>
      </c>
      <c r="C1512" s="14" t="s">
        <v>8420</v>
      </c>
    </row>
    <row r="1513" spans="1:3" x14ac:dyDescent="0.25">
      <c r="A1513" s="17" t="s">
        <v>8426</v>
      </c>
      <c r="B1513" s="14" t="s">
        <v>373</v>
      </c>
      <c r="C1513" s="14" t="s">
        <v>8420</v>
      </c>
    </row>
    <row r="1514" spans="1:3" x14ac:dyDescent="0.25">
      <c r="A1514" s="17" t="s">
        <v>8425</v>
      </c>
      <c r="B1514" s="14" t="s">
        <v>373</v>
      </c>
      <c r="C1514" s="14" t="s">
        <v>8420</v>
      </c>
    </row>
    <row r="1515" spans="1:3" x14ac:dyDescent="0.25">
      <c r="A1515" s="17" t="s">
        <v>8424</v>
      </c>
      <c r="B1515" s="14" t="s">
        <v>373</v>
      </c>
      <c r="C1515" s="14" t="s">
        <v>8420</v>
      </c>
    </row>
    <row r="1516" spans="1:3" x14ac:dyDescent="0.25">
      <c r="A1516" s="17" t="s">
        <v>8423</v>
      </c>
      <c r="B1516" s="14" t="s">
        <v>373</v>
      </c>
      <c r="C1516" s="14" t="s">
        <v>8420</v>
      </c>
    </row>
    <row r="1517" spans="1:3" x14ac:dyDescent="0.25">
      <c r="A1517" s="17" t="s">
        <v>8422</v>
      </c>
      <c r="B1517" s="14" t="s">
        <v>373</v>
      </c>
      <c r="C1517" s="14" t="s">
        <v>8420</v>
      </c>
    </row>
    <row r="1518" spans="1:3" x14ac:dyDescent="0.25">
      <c r="A1518" s="17" t="s">
        <v>8421</v>
      </c>
      <c r="B1518" s="14" t="s">
        <v>373</v>
      </c>
      <c r="C1518" s="14" t="s">
        <v>8420</v>
      </c>
    </row>
    <row r="1519" spans="1:3" x14ac:dyDescent="0.25">
      <c r="A1519" s="17" t="s">
        <v>8419</v>
      </c>
      <c r="B1519" s="14" t="s">
        <v>373</v>
      </c>
      <c r="C1519" s="14" t="s">
        <v>8413</v>
      </c>
    </row>
    <row r="1520" spans="1:3" x14ac:dyDescent="0.25">
      <c r="A1520" s="17" t="s">
        <v>8418</v>
      </c>
      <c r="B1520" s="14" t="s">
        <v>373</v>
      </c>
      <c r="C1520" s="14" t="s">
        <v>8413</v>
      </c>
    </row>
    <row r="1521" spans="1:3" x14ac:dyDescent="0.25">
      <c r="A1521" s="17" t="s">
        <v>8417</v>
      </c>
      <c r="B1521" s="14" t="s">
        <v>373</v>
      </c>
      <c r="C1521" s="14" t="s">
        <v>8413</v>
      </c>
    </row>
    <row r="1522" spans="1:3" x14ac:dyDescent="0.25">
      <c r="A1522" s="17" t="s">
        <v>8416</v>
      </c>
      <c r="B1522" s="14" t="s">
        <v>373</v>
      </c>
      <c r="C1522" s="14" t="s">
        <v>8413</v>
      </c>
    </row>
    <row r="1523" spans="1:3" x14ac:dyDescent="0.25">
      <c r="A1523" s="17" t="s">
        <v>8415</v>
      </c>
      <c r="B1523" s="14" t="s">
        <v>373</v>
      </c>
      <c r="C1523" s="14" t="s">
        <v>8413</v>
      </c>
    </row>
    <row r="1524" spans="1:3" x14ac:dyDescent="0.25">
      <c r="A1524" s="17" t="s">
        <v>8414</v>
      </c>
      <c r="B1524" s="14" t="s">
        <v>373</v>
      </c>
      <c r="C1524" s="14" t="s">
        <v>8413</v>
      </c>
    </row>
    <row r="1525" spans="1:3" x14ac:dyDescent="0.25">
      <c r="A1525" s="17" t="s">
        <v>8412</v>
      </c>
      <c r="B1525" s="14" t="s">
        <v>373</v>
      </c>
      <c r="C1525" s="14" t="s">
        <v>8409</v>
      </c>
    </row>
    <row r="1526" spans="1:3" x14ac:dyDescent="0.25">
      <c r="A1526" s="17" t="s">
        <v>8411</v>
      </c>
      <c r="B1526" s="14" t="s">
        <v>373</v>
      </c>
      <c r="C1526" s="14" t="s">
        <v>8409</v>
      </c>
    </row>
    <row r="1527" spans="1:3" x14ac:dyDescent="0.25">
      <c r="A1527" s="17" t="s">
        <v>8410</v>
      </c>
      <c r="B1527" s="14" t="s">
        <v>373</v>
      </c>
      <c r="C1527" s="14" t="s">
        <v>8409</v>
      </c>
    </row>
    <row r="1528" spans="1:3" x14ac:dyDescent="0.25">
      <c r="A1528" s="17" t="s">
        <v>8408</v>
      </c>
      <c r="B1528" s="14" t="s">
        <v>373</v>
      </c>
      <c r="C1528" s="14" t="s">
        <v>8403</v>
      </c>
    </row>
    <row r="1529" spans="1:3" x14ac:dyDescent="0.25">
      <c r="A1529" s="17" t="s">
        <v>8407</v>
      </c>
      <c r="B1529" s="14" t="s">
        <v>373</v>
      </c>
      <c r="C1529" s="14" t="s">
        <v>8406</v>
      </c>
    </row>
    <row r="1530" spans="1:3" x14ac:dyDescent="0.25">
      <c r="A1530" s="17" t="s">
        <v>8405</v>
      </c>
      <c r="B1530" s="14" t="s">
        <v>373</v>
      </c>
      <c r="C1530" s="14" t="s">
        <v>8403</v>
      </c>
    </row>
    <row r="1531" spans="1:3" x14ac:dyDescent="0.25">
      <c r="A1531" s="17" t="s">
        <v>8404</v>
      </c>
      <c r="B1531" s="14" t="s">
        <v>373</v>
      </c>
      <c r="C1531" s="14" t="s">
        <v>8403</v>
      </c>
    </row>
    <row r="1532" spans="1:3" x14ac:dyDescent="0.25">
      <c r="A1532" s="17" t="s">
        <v>8402</v>
      </c>
      <c r="B1532" s="14" t="s">
        <v>373</v>
      </c>
      <c r="C1532" s="14" t="s">
        <v>8399</v>
      </c>
    </row>
    <row r="1533" spans="1:3" x14ac:dyDescent="0.25">
      <c r="A1533" s="17" t="s">
        <v>8402</v>
      </c>
      <c r="B1533" s="14" t="s">
        <v>373</v>
      </c>
      <c r="C1533" s="14" t="s">
        <v>8395</v>
      </c>
    </row>
    <row r="1534" spans="1:3" x14ac:dyDescent="0.25">
      <c r="A1534" s="17" t="s">
        <v>8401</v>
      </c>
      <c r="B1534" s="14" t="s">
        <v>373</v>
      </c>
      <c r="C1534" s="14" t="s">
        <v>8399</v>
      </c>
    </row>
    <row r="1535" spans="1:3" x14ac:dyDescent="0.25">
      <c r="A1535" s="17" t="s">
        <v>8401</v>
      </c>
      <c r="B1535" s="14" t="s">
        <v>373</v>
      </c>
      <c r="C1535" s="14" t="s">
        <v>8395</v>
      </c>
    </row>
    <row r="1536" spans="1:3" x14ac:dyDescent="0.25">
      <c r="A1536" s="17" t="s">
        <v>8400</v>
      </c>
      <c r="B1536" s="14" t="s">
        <v>373</v>
      </c>
      <c r="C1536" s="14" t="s">
        <v>8399</v>
      </c>
    </row>
    <row r="1537" spans="1:3" x14ac:dyDescent="0.25">
      <c r="A1537" s="17" t="s">
        <v>8398</v>
      </c>
      <c r="B1537" s="14" t="s">
        <v>373</v>
      </c>
      <c r="C1537" s="14" t="s">
        <v>8395</v>
      </c>
    </row>
    <row r="1538" spans="1:3" x14ac:dyDescent="0.25">
      <c r="A1538" s="17" t="s">
        <v>8397</v>
      </c>
      <c r="B1538" s="14" t="s">
        <v>373</v>
      </c>
      <c r="C1538" s="14" t="s">
        <v>8395</v>
      </c>
    </row>
    <row r="1539" spans="1:3" x14ac:dyDescent="0.25">
      <c r="A1539" s="17" t="s">
        <v>8396</v>
      </c>
      <c r="B1539" s="14" t="s">
        <v>373</v>
      </c>
      <c r="C1539" s="14" t="s">
        <v>8395</v>
      </c>
    </row>
    <row r="1540" spans="1:3" x14ac:dyDescent="0.25">
      <c r="A1540" s="17" t="s">
        <v>8394</v>
      </c>
      <c r="B1540" s="14" t="s">
        <v>373</v>
      </c>
      <c r="C1540" s="14" t="s">
        <v>8391</v>
      </c>
    </row>
    <row r="1541" spans="1:3" x14ac:dyDescent="0.25">
      <c r="A1541" s="17" t="s">
        <v>8393</v>
      </c>
      <c r="B1541" s="14" t="s">
        <v>373</v>
      </c>
      <c r="C1541" s="14" t="s">
        <v>8391</v>
      </c>
    </row>
    <row r="1542" spans="1:3" x14ac:dyDescent="0.25">
      <c r="A1542" s="17" t="s">
        <v>8392</v>
      </c>
      <c r="B1542" s="14" t="s">
        <v>373</v>
      </c>
      <c r="C1542" s="14" t="s">
        <v>8391</v>
      </c>
    </row>
    <row r="1543" spans="1:3" x14ac:dyDescent="0.25">
      <c r="A1543" s="17" t="s">
        <v>8390</v>
      </c>
      <c r="B1543" s="14" t="s">
        <v>373</v>
      </c>
      <c r="C1543" s="14" t="s">
        <v>8388</v>
      </c>
    </row>
    <row r="1544" spans="1:3" x14ac:dyDescent="0.25">
      <c r="A1544" s="17" t="s">
        <v>8389</v>
      </c>
      <c r="B1544" s="14" t="s">
        <v>373</v>
      </c>
      <c r="C1544" s="14" t="s">
        <v>8388</v>
      </c>
    </row>
    <row r="1545" spans="1:3" x14ac:dyDescent="0.25">
      <c r="A1545" s="17" t="s">
        <v>8387</v>
      </c>
      <c r="B1545" s="14" t="s">
        <v>373</v>
      </c>
      <c r="C1545" s="14" t="s">
        <v>8383</v>
      </c>
    </row>
    <row r="1546" spans="1:3" x14ac:dyDescent="0.25">
      <c r="A1546" s="17" t="s">
        <v>8386</v>
      </c>
      <c r="B1546" s="14" t="s">
        <v>373</v>
      </c>
      <c r="C1546" s="14" t="s">
        <v>8383</v>
      </c>
    </row>
    <row r="1547" spans="1:3" x14ac:dyDescent="0.25">
      <c r="A1547" s="17" t="s">
        <v>8385</v>
      </c>
      <c r="B1547" s="14" t="s">
        <v>373</v>
      </c>
      <c r="C1547" s="14" t="s">
        <v>8383</v>
      </c>
    </row>
    <row r="1548" spans="1:3" x14ac:dyDescent="0.25">
      <c r="A1548" s="17" t="s">
        <v>8384</v>
      </c>
      <c r="B1548" s="14" t="s">
        <v>373</v>
      </c>
      <c r="C1548" s="14" t="s">
        <v>8383</v>
      </c>
    </row>
    <row r="1549" spans="1:3" x14ac:dyDescent="0.25">
      <c r="A1549" s="17" t="s">
        <v>8382</v>
      </c>
      <c r="B1549" s="14" t="s">
        <v>373</v>
      </c>
      <c r="C1549" s="14" t="s">
        <v>8380</v>
      </c>
    </row>
    <row r="1550" spans="1:3" x14ac:dyDescent="0.25">
      <c r="A1550" s="17" t="s">
        <v>8381</v>
      </c>
      <c r="B1550" s="14" t="s">
        <v>373</v>
      </c>
      <c r="C1550" s="14" t="s">
        <v>8380</v>
      </c>
    </row>
    <row r="1551" spans="1:3" x14ac:dyDescent="0.25">
      <c r="A1551" s="17" t="s">
        <v>8379</v>
      </c>
      <c r="B1551" s="14" t="s">
        <v>373</v>
      </c>
      <c r="C1551" s="14" t="s">
        <v>8376</v>
      </c>
    </row>
    <row r="1552" spans="1:3" x14ac:dyDescent="0.25">
      <c r="A1552" s="17" t="s">
        <v>8378</v>
      </c>
      <c r="B1552" s="14" t="s">
        <v>373</v>
      </c>
      <c r="C1552" s="14" t="s">
        <v>8376</v>
      </c>
    </row>
    <row r="1553" spans="1:3" x14ac:dyDescent="0.25">
      <c r="A1553" s="17" t="s">
        <v>8377</v>
      </c>
      <c r="B1553" s="14" t="s">
        <v>373</v>
      </c>
      <c r="C1553" s="14" t="s">
        <v>8376</v>
      </c>
    </row>
    <row r="1554" spans="1:3" x14ac:dyDescent="0.25">
      <c r="A1554" s="17" t="s">
        <v>8375</v>
      </c>
      <c r="B1554" s="14" t="s">
        <v>373</v>
      </c>
      <c r="C1554" s="14" t="s">
        <v>8372</v>
      </c>
    </row>
    <row r="1555" spans="1:3" x14ac:dyDescent="0.25">
      <c r="A1555" s="17" t="s">
        <v>8375</v>
      </c>
      <c r="B1555" s="14" t="s">
        <v>373</v>
      </c>
      <c r="C1555" s="14" t="s">
        <v>7289</v>
      </c>
    </row>
    <row r="1556" spans="1:3" x14ac:dyDescent="0.25">
      <c r="A1556" s="17" t="s">
        <v>8374</v>
      </c>
      <c r="B1556" s="14" t="s">
        <v>373</v>
      </c>
      <c r="C1556" s="14" t="s">
        <v>8372</v>
      </c>
    </row>
    <row r="1557" spans="1:3" x14ac:dyDescent="0.25">
      <c r="A1557" s="17" t="s">
        <v>8373</v>
      </c>
      <c r="B1557" s="14" t="s">
        <v>373</v>
      </c>
      <c r="C1557" s="14" t="s">
        <v>8372</v>
      </c>
    </row>
    <row r="1558" spans="1:3" x14ac:dyDescent="0.25">
      <c r="A1558" s="17" t="s">
        <v>8373</v>
      </c>
      <c r="B1558" s="14" t="s">
        <v>373</v>
      </c>
      <c r="C1558" s="14" t="s">
        <v>7289</v>
      </c>
    </row>
    <row r="1559" spans="1:3" x14ac:dyDescent="0.25">
      <c r="A1559" s="17" t="s">
        <v>8371</v>
      </c>
      <c r="B1559" s="14" t="s">
        <v>373</v>
      </c>
      <c r="C1559" s="14" t="s">
        <v>8372</v>
      </c>
    </row>
    <row r="1560" spans="1:3" x14ac:dyDescent="0.25">
      <c r="A1560" s="17" t="s">
        <v>8371</v>
      </c>
      <c r="B1560" s="14" t="s">
        <v>373</v>
      </c>
      <c r="C1560" s="14" t="s">
        <v>7289</v>
      </c>
    </row>
    <row r="1561" spans="1:3" x14ac:dyDescent="0.25">
      <c r="A1561" s="17" t="s">
        <v>8370</v>
      </c>
      <c r="B1561" s="14" t="s">
        <v>373</v>
      </c>
      <c r="C1561" s="14" t="s">
        <v>8368</v>
      </c>
    </row>
    <row r="1562" spans="1:3" x14ac:dyDescent="0.25">
      <c r="A1562" s="17" t="s">
        <v>8369</v>
      </c>
      <c r="B1562" s="14" t="s">
        <v>373</v>
      </c>
      <c r="C1562" s="14" t="s">
        <v>8368</v>
      </c>
    </row>
    <row r="1563" spans="1:3" x14ac:dyDescent="0.25">
      <c r="A1563" s="17" t="s">
        <v>8367</v>
      </c>
      <c r="B1563" s="14" t="s">
        <v>373</v>
      </c>
      <c r="C1563" s="14" t="s">
        <v>8365</v>
      </c>
    </row>
    <row r="1564" spans="1:3" x14ac:dyDescent="0.25">
      <c r="A1564" s="17" t="s">
        <v>8366</v>
      </c>
      <c r="B1564" s="14" t="s">
        <v>373</v>
      </c>
      <c r="C1564" s="14" t="s">
        <v>8365</v>
      </c>
    </row>
    <row r="1565" spans="1:3" x14ac:dyDescent="0.25">
      <c r="A1565" s="17" t="s">
        <v>8364</v>
      </c>
      <c r="B1565" s="14" t="s">
        <v>369</v>
      </c>
      <c r="C1565" s="14" t="s">
        <v>8357</v>
      </c>
    </row>
    <row r="1566" spans="1:3" x14ac:dyDescent="0.25">
      <c r="A1566" s="17" t="s">
        <v>8363</v>
      </c>
      <c r="B1566" s="14" t="s">
        <v>369</v>
      </c>
      <c r="C1566" s="14" t="s">
        <v>8357</v>
      </c>
    </row>
    <row r="1567" spans="1:3" x14ac:dyDescent="0.25">
      <c r="A1567" s="17" t="s">
        <v>8362</v>
      </c>
      <c r="B1567" s="14" t="s">
        <v>369</v>
      </c>
      <c r="C1567" s="14" t="s">
        <v>8349</v>
      </c>
    </row>
    <row r="1568" spans="1:3" x14ac:dyDescent="0.25">
      <c r="A1568" s="17" t="s">
        <v>8362</v>
      </c>
      <c r="B1568" s="14" t="s">
        <v>369</v>
      </c>
      <c r="C1568" s="14" t="s">
        <v>8357</v>
      </c>
    </row>
    <row r="1569" spans="1:3" x14ac:dyDescent="0.25">
      <c r="A1569" s="17" t="s">
        <v>8361</v>
      </c>
      <c r="B1569" s="14" t="s">
        <v>369</v>
      </c>
      <c r="C1569" s="14" t="s">
        <v>8357</v>
      </c>
    </row>
    <row r="1570" spans="1:3" x14ac:dyDescent="0.25">
      <c r="A1570" s="17" t="s">
        <v>8360</v>
      </c>
      <c r="B1570" s="14" t="s">
        <v>369</v>
      </c>
      <c r="C1570" s="14" t="s">
        <v>8357</v>
      </c>
    </row>
    <row r="1571" spans="1:3" x14ac:dyDescent="0.25">
      <c r="A1571" s="17" t="s">
        <v>8359</v>
      </c>
      <c r="B1571" s="14" t="s">
        <v>369</v>
      </c>
      <c r="C1571" s="14" t="s">
        <v>8357</v>
      </c>
    </row>
    <row r="1572" spans="1:3" x14ac:dyDescent="0.25">
      <c r="A1572" s="17" t="s">
        <v>8358</v>
      </c>
      <c r="B1572" s="14" t="s">
        <v>369</v>
      </c>
      <c r="C1572" s="14" t="s">
        <v>8357</v>
      </c>
    </row>
    <row r="1573" spans="1:3" x14ac:dyDescent="0.25">
      <c r="A1573" s="17" t="s">
        <v>8356</v>
      </c>
      <c r="B1573" s="14" t="s">
        <v>369</v>
      </c>
      <c r="C1573" s="14" t="s">
        <v>8353</v>
      </c>
    </row>
    <row r="1574" spans="1:3" x14ac:dyDescent="0.25">
      <c r="A1574" s="17" t="s">
        <v>8355</v>
      </c>
      <c r="B1574" s="14" t="s">
        <v>369</v>
      </c>
      <c r="C1574" s="14" t="s">
        <v>8353</v>
      </c>
    </row>
    <row r="1575" spans="1:3" x14ac:dyDescent="0.25">
      <c r="A1575" s="17" t="s">
        <v>8354</v>
      </c>
      <c r="B1575" s="14" t="s">
        <v>369</v>
      </c>
      <c r="C1575" s="14" t="s">
        <v>8353</v>
      </c>
    </row>
    <row r="1576" spans="1:3" x14ac:dyDescent="0.25">
      <c r="A1576" s="17" t="s">
        <v>8352</v>
      </c>
      <c r="B1576" s="14" t="s">
        <v>369</v>
      </c>
      <c r="C1576" s="14" t="s">
        <v>8349</v>
      </c>
    </row>
    <row r="1577" spans="1:3" x14ac:dyDescent="0.25">
      <c r="A1577" s="17" t="s">
        <v>8351</v>
      </c>
      <c r="B1577" s="14" t="s">
        <v>369</v>
      </c>
      <c r="C1577" s="14" t="s">
        <v>8349</v>
      </c>
    </row>
    <row r="1578" spans="1:3" x14ac:dyDescent="0.25">
      <c r="A1578" s="17" t="s">
        <v>8350</v>
      </c>
      <c r="B1578" s="14" t="s">
        <v>369</v>
      </c>
      <c r="C1578" s="14" t="s">
        <v>8349</v>
      </c>
    </row>
    <row r="1579" spans="1:3" x14ac:dyDescent="0.25">
      <c r="A1579" s="17" t="s">
        <v>8348</v>
      </c>
      <c r="B1579" s="14" t="s">
        <v>369</v>
      </c>
      <c r="C1579" s="14" t="s">
        <v>8346</v>
      </c>
    </row>
    <row r="1580" spans="1:3" x14ac:dyDescent="0.25">
      <c r="A1580" s="17" t="s">
        <v>8347</v>
      </c>
      <c r="B1580" s="14" t="s">
        <v>369</v>
      </c>
      <c r="C1580" s="14" t="s">
        <v>8346</v>
      </c>
    </row>
    <row r="1581" spans="1:3" x14ac:dyDescent="0.25">
      <c r="A1581" s="17" t="s">
        <v>8345</v>
      </c>
      <c r="B1581" s="14" t="s">
        <v>369</v>
      </c>
      <c r="C1581" s="14" t="s">
        <v>8343</v>
      </c>
    </row>
    <row r="1582" spans="1:3" x14ac:dyDescent="0.25">
      <c r="A1582" s="17" t="s">
        <v>8344</v>
      </c>
      <c r="B1582" s="14" t="s">
        <v>369</v>
      </c>
      <c r="C1582" s="14" t="s">
        <v>8343</v>
      </c>
    </row>
    <row r="1583" spans="1:3" x14ac:dyDescent="0.25">
      <c r="A1583" s="17" t="s">
        <v>8342</v>
      </c>
      <c r="B1583" s="14" t="s">
        <v>369</v>
      </c>
      <c r="C1583" s="14" t="s">
        <v>8340</v>
      </c>
    </row>
    <row r="1584" spans="1:3" x14ac:dyDescent="0.25">
      <c r="A1584" s="17" t="s">
        <v>8341</v>
      </c>
      <c r="B1584" s="14" t="s">
        <v>369</v>
      </c>
      <c r="C1584" s="14" t="s">
        <v>8340</v>
      </c>
    </row>
    <row r="1585" spans="1:3" x14ac:dyDescent="0.25">
      <c r="A1585" s="17" t="s">
        <v>8339</v>
      </c>
      <c r="B1585" s="14" t="s">
        <v>369</v>
      </c>
      <c r="C1585" s="14" t="s">
        <v>8336</v>
      </c>
    </row>
    <row r="1586" spans="1:3" x14ac:dyDescent="0.25">
      <c r="A1586" s="17" t="s">
        <v>8338</v>
      </c>
      <c r="B1586" s="14" t="s">
        <v>369</v>
      </c>
      <c r="C1586" s="14" t="s">
        <v>8336</v>
      </c>
    </row>
    <row r="1587" spans="1:3" x14ac:dyDescent="0.25">
      <c r="A1587" s="17" t="s">
        <v>8337</v>
      </c>
      <c r="B1587" s="14" t="s">
        <v>369</v>
      </c>
      <c r="C1587" s="14" t="s">
        <v>8336</v>
      </c>
    </row>
    <row r="1588" spans="1:3" x14ac:dyDescent="0.25">
      <c r="A1588" s="17" t="s">
        <v>8335</v>
      </c>
      <c r="B1588" s="14" t="s">
        <v>369</v>
      </c>
      <c r="C1588" s="14" t="s">
        <v>8324</v>
      </c>
    </row>
    <row r="1589" spans="1:3" x14ac:dyDescent="0.25">
      <c r="A1589" s="17" t="s">
        <v>8334</v>
      </c>
      <c r="B1589" s="14" t="s">
        <v>369</v>
      </c>
      <c r="C1589" s="14" t="s">
        <v>8324</v>
      </c>
    </row>
    <row r="1590" spans="1:3" x14ac:dyDescent="0.25">
      <c r="A1590" s="17" t="s">
        <v>8333</v>
      </c>
      <c r="B1590" s="14" t="s">
        <v>369</v>
      </c>
      <c r="C1590" s="14" t="s">
        <v>8324</v>
      </c>
    </row>
    <row r="1591" spans="1:3" x14ac:dyDescent="0.25">
      <c r="A1591" s="17" t="s">
        <v>8332</v>
      </c>
      <c r="B1591" s="14" t="s">
        <v>369</v>
      </c>
      <c r="C1591" s="14" t="s">
        <v>8324</v>
      </c>
    </row>
    <row r="1592" spans="1:3" x14ac:dyDescent="0.25">
      <c r="A1592" s="17" t="s">
        <v>8331</v>
      </c>
      <c r="B1592" s="14" t="s">
        <v>369</v>
      </c>
      <c r="C1592" s="14" t="s">
        <v>8324</v>
      </c>
    </row>
    <row r="1593" spans="1:3" x14ac:dyDescent="0.25">
      <c r="A1593" s="17" t="s">
        <v>8330</v>
      </c>
      <c r="B1593" s="14" t="s">
        <v>369</v>
      </c>
      <c r="C1593" s="14" t="s">
        <v>8324</v>
      </c>
    </row>
    <row r="1594" spans="1:3" x14ac:dyDescent="0.25">
      <c r="A1594" s="17" t="s">
        <v>8329</v>
      </c>
      <c r="B1594" s="14" t="s">
        <v>369</v>
      </c>
      <c r="C1594" s="14" t="s">
        <v>8324</v>
      </c>
    </row>
    <row r="1595" spans="1:3" x14ac:dyDescent="0.25">
      <c r="A1595" s="17" t="s">
        <v>8328</v>
      </c>
      <c r="B1595" s="14" t="s">
        <v>369</v>
      </c>
      <c r="C1595" s="14" t="s">
        <v>8324</v>
      </c>
    </row>
    <row r="1596" spans="1:3" x14ac:dyDescent="0.25">
      <c r="A1596" s="17" t="s">
        <v>8328</v>
      </c>
      <c r="B1596" s="14" t="s">
        <v>369</v>
      </c>
      <c r="C1596" s="14" t="s">
        <v>8284</v>
      </c>
    </row>
    <row r="1597" spans="1:3" x14ac:dyDescent="0.25">
      <c r="A1597" s="17" t="s">
        <v>8327</v>
      </c>
      <c r="B1597" s="14" t="s">
        <v>369</v>
      </c>
      <c r="C1597" s="14" t="s">
        <v>8318</v>
      </c>
    </row>
    <row r="1598" spans="1:3" x14ac:dyDescent="0.25">
      <c r="A1598" s="17" t="s">
        <v>8327</v>
      </c>
      <c r="B1598" s="14" t="s">
        <v>369</v>
      </c>
      <c r="C1598" s="14" t="s">
        <v>8324</v>
      </c>
    </row>
    <row r="1599" spans="1:3" x14ac:dyDescent="0.25">
      <c r="A1599" s="17" t="s">
        <v>8327</v>
      </c>
      <c r="B1599" s="14" t="s">
        <v>373</v>
      </c>
      <c r="C1599" s="14" t="s">
        <v>8326</v>
      </c>
    </row>
    <row r="1600" spans="1:3" x14ac:dyDescent="0.25">
      <c r="A1600" s="17" t="s">
        <v>8325</v>
      </c>
      <c r="B1600" s="14" t="s">
        <v>369</v>
      </c>
      <c r="C1600" s="14" t="s">
        <v>8324</v>
      </c>
    </row>
    <row r="1601" spans="1:3" x14ac:dyDescent="0.25">
      <c r="A1601" s="17" t="s">
        <v>8323</v>
      </c>
      <c r="B1601" s="14" t="s">
        <v>369</v>
      </c>
      <c r="C1601" s="14" t="s">
        <v>8318</v>
      </c>
    </row>
    <row r="1602" spans="1:3" x14ac:dyDescent="0.25">
      <c r="A1602" s="17" t="s">
        <v>8322</v>
      </c>
      <c r="B1602" s="14" t="s">
        <v>369</v>
      </c>
      <c r="C1602" s="14" t="s">
        <v>8318</v>
      </c>
    </row>
    <row r="1603" spans="1:3" x14ac:dyDescent="0.25">
      <c r="A1603" s="17" t="s">
        <v>8321</v>
      </c>
      <c r="B1603" s="14" t="s">
        <v>369</v>
      </c>
      <c r="C1603" s="14" t="s">
        <v>8318</v>
      </c>
    </row>
    <row r="1604" spans="1:3" x14ac:dyDescent="0.25">
      <c r="A1604" s="17" t="s">
        <v>8320</v>
      </c>
      <c r="B1604" s="14" t="s">
        <v>369</v>
      </c>
      <c r="C1604" s="14" t="s">
        <v>8318</v>
      </c>
    </row>
    <row r="1605" spans="1:3" x14ac:dyDescent="0.25">
      <c r="A1605" s="17" t="s">
        <v>8319</v>
      </c>
      <c r="B1605" s="14" t="s">
        <v>369</v>
      </c>
      <c r="C1605" s="14" t="s">
        <v>8318</v>
      </c>
    </row>
    <row r="1606" spans="1:3" x14ac:dyDescent="0.25">
      <c r="A1606" s="17" t="s">
        <v>8317</v>
      </c>
      <c r="B1606" s="14" t="s">
        <v>369</v>
      </c>
      <c r="C1606" s="14" t="s">
        <v>8312</v>
      </c>
    </row>
    <row r="1607" spans="1:3" x14ac:dyDescent="0.25">
      <c r="A1607" s="17" t="s">
        <v>8316</v>
      </c>
      <c r="B1607" s="14" t="s">
        <v>369</v>
      </c>
      <c r="C1607" s="14" t="s">
        <v>8312</v>
      </c>
    </row>
    <row r="1608" spans="1:3" x14ac:dyDescent="0.25">
      <c r="A1608" s="17" t="s">
        <v>8315</v>
      </c>
      <c r="B1608" s="14" t="s">
        <v>369</v>
      </c>
      <c r="C1608" s="14" t="s">
        <v>8312</v>
      </c>
    </row>
    <row r="1609" spans="1:3" x14ac:dyDescent="0.25">
      <c r="A1609" s="17" t="s">
        <v>8314</v>
      </c>
      <c r="B1609" s="14" t="s">
        <v>369</v>
      </c>
      <c r="C1609" s="14" t="s">
        <v>8312</v>
      </c>
    </row>
    <row r="1610" spans="1:3" x14ac:dyDescent="0.25">
      <c r="A1610" s="17" t="s">
        <v>8313</v>
      </c>
      <c r="B1610" s="14" t="s">
        <v>369</v>
      </c>
      <c r="C1610" s="14" t="s">
        <v>8312</v>
      </c>
    </row>
    <row r="1611" spans="1:3" x14ac:dyDescent="0.25">
      <c r="A1611" s="17" t="s">
        <v>8311</v>
      </c>
      <c r="B1611" s="14" t="s">
        <v>369</v>
      </c>
      <c r="C1611" s="14" t="s">
        <v>8308</v>
      </c>
    </row>
    <row r="1612" spans="1:3" x14ac:dyDescent="0.25">
      <c r="A1612" s="17" t="s">
        <v>8310</v>
      </c>
      <c r="B1612" s="14" t="s">
        <v>369</v>
      </c>
      <c r="C1612" s="14" t="s">
        <v>8308</v>
      </c>
    </row>
    <row r="1613" spans="1:3" x14ac:dyDescent="0.25">
      <c r="A1613" s="17" t="s">
        <v>8309</v>
      </c>
      <c r="B1613" s="14" t="s">
        <v>369</v>
      </c>
      <c r="C1613" s="14" t="s">
        <v>8308</v>
      </c>
    </row>
    <row r="1614" spans="1:3" x14ac:dyDescent="0.25">
      <c r="A1614" s="17" t="s">
        <v>8307</v>
      </c>
      <c r="B1614" s="14" t="s">
        <v>369</v>
      </c>
      <c r="C1614" s="14" t="s">
        <v>8300</v>
      </c>
    </row>
    <row r="1615" spans="1:3" x14ac:dyDescent="0.25">
      <c r="A1615" s="17" t="s">
        <v>8306</v>
      </c>
      <c r="B1615" s="14" t="s">
        <v>369</v>
      </c>
      <c r="C1615" s="14" t="s">
        <v>8300</v>
      </c>
    </row>
    <row r="1616" spans="1:3" x14ac:dyDescent="0.25">
      <c r="A1616" s="17" t="s">
        <v>8305</v>
      </c>
      <c r="B1616" s="14" t="s">
        <v>369</v>
      </c>
      <c r="C1616" s="14" t="s">
        <v>8303</v>
      </c>
    </row>
    <row r="1617" spans="1:3" x14ac:dyDescent="0.25">
      <c r="A1617" s="17" t="s">
        <v>8304</v>
      </c>
      <c r="B1617" s="14" t="s">
        <v>369</v>
      </c>
      <c r="C1617" s="14" t="s">
        <v>8303</v>
      </c>
    </row>
    <row r="1618" spans="1:3" x14ac:dyDescent="0.25">
      <c r="A1618" s="17" t="s">
        <v>8302</v>
      </c>
      <c r="B1618" s="14" t="s">
        <v>369</v>
      </c>
      <c r="C1618" s="14" t="s">
        <v>8300</v>
      </c>
    </row>
    <row r="1619" spans="1:3" x14ac:dyDescent="0.25">
      <c r="A1619" s="17" t="s">
        <v>8301</v>
      </c>
      <c r="B1619" s="14" t="s">
        <v>369</v>
      </c>
      <c r="C1619" s="14" t="s">
        <v>8300</v>
      </c>
    </row>
    <row r="1620" spans="1:3" x14ac:dyDescent="0.25">
      <c r="A1620" s="17" t="s">
        <v>8299</v>
      </c>
      <c r="B1620" s="14" t="s">
        <v>369</v>
      </c>
      <c r="C1620" s="14" t="s">
        <v>8295</v>
      </c>
    </row>
    <row r="1621" spans="1:3" x14ac:dyDescent="0.25">
      <c r="A1621" s="17" t="s">
        <v>8298</v>
      </c>
      <c r="B1621" s="14" t="s">
        <v>369</v>
      </c>
      <c r="C1621" s="14" t="s">
        <v>8295</v>
      </c>
    </row>
    <row r="1622" spans="1:3" x14ac:dyDescent="0.25">
      <c r="A1622" s="17" t="s">
        <v>8297</v>
      </c>
      <c r="B1622" s="14" t="s">
        <v>369</v>
      </c>
      <c r="C1622" s="14" t="s">
        <v>8295</v>
      </c>
    </row>
    <row r="1623" spans="1:3" x14ac:dyDescent="0.25">
      <c r="A1623" s="17" t="s">
        <v>8296</v>
      </c>
      <c r="B1623" s="14" t="s">
        <v>369</v>
      </c>
      <c r="C1623" s="14" t="s">
        <v>8295</v>
      </c>
    </row>
    <row r="1624" spans="1:3" x14ac:dyDescent="0.25">
      <c r="A1624" s="17" t="s">
        <v>8294</v>
      </c>
      <c r="B1624" s="14" t="s">
        <v>369</v>
      </c>
      <c r="C1624" s="14" t="s">
        <v>8284</v>
      </c>
    </row>
    <row r="1625" spans="1:3" x14ac:dyDescent="0.25">
      <c r="A1625" s="17" t="s">
        <v>8293</v>
      </c>
      <c r="B1625" s="14" t="s">
        <v>369</v>
      </c>
      <c r="C1625" s="14" t="s">
        <v>8284</v>
      </c>
    </row>
    <row r="1626" spans="1:3" x14ac:dyDescent="0.25">
      <c r="A1626" s="17" t="s">
        <v>8292</v>
      </c>
      <c r="B1626" s="14" t="s">
        <v>369</v>
      </c>
      <c r="C1626" s="14" t="s">
        <v>8284</v>
      </c>
    </row>
    <row r="1627" spans="1:3" x14ac:dyDescent="0.25">
      <c r="A1627" s="17" t="s">
        <v>8291</v>
      </c>
      <c r="B1627" s="14" t="s">
        <v>369</v>
      </c>
      <c r="C1627" s="14" t="s">
        <v>8284</v>
      </c>
    </row>
    <row r="1628" spans="1:3" x14ac:dyDescent="0.25">
      <c r="A1628" s="17" t="s">
        <v>8290</v>
      </c>
      <c r="B1628" s="14" t="s">
        <v>369</v>
      </c>
      <c r="C1628" s="14" t="s">
        <v>8284</v>
      </c>
    </row>
    <row r="1629" spans="1:3" x14ac:dyDescent="0.25">
      <c r="A1629" s="17" t="s">
        <v>8289</v>
      </c>
      <c r="B1629" s="14" t="s">
        <v>369</v>
      </c>
      <c r="C1629" s="14" t="s">
        <v>8284</v>
      </c>
    </row>
    <row r="1630" spans="1:3" x14ac:dyDescent="0.25">
      <c r="A1630" s="17" t="s">
        <v>8288</v>
      </c>
      <c r="B1630" s="14" t="s">
        <v>369</v>
      </c>
      <c r="C1630" s="14" t="s">
        <v>8284</v>
      </c>
    </row>
    <row r="1631" spans="1:3" x14ac:dyDescent="0.25">
      <c r="A1631" s="17" t="s">
        <v>8287</v>
      </c>
      <c r="B1631" s="14" t="s">
        <v>369</v>
      </c>
      <c r="C1631" s="14" t="s">
        <v>8284</v>
      </c>
    </row>
    <row r="1632" spans="1:3" x14ac:dyDescent="0.25">
      <c r="A1632" s="17" t="s">
        <v>8286</v>
      </c>
      <c r="B1632" s="14" t="s">
        <v>369</v>
      </c>
      <c r="C1632" s="14" t="s">
        <v>8284</v>
      </c>
    </row>
    <row r="1633" spans="1:3" x14ac:dyDescent="0.25">
      <c r="A1633" s="17" t="s">
        <v>8285</v>
      </c>
      <c r="B1633" s="14" t="s">
        <v>369</v>
      </c>
      <c r="C1633" s="14" t="s">
        <v>8284</v>
      </c>
    </row>
    <row r="1634" spans="1:3" x14ac:dyDescent="0.25">
      <c r="A1634" s="17" t="s">
        <v>8283</v>
      </c>
      <c r="B1634" s="14" t="s">
        <v>369</v>
      </c>
      <c r="C1634" s="14" t="s">
        <v>8280</v>
      </c>
    </row>
    <row r="1635" spans="1:3" x14ac:dyDescent="0.25">
      <c r="A1635" s="17" t="s">
        <v>8282</v>
      </c>
      <c r="B1635" s="14" t="s">
        <v>369</v>
      </c>
      <c r="C1635" s="14" t="s">
        <v>8280</v>
      </c>
    </row>
    <row r="1636" spans="1:3" x14ac:dyDescent="0.25">
      <c r="A1636" s="17" t="s">
        <v>8281</v>
      </c>
      <c r="B1636" s="14" t="s">
        <v>369</v>
      </c>
      <c r="C1636" s="14" t="s">
        <v>8280</v>
      </c>
    </row>
    <row r="1637" spans="1:3" x14ac:dyDescent="0.25">
      <c r="A1637" s="17" t="s">
        <v>8279</v>
      </c>
      <c r="B1637" s="14" t="s">
        <v>369</v>
      </c>
      <c r="C1637" s="14" t="s">
        <v>8276</v>
      </c>
    </row>
    <row r="1638" spans="1:3" x14ac:dyDescent="0.25">
      <c r="A1638" s="17" t="s">
        <v>8278</v>
      </c>
      <c r="B1638" s="14" t="s">
        <v>369</v>
      </c>
      <c r="C1638" s="14" t="s">
        <v>8276</v>
      </c>
    </row>
    <row r="1639" spans="1:3" x14ac:dyDescent="0.25">
      <c r="A1639" s="17" t="s">
        <v>8277</v>
      </c>
      <c r="B1639" s="14" t="s">
        <v>369</v>
      </c>
      <c r="C1639" s="14" t="s">
        <v>8276</v>
      </c>
    </row>
    <row r="1640" spans="1:3" x14ac:dyDescent="0.25">
      <c r="A1640" s="17" t="s">
        <v>8275</v>
      </c>
      <c r="B1640" s="14" t="s">
        <v>369</v>
      </c>
      <c r="C1640" s="14" t="s">
        <v>8273</v>
      </c>
    </row>
    <row r="1641" spans="1:3" x14ac:dyDescent="0.25">
      <c r="A1641" s="17" t="s">
        <v>8274</v>
      </c>
      <c r="B1641" s="14" t="s">
        <v>369</v>
      </c>
      <c r="C1641" s="14" t="s">
        <v>8273</v>
      </c>
    </row>
    <row r="1642" spans="1:3" x14ac:dyDescent="0.25">
      <c r="A1642" s="17" t="s">
        <v>8272</v>
      </c>
      <c r="B1642" s="14" t="s">
        <v>369</v>
      </c>
      <c r="C1642" s="14" t="s">
        <v>8269</v>
      </c>
    </row>
    <row r="1643" spans="1:3" x14ac:dyDescent="0.25">
      <c r="A1643" s="17" t="s">
        <v>8271</v>
      </c>
      <c r="B1643" s="14" t="s">
        <v>369</v>
      </c>
      <c r="C1643" s="14" t="s">
        <v>8269</v>
      </c>
    </row>
    <row r="1644" spans="1:3" x14ac:dyDescent="0.25">
      <c r="A1644" s="17" t="s">
        <v>8270</v>
      </c>
      <c r="B1644" s="14" t="s">
        <v>369</v>
      </c>
      <c r="C1644" s="14" t="s">
        <v>8269</v>
      </c>
    </row>
    <row r="1645" spans="1:3" x14ac:dyDescent="0.25">
      <c r="A1645" s="17" t="s">
        <v>8268</v>
      </c>
      <c r="B1645" s="14" t="s">
        <v>369</v>
      </c>
      <c r="C1645" s="14" t="s">
        <v>8255</v>
      </c>
    </row>
    <row r="1646" spans="1:3" x14ac:dyDescent="0.25">
      <c r="A1646" s="17" t="s">
        <v>8267</v>
      </c>
      <c r="B1646" s="14" t="s">
        <v>369</v>
      </c>
      <c r="C1646" s="14" t="s">
        <v>8255</v>
      </c>
    </row>
    <row r="1647" spans="1:3" x14ac:dyDescent="0.25">
      <c r="A1647" s="17" t="s">
        <v>8266</v>
      </c>
      <c r="B1647" s="14" t="s">
        <v>369</v>
      </c>
      <c r="C1647" s="14" t="s">
        <v>8255</v>
      </c>
    </row>
    <row r="1648" spans="1:3" x14ac:dyDescent="0.25">
      <c r="A1648" s="17" t="s">
        <v>8265</v>
      </c>
      <c r="B1648" s="14" t="s">
        <v>369</v>
      </c>
      <c r="C1648" s="14" t="s">
        <v>8263</v>
      </c>
    </row>
    <row r="1649" spans="1:3" x14ac:dyDescent="0.25">
      <c r="A1649" s="17" t="s">
        <v>8264</v>
      </c>
      <c r="B1649" s="14" t="s">
        <v>369</v>
      </c>
      <c r="C1649" s="14" t="s">
        <v>8263</v>
      </c>
    </row>
    <row r="1650" spans="1:3" x14ac:dyDescent="0.25">
      <c r="A1650" s="17" t="s">
        <v>8262</v>
      </c>
      <c r="B1650" s="14" t="s">
        <v>369</v>
      </c>
      <c r="C1650" s="14" t="s">
        <v>8255</v>
      </c>
    </row>
    <row r="1651" spans="1:3" x14ac:dyDescent="0.25">
      <c r="A1651" s="17" t="s">
        <v>8261</v>
      </c>
      <c r="B1651" s="14" t="s">
        <v>369</v>
      </c>
      <c r="C1651" s="14" t="s">
        <v>8255</v>
      </c>
    </row>
    <row r="1652" spans="1:3" x14ac:dyDescent="0.25">
      <c r="A1652" s="17" t="s">
        <v>8260</v>
      </c>
      <c r="B1652" s="14" t="s">
        <v>369</v>
      </c>
      <c r="C1652" s="14" t="s">
        <v>8255</v>
      </c>
    </row>
    <row r="1653" spans="1:3" x14ac:dyDescent="0.25">
      <c r="A1653" s="17" t="s">
        <v>8259</v>
      </c>
      <c r="B1653" s="14" t="s">
        <v>369</v>
      </c>
      <c r="C1653" s="14" t="s">
        <v>8255</v>
      </c>
    </row>
    <row r="1654" spans="1:3" x14ac:dyDescent="0.25">
      <c r="A1654" s="17" t="s">
        <v>8258</v>
      </c>
      <c r="B1654" s="14" t="s">
        <v>369</v>
      </c>
      <c r="C1654" s="14" t="s">
        <v>8255</v>
      </c>
    </row>
    <row r="1655" spans="1:3" x14ac:dyDescent="0.25">
      <c r="A1655" s="17" t="s">
        <v>8257</v>
      </c>
      <c r="B1655" s="14" t="s">
        <v>369</v>
      </c>
      <c r="C1655" s="14" t="s">
        <v>8255</v>
      </c>
    </row>
    <row r="1656" spans="1:3" x14ac:dyDescent="0.25">
      <c r="A1656" s="17" t="s">
        <v>8256</v>
      </c>
      <c r="B1656" s="14" t="s">
        <v>369</v>
      </c>
      <c r="C1656" s="14" t="s">
        <v>8250</v>
      </c>
    </row>
    <row r="1657" spans="1:3" x14ac:dyDescent="0.25">
      <c r="A1657" s="17" t="s">
        <v>8254</v>
      </c>
      <c r="B1657" s="14" t="s">
        <v>369</v>
      </c>
      <c r="C1657" s="14" t="s">
        <v>8255</v>
      </c>
    </row>
    <row r="1658" spans="1:3" x14ac:dyDescent="0.25">
      <c r="A1658" s="17" t="s">
        <v>8254</v>
      </c>
      <c r="B1658" s="14" t="s">
        <v>369</v>
      </c>
      <c r="C1658" s="14" t="s">
        <v>8253</v>
      </c>
    </row>
    <row r="1659" spans="1:3" x14ac:dyDescent="0.25">
      <c r="A1659" s="17" t="s">
        <v>8252</v>
      </c>
      <c r="B1659" s="14" t="s">
        <v>369</v>
      </c>
      <c r="C1659" s="14" t="s">
        <v>8250</v>
      </c>
    </row>
    <row r="1660" spans="1:3" x14ac:dyDescent="0.25">
      <c r="A1660" s="17" t="s">
        <v>8251</v>
      </c>
      <c r="B1660" s="14" t="s">
        <v>369</v>
      </c>
      <c r="C1660" s="14" t="s">
        <v>8250</v>
      </c>
    </row>
    <row r="1661" spans="1:3" x14ac:dyDescent="0.25">
      <c r="A1661" s="17" t="s">
        <v>8249</v>
      </c>
      <c r="B1661" s="14" t="s">
        <v>369</v>
      </c>
      <c r="C1661" s="14" t="s">
        <v>8245</v>
      </c>
    </row>
    <row r="1662" spans="1:3" x14ac:dyDescent="0.25">
      <c r="A1662" s="17" t="s">
        <v>8248</v>
      </c>
      <c r="B1662" s="14" t="s">
        <v>369</v>
      </c>
      <c r="C1662" s="14" t="s">
        <v>8245</v>
      </c>
    </row>
    <row r="1663" spans="1:3" x14ac:dyDescent="0.25">
      <c r="A1663" s="17" t="s">
        <v>8247</v>
      </c>
      <c r="B1663" s="14" t="s">
        <v>369</v>
      </c>
      <c r="C1663" s="14" t="s">
        <v>8245</v>
      </c>
    </row>
    <row r="1664" spans="1:3" x14ac:dyDescent="0.25">
      <c r="A1664" s="17" t="s">
        <v>8246</v>
      </c>
      <c r="B1664" s="14" t="s">
        <v>369</v>
      </c>
      <c r="C1664" s="14" t="s">
        <v>8245</v>
      </c>
    </row>
    <row r="1665" spans="1:3" x14ac:dyDescent="0.25">
      <c r="A1665" s="17" t="s">
        <v>8244</v>
      </c>
      <c r="B1665" s="14" t="s">
        <v>369</v>
      </c>
      <c r="C1665" s="14" t="s">
        <v>8241</v>
      </c>
    </row>
    <row r="1666" spans="1:3" x14ac:dyDescent="0.25">
      <c r="A1666" s="17" t="s">
        <v>8243</v>
      </c>
      <c r="B1666" s="14" t="s">
        <v>369</v>
      </c>
      <c r="C1666" s="14" t="s">
        <v>8241</v>
      </c>
    </row>
    <row r="1667" spans="1:3" x14ac:dyDescent="0.25">
      <c r="A1667" s="17" t="s">
        <v>8242</v>
      </c>
      <c r="B1667" s="14" t="s">
        <v>369</v>
      </c>
      <c r="C1667" s="14" t="s">
        <v>8241</v>
      </c>
    </row>
    <row r="1668" spans="1:3" x14ac:dyDescent="0.25">
      <c r="A1668" s="17" t="s">
        <v>8240</v>
      </c>
      <c r="B1668" s="14" t="s">
        <v>369</v>
      </c>
      <c r="C1668" s="14" t="s">
        <v>8230</v>
      </c>
    </row>
    <row r="1669" spans="1:3" x14ac:dyDescent="0.25">
      <c r="A1669" s="17" t="s">
        <v>8239</v>
      </c>
      <c r="B1669" s="14" t="s">
        <v>369</v>
      </c>
      <c r="C1669" s="14" t="s">
        <v>8159</v>
      </c>
    </row>
    <row r="1670" spans="1:3" x14ac:dyDescent="0.25">
      <c r="A1670" s="17" t="s">
        <v>8239</v>
      </c>
      <c r="B1670" s="14" t="s">
        <v>369</v>
      </c>
      <c r="C1670" s="14" t="s">
        <v>8230</v>
      </c>
    </row>
    <row r="1671" spans="1:3" x14ac:dyDescent="0.25">
      <c r="A1671" s="17" t="s">
        <v>8238</v>
      </c>
      <c r="B1671" s="14" t="s">
        <v>369</v>
      </c>
      <c r="C1671" s="14" t="s">
        <v>8230</v>
      </c>
    </row>
    <row r="1672" spans="1:3" x14ac:dyDescent="0.25">
      <c r="A1672" s="17" t="s">
        <v>8237</v>
      </c>
      <c r="B1672" s="14" t="s">
        <v>369</v>
      </c>
      <c r="C1672" s="14" t="s">
        <v>8236</v>
      </c>
    </row>
    <row r="1673" spans="1:3" x14ac:dyDescent="0.25">
      <c r="A1673" s="17" t="s">
        <v>8235</v>
      </c>
      <c r="B1673" s="14" t="s">
        <v>369</v>
      </c>
      <c r="C1673" s="14" t="s">
        <v>8234</v>
      </c>
    </row>
    <row r="1674" spans="1:3" x14ac:dyDescent="0.25">
      <c r="A1674" s="17" t="s">
        <v>8233</v>
      </c>
      <c r="B1674" s="14" t="s">
        <v>369</v>
      </c>
      <c r="C1674" s="14" t="s">
        <v>8230</v>
      </c>
    </row>
    <row r="1675" spans="1:3" x14ac:dyDescent="0.25">
      <c r="A1675" s="17" t="s">
        <v>8232</v>
      </c>
      <c r="B1675" s="14" t="s">
        <v>369</v>
      </c>
      <c r="C1675" s="14" t="s">
        <v>8230</v>
      </c>
    </row>
    <row r="1676" spans="1:3" x14ac:dyDescent="0.25">
      <c r="A1676" s="17" t="s">
        <v>8231</v>
      </c>
      <c r="B1676" s="14" t="s">
        <v>369</v>
      </c>
      <c r="C1676" s="14" t="s">
        <v>8230</v>
      </c>
    </row>
    <row r="1677" spans="1:3" x14ac:dyDescent="0.25">
      <c r="A1677" s="17" t="s">
        <v>8229</v>
      </c>
      <c r="B1677" s="14" t="s">
        <v>369</v>
      </c>
      <c r="C1677" s="14" t="s">
        <v>8224</v>
      </c>
    </row>
    <row r="1678" spans="1:3" x14ac:dyDescent="0.25">
      <c r="A1678" s="17" t="s">
        <v>8228</v>
      </c>
      <c r="B1678" s="14" t="s">
        <v>369</v>
      </c>
      <c r="C1678" s="14" t="s">
        <v>8214</v>
      </c>
    </row>
    <row r="1679" spans="1:3" x14ac:dyDescent="0.25">
      <c r="A1679" s="17" t="s">
        <v>8228</v>
      </c>
      <c r="B1679" s="14" t="s">
        <v>369</v>
      </c>
      <c r="C1679" s="14" t="s">
        <v>8224</v>
      </c>
    </row>
    <row r="1680" spans="1:3" x14ac:dyDescent="0.25">
      <c r="A1680" s="17" t="s">
        <v>8227</v>
      </c>
      <c r="B1680" s="14" t="s">
        <v>369</v>
      </c>
      <c r="C1680" s="14" t="s">
        <v>8214</v>
      </c>
    </row>
    <row r="1681" spans="1:3" x14ac:dyDescent="0.25">
      <c r="A1681" s="17" t="s">
        <v>8227</v>
      </c>
      <c r="B1681" s="14" t="s">
        <v>369</v>
      </c>
      <c r="C1681" s="14" t="s">
        <v>8224</v>
      </c>
    </row>
    <row r="1682" spans="1:3" x14ac:dyDescent="0.25">
      <c r="A1682" s="17" t="s">
        <v>8226</v>
      </c>
      <c r="B1682" s="14" t="s">
        <v>369</v>
      </c>
      <c r="C1682" s="14" t="s">
        <v>8224</v>
      </c>
    </row>
    <row r="1683" spans="1:3" x14ac:dyDescent="0.25">
      <c r="A1683" s="17" t="s">
        <v>8225</v>
      </c>
      <c r="B1683" s="14" t="s">
        <v>369</v>
      </c>
      <c r="C1683" s="14" t="s">
        <v>8224</v>
      </c>
    </row>
    <row r="1684" spans="1:3" x14ac:dyDescent="0.25">
      <c r="A1684" s="17" t="s">
        <v>8225</v>
      </c>
      <c r="B1684" s="14" t="s">
        <v>369</v>
      </c>
      <c r="C1684" s="14" t="s">
        <v>8222</v>
      </c>
    </row>
    <row r="1685" spans="1:3" x14ac:dyDescent="0.25">
      <c r="A1685" s="17" t="s">
        <v>8223</v>
      </c>
      <c r="B1685" s="14" t="s">
        <v>369</v>
      </c>
      <c r="C1685" s="14" t="s">
        <v>8224</v>
      </c>
    </row>
    <row r="1686" spans="1:3" x14ac:dyDescent="0.25">
      <c r="A1686" s="17" t="s">
        <v>8223</v>
      </c>
      <c r="B1686" s="14" t="s">
        <v>369</v>
      </c>
      <c r="C1686" s="14" t="s">
        <v>8222</v>
      </c>
    </row>
    <row r="1687" spans="1:3" x14ac:dyDescent="0.25">
      <c r="A1687" s="17" t="s">
        <v>8221</v>
      </c>
      <c r="B1687" s="14" t="s">
        <v>369</v>
      </c>
      <c r="C1687" s="14" t="s">
        <v>8219</v>
      </c>
    </row>
    <row r="1688" spans="1:3" x14ac:dyDescent="0.25">
      <c r="A1688" s="17" t="s">
        <v>8220</v>
      </c>
      <c r="B1688" s="14" t="s">
        <v>369</v>
      </c>
      <c r="C1688" s="14" t="s">
        <v>8219</v>
      </c>
    </row>
    <row r="1689" spans="1:3" x14ac:dyDescent="0.25">
      <c r="A1689" s="17" t="s">
        <v>8218</v>
      </c>
      <c r="B1689" s="14" t="s">
        <v>369</v>
      </c>
      <c r="C1689" s="14" t="s">
        <v>8214</v>
      </c>
    </row>
    <row r="1690" spans="1:3" x14ac:dyDescent="0.25">
      <c r="A1690" s="17" t="s">
        <v>8218</v>
      </c>
      <c r="B1690" s="14" t="s">
        <v>369</v>
      </c>
      <c r="C1690" s="14" t="s">
        <v>8210</v>
      </c>
    </row>
    <row r="1691" spans="1:3" x14ac:dyDescent="0.25">
      <c r="A1691" s="17" t="s">
        <v>8217</v>
      </c>
      <c r="B1691" s="14" t="s">
        <v>369</v>
      </c>
      <c r="C1691" s="14" t="s">
        <v>8214</v>
      </c>
    </row>
    <row r="1692" spans="1:3" x14ac:dyDescent="0.25">
      <c r="A1692" s="17" t="s">
        <v>8217</v>
      </c>
      <c r="B1692" s="14" t="s">
        <v>369</v>
      </c>
      <c r="C1692" s="14" t="s">
        <v>8210</v>
      </c>
    </row>
    <row r="1693" spans="1:3" x14ac:dyDescent="0.25">
      <c r="A1693" s="17" t="s">
        <v>8216</v>
      </c>
      <c r="B1693" s="14" t="s">
        <v>369</v>
      </c>
      <c r="C1693" s="14" t="s">
        <v>8214</v>
      </c>
    </row>
    <row r="1694" spans="1:3" x14ac:dyDescent="0.25">
      <c r="A1694" s="17" t="s">
        <v>8216</v>
      </c>
      <c r="B1694" s="14" t="s">
        <v>369</v>
      </c>
      <c r="C1694" s="14" t="s">
        <v>8210</v>
      </c>
    </row>
    <row r="1695" spans="1:3" x14ac:dyDescent="0.25">
      <c r="A1695" s="17" t="s">
        <v>8215</v>
      </c>
      <c r="B1695" s="14" t="s">
        <v>369</v>
      </c>
      <c r="C1695" s="14" t="s">
        <v>8214</v>
      </c>
    </row>
    <row r="1696" spans="1:3" x14ac:dyDescent="0.25">
      <c r="A1696" s="17" t="s">
        <v>8213</v>
      </c>
      <c r="B1696" s="14" t="s">
        <v>369</v>
      </c>
      <c r="C1696" s="14" t="s">
        <v>8210</v>
      </c>
    </row>
    <row r="1697" spans="1:3" x14ac:dyDescent="0.25">
      <c r="A1697" s="17" t="s">
        <v>8212</v>
      </c>
      <c r="B1697" s="14" t="s">
        <v>369</v>
      </c>
      <c r="C1697" s="14" t="s">
        <v>8210</v>
      </c>
    </row>
    <row r="1698" spans="1:3" x14ac:dyDescent="0.25">
      <c r="A1698" s="17" t="s">
        <v>8211</v>
      </c>
      <c r="B1698" s="14" t="s">
        <v>369</v>
      </c>
      <c r="C1698" s="14" t="s">
        <v>8210</v>
      </c>
    </row>
    <row r="1699" spans="1:3" x14ac:dyDescent="0.25">
      <c r="A1699" s="17" t="s">
        <v>8209</v>
      </c>
      <c r="B1699" s="14" t="s">
        <v>369</v>
      </c>
      <c r="C1699" s="14" t="s">
        <v>8206</v>
      </c>
    </row>
    <row r="1700" spans="1:3" x14ac:dyDescent="0.25">
      <c r="A1700" s="17" t="s">
        <v>8208</v>
      </c>
      <c r="B1700" s="14" t="s">
        <v>369</v>
      </c>
      <c r="C1700" s="14" t="s">
        <v>8206</v>
      </c>
    </row>
    <row r="1701" spans="1:3" x14ac:dyDescent="0.25">
      <c r="A1701" s="17" t="s">
        <v>8207</v>
      </c>
      <c r="B1701" s="14" t="s">
        <v>369</v>
      </c>
      <c r="C1701" s="14" t="s">
        <v>8206</v>
      </c>
    </row>
    <row r="1702" spans="1:3" x14ac:dyDescent="0.25">
      <c r="A1702" s="17" t="s">
        <v>8205</v>
      </c>
      <c r="B1702" s="14" t="s">
        <v>369</v>
      </c>
      <c r="C1702" s="14" t="s">
        <v>8160</v>
      </c>
    </row>
    <row r="1703" spans="1:3" x14ac:dyDescent="0.25">
      <c r="A1703" s="17" t="s">
        <v>8204</v>
      </c>
      <c r="B1703" s="14" t="s">
        <v>369</v>
      </c>
      <c r="C1703" s="14" t="s">
        <v>8203</v>
      </c>
    </row>
    <row r="1704" spans="1:3" x14ac:dyDescent="0.25">
      <c r="A1704" s="17" t="s">
        <v>8202</v>
      </c>
      <c r="B1704" s="14" t="s">
        <v>369</v>
      </c>
      <c r="C1704" s="14" t="s">
        <v>8160</v>
      </c>
    </row>
    <row r="1705" spans="1:3" x14ac:dyDescent="0.25">
      <c r="A1705" s="17" t="s">
        <v>8201</v>
      </c>
      <c r="B1705" s="14" t="s">
        <v>369</v>
      </c>
      <c r="C1705" s="14" t="s">
        <v>8197</v>
      </c>
    </row>
    <row r="1706" spans="1:3" x14ac:dyDescent="0.25">
      <c r="A1706" s="17" t="s">
        <v>8200</v>
      </c>
      <c r="B1706" s="14" t="s">
        <v>369</v>
      </c>
      <c r="C1706" s="14" t="s">
        <v>8197</v>
      </c>
    </row>
    <row r="1707" spans="1:3" x14ac:dyDescent="0.25">
      <c r="A1707" s="17" t="s">
        <v>8199</v>
      </c>
      <c r="B1707" s="14" t="s">
        <v>369</v>
      </c>
      <c r="C1707" s="14" t="s">
        <v>8197</v>
      </c>
    </row>
    <row r="1708" spans="1:3" x14ac:dyDescent="0.25">
      <c r="A1708" s="17" t="s">
        <v>8198</v>
      </c>
      <c r="B1708" s="14" t="s">
        <v>369</v>
      </c>
      <c r="C1708" s="14" t="s">
        <v>8197</v>
      </c>
    </row>
    <row r="1709" spans="1:3" x14ac:dyDescent="0.25">
      <c r="A1709" s="17" t="s">
        <v>8196</v>
      </c>
      <c r="B1709" s="14" t="s">
        <v>369</v>
      </c>
      <c r="C1709" s="14" t="s">
        <v>8160</v>
      </c>
    </row>
    <row r="1710" spans="1:3" x14ac:dyDescent="0.25">
      <c r="A1710" s="17" t="s">
        <v>8195</v>
      </c>
      <c r="B1710" s="14" t="s">
        <v>369</v>
      </c>
      <c r="C1710" s="14" t="s">
        <v>8160</v>
      </c>
    </row>
    <row r="1711" spans="1:3" x14ac:dyDescent="0.25">
      <c r="A1711" s="17" t="s">
        <v>8194</v>
      </c>
      <c r="B1711" s="14" t="s">
        <v>369</v>
      </c>
      <c r="C1711" s="14" t="s">
        <v>8185</v>
      </c>
    </row>
    <row r="1712" spans="1:3" x14ac:dyDescent="0.25">
      <c r="A1712" s="17" t="s">
        <v>8193</v>
      </c>
      <c r="B1712" s="14" t="s">
        <v>369</v>
      </c>
      <c r="C1712" s="14" t="s">
        <v>8185</v>
      </c>
    </row>
    <row r="1713" spans="1:3" x14ac:dyDescent="0.25">
      <c r="A1713" s="17" t="s">
        <v>8192</v>
      </c>
      <c r="B1713" s="14" t="s">
        <v>369</v>
      </c>
      <c r="C1713" s="14" t="s">
        <v>8185</v>
      </c>
    </row>
    <row r="1714" spans="1:3" x14ac:dyDescent="0.25">
      <c r="A1714" s="17" t="s">
        <v>8191</v>
      </c>
      <c r="B1714" s="14" t="s">
        <v>369</v>
      </c>
      <c r="C1714" s="14" t="s">
        <v>8185</v>
      </c>
    </row>
    <row r="1715" spans="1:3" x14ac:dyDescent="0.25">
      <c r="A1715" s="17" t="s">
        <v>8190</v>
      </c>
      <c r="B1715" s="14" t="s">
        <v>369</v>
      </c>
      <c r="C1715" s="14" t="s">
        <v>8178</v>
      </c>
    </row>
    <row r="1716" spans="1:3" x14ac:dyDescent="0.25">
      <c r="A1716" s="17" t="s">
        <v>8189</v>
      </c>
      <c r="B1716" s="14" t="s">
        <v>369</v>
      </c>
      <c r="C1716" s="14" t="s">
        <v>8181</v>
      </c>
    </row>
    <row r="1717" spans="1:3" x14ac:dyDescent="0.25">
      <c r="A1717" s="17" t="s">
        <v>8188</v>
      </c>
      <c r="B1717" s="14" t="s">
        <v>369</v>
      </c>
      <c r="C1717" s="14" t="s">
        <v>8179</v>
      </c>
    </row>
    <row r="1718" spans="1:3" x14ac:dyDescent="0.25">
      <c r="A1718" s="17" t="s">
        <v>8187</v>
      </c>
      <c r="B1718" s="14" t="s">
        <v>369</v>
      </c>
      <c r="C1718" s="14" t="s">
        <v>8176</v>
      </c>
    </row>
    <row r="1719" spans="1:3" x14ac:dyDescent="0.25">
      <c r="A1719" s="17" t="s">
        <v>8186</v>
      </c>
      <c r="B1719" s="14" t="s">
        <v>369</v>
      </c>
      <c r="C1719" s="14" t="s">
        <v>8185</v>
      </c>
    </row>
    <row r="1720" spans="1:3" x14ac:dyDescent="0.25">
      <c r="A1720" s="17" t="s">
        <v>8184</v>
      </c>
      <c r="B1720" s="14" t="s">
        <v>369</v>
      </c>
      <c r="C1720" s="14" t="s">
        <v>8183</v>
      </c>
    </row>
    <row r="1721" spans="1:3" x14ac:dyDescent="0.25">
      <c r="A1721" s="17" t="s">
        <v>8182</v>
      </c>
      <c r="B1721" s="14" t="s">
        <v>369</v>
      </c>
      <c r="C1721" s="14" t="s">
        <v>8181</v>
      </c>
    </row>
    <row r="1722" spans="1:3" x14ac:dyDescent="0.25">
      <c r="A1722" s="17" t="s">
        <v>8180</v>
      </c>
      <c r="B1722" s="14" t="s">
        <v>369</v>
      </c>
      <c r="C1722" s="14" t="s">
        <v>8179</v>
      </c>
    </row>
    <row r="1723" spans="1:3" x14ac:dyDescent="0.25">
      <c r="A1723" s="17" t="s">
        <v>8177</v>
      </c>
      <c r="B1723" s="14" t="s">
        <v>369</v>
      </c>
      <c r="C1723" s="14" t="s">
        <v>8178</v>
      </c>
    </row>
    <row r="1724" spans="1:3" x14ac:dyDescent="0.25">
      <c r="A1724" s="17" t="s">
        <v>8177</v>
      </c>
      <c r="B1724" s="14" t="s">
        <v>369</v>
      </c>
      <c r="C1724" s="14" t="s">
        <v>8176</v>
      </c>
    </row>
    <row r="1725" spans="1:3" x14ac:dyDescent="0.25">
      <c r="A1725" s="17" t="s">
        <v>8175</v>
      </c>
      <c r="B1725" s="14" t="s">
        <v>369</v>
      </c>
      <c r="C1725" s="14" t="s">
        <v>8170</v>
      </c>
    </row>
    <row r="1726" spans="1:3" x14ac:dyDescent="0.25">
      <c r="A1726" s="17" t="s">
        <v>8174</v>
      </c>
      <c r="B1726" s="14" t="s">
        <v>369</v>
      </c>
      <c r="C1726" s="14" t="s">
        <v>8173</v>
      </c>
    </row>
    <row r="1727" spans="1:3" x14ac:dyDescent="0.25">
      <c r="A1727" s="17" t="s">
        <v>8172</v>
      </c>
      <c r="B1727" s="14" t="s">
        <v>369</v>
      </c>
      <c r="C1727" s="14" t="s">
        <v>8170</v>
      </c>
    </row>
    <row r="1728" spans="1:3" x14ac:dyDescent="0.25">
      <c r="A1728" s="17" t="s">
        <v>8171</v>
      </c>
      <c r="B1728" s="14" t="s">
        <v>369</v>
      </c>
      <c r="C1728" s="14" t="s">
        <v>8170</v>
      </c>
    </row>
    <row r="1729" spans="1:3" x14ac:dyDescent="0.25">
      <c r="A1729" s="17" t="s">
        <v>8169</v>
      </c>
      <c r="B1729" s="14" t="s">
        <v>369</v>
      </c>
      <c r="C1729" s="14" t="s">
        <v>8137</v>
      </c>
    </row>
    <row r="1730" spans="1:3" x14ac:dyDescent="0.25">
      <c r="A1730" s="17" t="s">
        <v>8168</v>
      </c>
      <c r="B1730" s="14" t="s">
        <v>369</v>
      </c>
      <c r="C1730" s="14" t="s">
        <v>8137</v>
      </c>
    </row>
    <row r="1731" spans="1:3" x14ac:dyDescent="0.25">
      <c r="A1731" s="17" t="s">
        <v>8167</v>
      </c>
      <c r="B1731" s="14" t="s">
        <v>369</v>
      </c>
      <c r="C1731" s="14" t="s">
        <v>8137</v>
      </c>
    </row>
    <row r="1732" spans="1:3" x14ac:dyDescent="0.25">
      <c r="A1732" s="17" t="s">
        <v>8166</v>
      </c>
      <c r="B1732" s="14" t="s">
        <v>369</v>
      </c>
      <c r="C1732" s="14" t="s">
        <v>8137</v>
      </c>
    </row>
    <row r="1733" spans="1:3" x14ac:dyDescent="0.25">
      <c r="A1733" s="17" t="s">
        <v>8165</v>
      </c>
      <c r="B1733" s="14" t="s">
        <v>369</v>
      </c>
      <c r="C1733" s="14" t="s">
        <v>8137</v>
      </c>
    </row>
    <row r="1734" spans="1:3" x14ac:dyDescent="0.25">
      <c r="A1734" s="17" t="s">
        <v>8164</v>
      </c>
      <c r="B1734" s="14" t="s">
        <v>369</v>
      </c>
      <c r="C1734" s="14" t="s">
        <v>8147</v>
      </c>
    </row>
    <row r="1735" spans="1:3" x14ac:dyDescent="0.25">
      <c r="A1735" s="17" t="s">
        <v>8163</v>
      </c>
      <c r="B1735" s="14" t="s">
        <v>369</v>
      </c>
      <c r="C1735" s="14" t="s">
        <v>8147</v>
      </c>
    </row>
    <row r="1736" spans="1:3" x14ac:dyDescent="0.25">
      <c r="A1736" s="17" t="s">
        <v>8162</v>
      </c>
      <c r="B1736" s="14" t="s">
        <v>369</v>
      </c>
      <c r="C1736" s="14" t="s">
        <v>8160</v>
      </c>
    </row>
    <row r="1737" spans="1:3" x14ac:dyDescent="0.25">
      <c r="A1737" s="17" t="s">
        <v>8161</v>
      </c>
      <c r="B1737" s="14" t="s">
        <v>369</v>
      </c>
      <c r="C1737" s="14" t="s">
        <v>8160</v>
      </c>
    </row>
    <row r="1738" spans="1:3" x14ac:dyDescent="0.25">
      <c r="A1738" s="17" t="s">
        <v>8158</v>
      </c>
      <c r="B1738" s="14" t="s">
        <v>369</v>
      </c>
      <c r="C1738" s="14" t="s">
        <v>8159</v>
      </c>
    </row>
    <row r="1739" spans="1:3" x14ac:dyDescent="0.25">
      <c r="A1739" s="17" t="s">
        <v>8158</v>
      </c>
      <c r="B1739" s="14" t="s">
        <v>369</v>
      </c>
      <c r="C1739" s="14" t="s">
        <v>8135</v>
      </c>
    </row>
    <row r="1740" spans="1:3" x14ac:dyDescent="0.25">
      <c r="A1740" s="17" t="s">
        <v>8157</v>
      </c>
      <c r="B1740" s="14" t="s">
        <v>369</v>
      </c>
      <c r="C1740" s="14" t="s">
        <v>8135</v>
      </c>
    </row>
    <row r="1741" spans="1:3" x14ac:dyDescent="0.25">
      <c r="A1741" s="17" t="s">
        <v>8156</v>
      </c>
      <c r="B1741" s="14" t="s">
        <v>369</v>
      </c>
      <c r="C1741" s="14" t="s">
        <v>8152</v>
      </c>
    </row>
    <row r="1742" spans="1:3" x14ac:dyDescent="0.25">
      <c r="A1742" s="17" t="s">
        <v>8156</v>
      </c>
      <c r="B1742" s="14" t="s">
        <v>369</v>
      </c>
      <c r="C1742" s="14" t="s">
        <v>8151</v>
      </c>
    </row>
    <row r="1743" spans="1:3" x14ac:dyDescent="0.25">
      <c r="A1743" s="17" t="s">
        <v>8156</v>
      </c>
      <c r="B1743" s="14" t="s">
        <v>369</v>
      </c>
      <c r="C1743" s="14" t="s">
        <v>8149</v>
      </c>
    </row>
    <row r="1744" spans="1:3" x14ac:dyDescent="0.25">
      <c r="A1744" s="17" t="s">
        <v>8155</v>
      </c>
      <c r="B1744" s="14" t="s">
        <v>369</v>
      </c>
      <c r="C1744" s="14" t="s">
        <v>8153</v>
      </c>
    </row>
    <row r="1745" spans="1:3" x14ac:dyDescent="0.25">
      <c r="A1745" s="17" t="s">
        <v>8154</v>
      </c>
      <c r="B1745" s="14" t="s">
        <v>369</v>
      </c>
      <c r="C1745" s="14" t="s">
        <v>8153</v>
      </c>
    </row>
    <row r="1746" spans="1:3" x14ac:dyDescent="0.25">
      <c r="A1746" s="17" t="s">
        <v>8150</v>
      </c>
      <c r="B1746" s="14" t="s">
        <v>369</v>
      </c>
      <c r="C1746" s="14" t="s">
        <v>8152</v>
      </c>
    </row>
    <row r="1747" spans="1:3" x14ac:dyDescent="0.25">
      <c r="A1747" s="17" t="s">
        <v>8150</v>
      </c>
      <c r="B1747" s="14" t="s">
        <v>369</v>
      </c>
      <c r="C1747" s="14" t="s">
        <v>8151</v>
      </c>
    </row>
    <row r="1748" spans="1:3" x14ac:dyDescent="0.25">
      <c r="A1748" s="17" t="s">
        <v>8150</v>
      </c>
      <c r="B1748" s="14" t="s">
        <v>369</v>
      </c>
      <c r="C1748" s="14" t="s">
        <v>8149</v>
      </c>
    </row>
    <row r="1749" spans="1:3" x14ac:dyDescent="0.25">
      <c r="A1749" s="17" t="s">
        <v>8146</v>
      </c>
      <c r="B1749" s="14" t="s">
        <v>369</v>
      </c>
      <c r="C1749" s="14" t="s">
        <v>8148</v>
      </c>
    </row>
    <row r="1750" spans="1:3" x14ac:dyDescent="0.25">
      <c r="A1750" s="17" t="s">
        <v>8146</v>
      </c>
      <c r="B1750" s="14" t="s">
        <v>369</v>
      </c>
      <c r="C1750" s="14" t="s">
        <v>8147</v>
      </c>
    </row>
    <row r="1751" spans="1:3" x14ac:dyDescent="0.25">
      <c r="A1751" s="17" t="s">
        <v>8146</v>
      </c>
      <c r="B1751" s="14" t="s">
        <v>369</v>
      </c>
      <c r="C1751" s="14" t="s">
        <v>8145</v>
      </c>
    </row>
    <row r="1752" spans="1:3" x14ac:dyDescent="0.25">
      <c r="A1752" s="17" t="s">
        <v>8144</v>
      </c>
      <c r="B1752" s="14" t="s">
        <v>369</v>
      </c>
      <c r="C1752" s="14" t="s">
        <v>8143</v>
      </c>
    </row>
    <row r="1753" spans="1:3" x14ac:dyDescent="0.25">
      <c r="A1753" s="17" t="s">
        <v>8142</v>
      </c>
      <c r="B1753" s="14" t="s">
        <v>369</v>
      </c>
      <c r="C1753" s="14" t="s">
        <v>8141</v>
      </c>
    </row>
    <row r="1754" spans="1:3" x14ac:dyDescent="0.25">
      <c r="A1754" s="17" t="s">
        <v>8140</v>
      </c>
      <c r="B1754" s="14" t="s">
        <v>369</v>
      </c>
      <c r="C1754" s="14" t="s">
        <v>8139</v>
      </c>
    </row>
    <row r="1755" spans="1:3" x14ac:dyDescent="0.25">
      <c r="A1755" s="17" t="s">
        <v>8138</v>
      </c>
      <c r="B1755" s="14" t="s">
        <v>369</v>
      </c>
      <c r="C1755" s="14" t="s">
        <v>8137</v>
      </c>
    </row>
    <row r="1756" spans="1:3" x14ac:dyDescent="0.25">
      <c r="A1756" s="17" t="s">
        <v>8136</v>
      </c>
      <c r="B1756" s="14" t="s">
        <v>369</v>
      </c>
      <c r="C1756" s="14" t="s">
        <v>8135</v>
      </c>
    </row>
    <row r="1757" spans="1:3" x14ac:dyDescent="0.25">
      <c r="A1757" s="17" t="s">
        <v>8134</v>
      </c>
      <c r="B1757" s="14" t="s">
        <v>377</v>
      </c>
      <c r="C1757" s="14" t="s">
        <v>8112</v>
      </c>
    </row>
    <row r="1758" spans="1:3" x14ac:dyDescent="0.25">
      <c r="A1758" s="17" t="s">
        <v>8133</v>
      </c>
      <c r="B1758" s="14" t="s">
        <v>377</v>
      </c>
      <c r="C1758" s="14" t="s">
        <v>8112</v>
      </c>
    </row>
    <row r="1759" spans="1:3" x14ac:dyDescent="0.25">
      <c r="A1759" s="17" t="s">
        <v>8132</v>
      </c>
      <c r="B1759" s="14" t="s">
        <v>377</v>
      </c>
      <c r="C1759" s="14" t="s">
        <v>8112</v>
      </c>
    </row>
    <row r="1760" spans="1:3" x14ac:dyDescent="0.25">
      <c r="A1760" s="17" t="s">
        <v>8131</v>
      </c>
      <c r="B1760" s="14" t="s">
        <v>377</v>
      </c>
      <c r="C1760" s="14" t="s">
        <v>8112</v>
      </c>
    </row>
    <row r="1761" spans="1:3" x14ac:dyDescent="0.25">
      <c r="A1761" s="17" t="s">
        <v>8130</v>
      </c>
      <c r="B1761" s="14" t="s">
        <v>377</v>
      </c>
      <c r="C1761" s="14" t="s">
        <v>8112</v>
      </c>
    </row>
    <row r="1762" spans="1:3" x14ac:dyDescent="0.25">
      <c r="A1762" s="17" t="s">
        <v>8129</v>
      </c>
      <c r="B1762" s="14" t="s">
        <v>377</v>
      </c>
      <c r="C1762" s="14" t="s">
        <v>8124</v>
      </c>
    </row>
    <row r="1763" spans="1:3" x14ac:dyDescent="0.25">
      <c r="A1763" s="17" t="s">
        <v>8128</v>
      </c>
      <c r="B1763" s="14" t="s">
        <v>377</v>
      </c>
      <c r="C1763" s="14" t="s">
        <v>8124</v>
      </c>
    </row>
    <row r="1764" spans="1:3" x14ac:dyDescent="0.25">
      <c r="A1764" s="17" t="s">
        <v>8127</v>
      </c>
      <c r="B1764" s="14" t="s">
        <v>377</v>
      </c>
      <c r="C1764" s="14" t="s">
        <v>8124</v>
      </c>
    </row>
    <row r="1765" spans="1:3" x14ac:dyDescent="0.25">
      <c r="A1765" s="17" t="s">
        <v>8126</v>
      </c>
      <c r="B1765" s="14" t="s">
        <v>377</v>
      </c>
      <c r="C1765" s="14" t="s">
        <v>8124</v>
      </c>
    </row>
    <row r="1766" spans="1:3" x14ac:dyDescent="0.25">
      <c r="A1766" s="17" t="s">
        <v>8125</v>
      </c>
      <c r="B1766" s="14" t="s">
        <v>377</v>
      </c>
      <c r="C1766" s="14" t="s">
        <v>8124</v>
      </c>
    </row>
    <row r="1767" spans="1:3" x14ac:dyDescent="0.25">
      <c r="A1767" s="17" t="s">
        <v>8123</v>
      </c>
      <c r="B1767" s="14" t="s">
        <v>377</v>
      </c>
      <c r="C1767" s="14" t="s">
        <v>8120</v>
      </c>
    </row>
    <row r="1768" spans="1:3" x14ac:dyDescent="0.25">
      <c r="A1768" s="17" t="s">
        <v>8122</v>
      </c>
      <c r="B1768" s="14" t="s">
        <v>377</v>
      </c>
      <c r="C1768" s="14" t="s">
        <v>8120</v>
      </c>
    </row>
    <row r="1769" spans="1:3" x14ac:dyDescent="0.25">
      <c r="A1769" s="17" t="s">
        <v>8121</v>
      </c>
      <c r="B1769" s="14" t="s">
        <v>377</v>
      </c>
      <c r="C1769" s="14" t="s">
        <v>8120</v>
      </c>
    </row>
    <row r="1770" spans="1:3" x14ac:dyDescent="0.25">
      <c r="A1770" s="17" t="s">
        <v>8119</v>
      </c>
      <c r="B1770" s="14" t="s">
        <v>377</v>
      </c>
      <c r="C1770" s="14" t="s">
        <v>8116</v>
      </c>
    </row>
    <row r="1771" spans="1:3" x14ac:dyDescent="0.25">
      <c r="A1771" s="17" t="s">
        <v>8118</v>
      </c>
      <c r="B1771" s="14" t="s">
        <v>377</v>
      </c>
      <c r="C1771" s="14" t="s">
        <v>8116</v>
      </c>
    </row>
    <row r="1772" spans="1:3" x14ac:dyDescent="0.25">
      <c r="A1772" s="17" t="s">
        <v>8117</v>
      </c>
      <c r="B1772" s="14" t="s">
        <v>377</v>
      </c>
      <c r="C1772" s="14" t="s">
        <v>8116</v>
      </c>
    </row>
    <row r="1773" spans="1:3" x14ac:dyDescent="0.25">
      <c r="A1773" s="17" t="s">
        <v>8115</v>
      </c>
      <c r="B1773" s="14" t="s">
        <v>377</v>
      </c>
      <c r="C1773" s="14" t="s">
        <v>8108</v>
      </c>
    </row>
    <row r="1774" spans="1:3" x14ac:dyDescent="0.25">
      <c r="A1774" s="17" t="s">
        <v>8114</v>
      </c>
      <c r="B1774" s="14" t="s">
        <v>377</v>
      </c>
      <c r="C1774" s="14" t="s">
        <v>8108</v>
      </c>
    </row>
    <row r="1775" spans="1:3" x14ac:dyDescent="0.25">
      <c r="A1775" s="17" t="s">
        <v>8113</v>
      </c>
      <c r="B1775" s="14" t="s">
        <v>377</v>
      </c>
      <c r="C1775" s="14" t="s">
        <v>8112</v>
      </c>
    </row>
    <row r="1776" spans="1:3" x14ac:dyDescent="0.25">
      <c r="A1776" s="17" t="s">
        <v>8111</v>
      </c>
      <c r="B1776" s="14" t="s">
        <v>377</v>
      </c>
      <c r="C1776" s="14" t="s">
        <v>8108</v>
      </c>
    </row>
    <row r="1777" spans="1:3" x14ac:dyDescent="0.25">
      <c r="A1777" s="17" t="s">
        <v>8110</v>
      </c>
      <c r="B1777" s="14" t="s">
        <v>377</v>
      </c>
      <c r="C1777" s="14" t="s">
        <v>8108</v>
      </c>
    </row>
    <row r="1778" spans="1:3" x14ac:dyDescent="0.25">
      <c r="A1778" s="17" t="s">
        <v>8109</v>
      </c>
      <c r="B1778" s="14" t="s">
        <v>377</v>
      </c>
      <c r="C1778" s="14" t="s">
        <v>8108</v>
      </c>
    </row>
    <row r="1779" spans="1:3" x14ac:dyDescent="0.25">
      <c r="A1779" s="17" t="s">
        <v>8107</v>
      </c>
      <c r="B1779" s="14" t="s">
        <v>377</v>
      </c>
      <c r="C1779" s="14" t="s">
        <v>8103</v>
      </c>
    </row>
    <row r="1780" spans="1:3" x14ac:dyDescent="0.25">
      <c r="A1780" s="17" t="s">
        <v>8106</v>
      </c>
      <c r="B1780" s="14" t="s">
        <v>377</v>
      </c>
      <c r="C1780" s="14" t="s">
        <v>8103</v>
      </c>
    </row>
    <row r="1781" spans="1:3" x14ac:dyDescent="0.25">
      <c r="A1781" s="17" t="s">
        <v>8105</v>
      </c>
      <c r="B1781" s="14" t="s">
        <v>377</v>
      </c>
      <c r="C1781" s="14" t="s">
        <v>8103</v>
      </c>
    </row>
    <row r="1782" spans="1:3" x14ac:dyDescent="0.25">
      <c r="A1782" s="17" t="s">
        <v>8104</v>
      </c>
      <c r="B1782" s="14" t="s">
        <v>377</v>
      </c>
      <c r="C1782" s="14" t="s">
        <v>8103</v>
      </c>
    </row>
    <row r="1783" spans="1:3" x14ac:dyDescent="0.25">
      <c r="A1783" s="17" t="s">
        <v>8102</v>
      </c>
      <c r="B1783" s="14" t="s">
        <v>377</v>
      </c>
      <c r="C1783" s="14" t="s">
        <v>8083</v>
      </c>
    </row>
    <row r="1784" spans="1:3" x14ac:dyDescent="0.25">
      <c r="A1784" s="17" t="s">
        <v>8101</v>
      </c>
      <c r="B1784" s="14" t="s">
        <v>377</v>
      </c>
      <c r="C1784" s="14" t="s">
        <v>8100</v>
      </c>
    </row>
    <row r="1785" spans="1:3" x14ac:dyDescent="0.25">
      <c r="A1785" s="17" t="s">
        <v>8099</v>
      </c>
      <c r="B1785" s="14" t="s">
        <v>377</v>
      </c>
      <c r="C1785" s="14" t="s">
        <v>8049</v>
      </c>
    </row>
    <row r="1786" spans="1:3" x14ac:dyDescent="0.25">
      <c r="A1786" s="17" t="s">
        <v>8098</v>
      </c>
      <c r="B1786" s="14" t="s">
        <v>377</v>
      </c>
      <c r="C1786" s="14" t="s">
        <v>8097</v>
      </c>
    </row>
    <row r="1787" spans="1:3" x14ac:dyDescent="0.25">
      <c r="A1787" s="17" t="s">
        <v>8096</v>
      </c>
      <c r="B1787" s="14" t="s">
        <v>377</v>
      </c>
      <c r="C1787" s="14" t="s">
        <v>8088</v>
      </c>
    </row>
    <row r="1788" spans="1:3" x14ac:dyDescent="0.25">
      <c r="A1788" s="17" t="s">
        <v>8095</v>
      </c>
      <c r="B1788" s="14" t="s">
        <v>377</v>
      </c>
      <c r="C1788" s="14" t="s">
        <v>8066</v>
      </c>
    </row>
    <row r="1789" spans="1:3" x14ac:dyDescent="0.25">
      <c r="A1789" s="17" t="s">
        <v>8095</v>
      </c>
      <c r="B1789" s="14" t="s">
        <v>377</v>
      </c>
      <c r="C1789" s="14" t="s">
        <v>8053</v>
      </c>
    </row>
    <row r="1790" spans="1:3" x14ac:dyDescent="0.25">
      <c r="A1790" s="17" t="s">
        <v>8095</v>
      </c>
      <c r="B1790" s="14" t="s">
        <v>377</v>
      </c>
      <c r="C1790" s="14" t="s">
        <v>8094</v>
      </c>
    </row>
    <row r="1791" spans="1:3" x14ac:dyDescent="0.25">
      <c r="A1791" s="17" t="s">
        <v>8093</v>
      </c>
      <c r="B1791" s="14" t="s">
        <v>377</v>
      </c>
      <c r="C1791" s="14" t="s">
        <v>8092</v>
      </c>
    </row>
    <row r="1792" spans="1:3" x14ac:dyDescent="0.25">
      <c r="A1792" s="17" t="s">
        <v>8091</v>
      </c>
      <c r="B1792" s="14" t="s">
        <v>377</v>
      </c>
      <c r="C1792" s="14" t="s">
        <v>8088</v>
      </c>
    </row>
    <row r="1793" spans="1:3" x14ac:dyDescent="0.25">
      <c r="A1793" s="17" t="s">
        <v>8090</v>
      </c>
      <c r="B1793" s="14" t="s">
        <v>377</v>
      </c>
      <c r="C1793" s="14" t="s">
        <v>8083</v>
      </c>
    </row>
    <row r="1794" spans="1:3" x14ac:dyDescent="0.25">
      <c r="A1794" s="17" t="s">
        <v>8089</v>
      </c>
      <c r="B1794" s="14" t="s">
        <v>377</v>
      </c>
      <c r="C1794" s="14" t="s">
        <v>8088</v>
      </c>
    </row>
    <row r="1795" spans="1:3" x14ac:dyDescent="0.25">
      <c r="A1795" s="17" t="s">
        <v>8087</v>
      </c>
      <c r="B1795" s="14" t="s">
        <v>377</v>
      </c>
      <c r="C1795" s="14" t="s">
        <v>8083</v>
      </c>
    </row>
    <row r="1796" spans="1:3" x14ac:dyDescent="0.25">
      <c r="A1796" s="17" t="s">
        <v>8086</v>
      </c>
      <c r="B1796" s="14" t="s">
        <v>377</v>
      </c>
      <c r="C1796" s="14" t="s">
        <v>8083</v>
      </c>
    </row>
    <row r="1797" spans="1:3" x14ac:dyDescent="0.25">
      <c r="A1797" s="17" t="s">
        <v>8085</v>
      </c>
      <c r="B1797" s="14" t="s">
        <v>377</v>
      </c>
      <c r="C1797" s="14" t="s">
        <v>8083</v>
      </c>
    </row>
    <row r="1798" spans="1:3" x14ac:dyDescent="0.25">
      <c r="A1798" s="17" t="s">
        <v>8084</v>
      </c>
      <c r="B1798" s="14" t="s">
        <v>377</v>
      </c>
      <c r="C1798" s="14" t="s">
        <v>8083</v>
      </c>
    </row>
    <row r="1799" spans="1:3" x14ac:dyDescent="0.25">
      <c r="A1799" s="17" t="s">
        <v>8082</v>
      </c>
      <c r="B1799" s="14" t="s">
        <v>377</v>
      </c>
      <c r="C1799" s="14" t="s">
        <v>8078</v>
      </c>
    </row>
    <row r="1800" spans="1:3" x14ac:dyDescent="0.25">
      <c r="A1800" s="17" t="s">
        <v>8081</v>
      </c>
      <c r="B1800" s="14" t="s">
        <v>377</v>
      </c>
      <c r="C1800" s="14" t="s">
        <v>8078</v>
      </c>
    </row>
    <row r="1801" spans="1:3" x14ac:dyDescent="0.25">
      <c r="A1801" s="17" t="s">
        <v>8080</v>
      </c>
      <c r="B1801" s="14" t="s">
        <v>377</v>
      </c>
      <c r="C1801" s="14" t="s">
        <v>8078</v>
      </c>
    </row>
    <row r="1802" spans="1:3" x14ac:dyDescent="0.25">
      <c r="A1802" s="17" t="s">
        <v>8079</v>
      </c>
      <c r="B1802" s="14" t="s">
        <v>377</v>
      </c>
      <c r="C1802" s="14" t="s">
        <v>8078</v>
      </c>
    </row>
    <row r="1803" spans="1:3" x14ac:dyDescent="0.25">
      <c r="A1803" s="17" t="s">
        <v>8077</v>
      </c>
      <c r="B1803" s="14" t="s">
        <v>377</v>
      </c>
      <c r="C1803" s="14" t="s">
        <v>8066</v>
      </c>
    </row>
    <row r="1804" spans="1:3" x14ac:dyDescent="0.25">
      <c r="A1804" s="17" t="s">
        <v>8076</v>
      </c>
      <c r="B1804" s="14" t="s">
        <v>377</v>
      </c>
      <c r="C1804" s="14" t="s">
        <v>8075</v>
      </c>
    </row>
    <row r="1805" spans="1:3" x14ac:dyDescent="0.25">
      <c r="A1805" s="17" t="s">
        <v>8074</v>
      </c>
      <c r="B1805" s="14" t="s">
        <v>377</v>
      </c>
      <c r="C1805" s="14" t="s">
        <v>8066</v>
      </c>
    </row>
    <row r="1806" spans="1:3" x14ac:dyDescent="0.25">
      <c r="A1806" s="17" t="s">
        <v>8073</v>
      </c>
      <c r="B1806" s="14" t="s">
        <v>377</v>
      </c>
      <c r="C1806" s="14" t="s">
        <v>8066</v>
      </c>
    </row>
    <row r="1807" spans="1:3" x14ac:dyDescent="0.25">
      <c r="A1807" s="17" t="s">
        <v>8072</v>
      </c>
      <c r="B1807" s="14" t="s">
        <v>377</v>
      </c>
      <c r="C1807" s="14" t="s">
        <v>8066</v>
      </c>
    </row>
    <row r="1808" spans="1:3" x14ac:dyDescent="0.25">
      <c r="A1808" s="17" t="s">
        <v>8071</v>
      </c>
      <c r="B1808" s="14" t="s">
        <v>377</v>
      </c>
      <c r="C1808" s="14" t="s">
        <v>8066</v>
      </c>
    </row>
    <row r="1809" spans="1:3" x14ac:dyDescent="0.25">
      <c r="A1809" s="17" t="s">
        <v>8070</v>
      </c>
      <c r="B1809" s="14" t="s">
        <v>377</v>
      </c>
      <c r="C1809" s="14" t="s">
        <v>8066</v>
      </c>
    </row>
    <row r="1810" spans="1:3" x14ac:dyDescent="0.25">
      <c r="A1810" s="17" t="s">
        <v>8069</v>
      </c>
      <c r="B1810" s="14" t="s">
        <v>377</v>
      </c>
      <c r="C1810" s="14" t="s">
        <v>8066</v>
      </c>
    </row>
    <row r="1811" spans="1:3" x14ac:dyDescent="0.25">
      <c r="A1811" s="17" t="s">
        <v>8068</v>
      </c>
      <c r="B1811" s="14" t="s">
        <v>377</v>
      </c>
      <c r="C1811" s="14" t="s">
        <v>8066</v>
      </c>
    </row>
    <row r="1812" spans="1:3" x14ac:dyDescent="0.25">
      <c r="A1812" s="17" t="s">
        <v>8067</v>
      </c>
      <c r="B1812" s="14" t="s">
        <v>377</v>
      </c>
      <c r="C1812" s="14" t="s">
        <v>8066</v>
      </c>
    </row>
    <row r="1813" spans="1:3" x14ac:dyDescent="0.25">
      <c r="A1813" s="17" t="s">
        <v>8065</v>
      </c>
      <c r="B1813" s="14" t="s">
        <v>377</v>
      </c>
      <c r="C1813" s="14" t="s">
        <v>8062</v>
      </c>
    </row>
    <row r="1814" spans="1:3" x14ac:dyDescent="0.25">
      <c r="A1814" s="17" t="s">
        <v>8064</v>
      </c>
      <c r="B1814" s="14" t="s">
        <v>377</v>
      </c>
      <c r="C1814" s="14" t="s">
        <v>8062</v>
      </c>
    </row>
    <row r="1815" spans="1:3" x14ac:dyDescent="0.25">
      <c r="A1815" s="17" t="s">
        <v>8063</v>
      </c>
      <c r="B1815" s="14" t="s">
        <v>377</v>
      </c>
      <c r="C1815" s="14" t="s">
        <v>8062</v>
      </c>
    </row>
    <row r="1816" spans="1:3" x14ac:dyDescent="0.25">
      <c r="A1816" s="17" t="s">
        <v>8061</v>
      </c>
      <c r="B1816" s="14" t="s">
        <v>377</v>
      </c>
      <c r="C1816" s="14" t="s">
        <v>8059</v>
      </c>
    </row>
    <row r="1817" spans="1:3" x14ac:dyDescent="0.25">
      <c r="A1817" s="17" t="s">
        <v>8060</v>
      </c>
      <c r="B1817" s="14" t="s">
        <v>377</v>
      </c>
      <c r="C1817" s="14" t="s">
        <v>8059</v>
      </c>
    </row>
    <row r="1818" spans="1:3" x14ac:dyDescent="0.25">
      <c r="A1818" s="17" t="s">
        <v>8058</v>
      </c>
      <c r="B1818" s="14" t="s">
        <v>377</v>
      </c>
      <c r="C1818" s="14" t="s">
        <v>8053</v>
      </c>
    </row>
    <row r="1819" spans="1:3" x14ac:dyDescent="0.25">
      <c r="A1819" s="17" t="s">
        <v>8057</v>
      </c>
      <c r="B1819" s="14" t="s">
        <v>377</v>
      </c>
      <c r="C1819" s="14" t="s">
        <v>8053</v>
      </c>
    </row>
    <row r="1820" spans="1:3" x14ac:dyDescent="0.25">
      <c r="A1820" s="17" t="s">
        <v>8056</v>
      </c>
      <c r="B1820" s="14" t="s">
        <v>377</v>
      </c>
      <c r="C1820" s="14" t="s">
        <v>8053</v>
      </c>
    </row>
    <row r="1821" spans="1:3" x14ac:dyDescent="0.25">
      <c r="A1821" s="17" t="s">
        <v>8055</v>
      </c>
      <c r="B1821" s="14" t="s">
        <v>377</v>
      </c>
      <c r="C1821" s="14" t="s">
        <v>8053</v>
      </c>
    </row>
    <row r="1822" spans="1:3" x14ac:dyDescent="0.25">
      <c r="A1822" s="17" t="s">
        <v>8054</v>
      </c>
      <c r="B1822" s="14" t="s">
        <v>377</v>
      </c>
      <c r="C1822" s="14" t="s">
        <v>8053</v>
      </c>
    </row>
    <row r="1823" spans="1:3" x14ac:dyDescent="0.25">
      <c r="A1823" s="17" t="s">
        <v>8052</v>
      </c>
      <c r="B1823" s="14" t="s">
        <v>377</v>
      </c>
      <c r="C1823" s="14" t="s">
        <v>8049</v>
      </c>
    </row>
    <row r="1824" spans="1:3" x14ac:dyDescent="0.25">
      <c r="A1824" s="17" t="s">
        <v>8051</v>
      </c>
      <c r="B1824" s="14" t="s">
        <v>377</v>
      </c>
      <c r="C1824" s="14" t="s">
        <v>8049</v>
      </c>
    </row>
    <row r="1825" spans="1:3" x14ac:dyDescent="0.25">
      <c r="A1825" s="17" t="s">
        <v>8050</v>
      </c>
      <c r="B1825" s="14" t="s">
        <v>377</v>
      </c>
      <c r="C1825" s="14" t="s">
        <v>8049</v>
      </c>
    </row>
    <row r="1826" spans="1:3" x14ac:dyDescent="0.25">
      <c r="A1826" s="17" t="s">
        <v>8048</v>
      </c>
      <c r="B1826" s="14" t="s">
        <v>377</v>
      </c>
      <c r="C1826" s="14" t="s">
        <v>8045</v>
      </c>
    </row>
    <row r="1827" spans="1:3" x14ac:dyDescent="0.25">
      <c r="A1827" s="17" t="s">
        <v>8047</v>
      </c>
      <c r="B1827" s="14" t="s">
        <v>377</v>
      </c>
      <c r="C1827" s="14" t="s">
        <v>8045</v>
      </c>
    </row>
    <row r="1828" spans="1:3" x14ac:dyDescent="0.25">
      <c r="A1828" s="17" t="s">
        <v>8046</v>
      </c>
      <c r="B1828" s="14" t="s">
        <v>377</v>
      </c>
      <c r="C1828" s="14" t="s">
        <v>8045</v>
      </c>
    </row>
    <row r="1829" spans="1:3" x14ac:dyDescent="0.25">
      <c r="A1829" s="17" t="s">
        <v>8044</v>
      </c>
      <c r="B1829" s="14" t="s">
        <v>377</v>
      </c>
      <c r="C1829" s="14" t="s">
        <v>7982</v>
      </c>
    </row>
    <row r="1830" spans="1:3" x14ac:dyDescent="0.25">
      <c r="A1830" s="17" t="s">
        <v>8044</v>
      </c>
      <c r="B1830" s="14" t="s">
        <v>377</v>
      </c>
      <c r="C1830" s="14" t="s">
        <v>7990</v>
      </c>
    </row>
    <row r="1831" spans="1:3" x14ac:dyDescent="0.25">
      <c r="A1831" s="17" t="s">
        <v>8044</v>
      </c>
      <c r="B1831" s="14" t="s">
        <v>377</v>
      </c>
      <c r="C1831" s="14" t="s">
        <v>8005</v>
      </c>
    </row>
    <row r="1832" spans="1:3" x14ac:dyDescent="0.25">
      <c r="A1832" s="17" t="s">
        <v>8043</v>
      </c>
      <c r="B1832" s="14" t="s">
        <v>377</v>
      </c>
      <c r="C1832" s="14" t="s">
        <v>8005</v>
      </c>
    </row>
    <row r="1833" spans="1:3" x14ac:dyDescent="0.25">
      <c r="A1833" s="17" t="s">
        <v>8042</v>
      </c>
      <c r="B1833" s="14" t="s">
        <v>377</v>
      </c>
      <c r="C1833" s="14" t="s">
        <v>8035</v>
      </c>
    </row>
    <row r="1834" spans="1:3" x14ac:dyDescent="0.25">
      <c r="A1834" s="17" t="s">
        <v>8041</v>
      </c>
      <c r="B1834" s="14" t="s">
        <v>377</v>
      </c>
      <c r="C1834" s="14" t="s">
        <v>8040</v>
      </c>
    </row>
    <row r="1835" spans="1:3" x14ac:dyDescent="0.25">
      <c r="A1835" s="17" t="s">
        <v>8039</v>
      </c>
      <c r="B1835" s="14" t="s">
        <v>377</v>
      </c>
      <c r="C1835" s="14" t="s">
        <v>8035</v>
      </c>
    </row>
    <row r="1836" spans="1:3" x14ac:dyDescent="0.25">
      <c r="A1836" s="17" t="s">
        <v>8038</v>
      </c>
      <c r="B1836" s="14" t="s">
        <v>377</v>
      </c>
      <c r="C1836" s="14" t="s">
        <v>8035</v>
      </c>
    </row>
    <row r="1837" spans="1:3" x14ac:dyDescent="0.25">
      <c r="A1837" s="17" t="s">
        <v>8037</v>
      </c>
      <c r="B1837" s="14" t="s">
        <v>377</v>
      </c>
      <c r="C1837" s="14" t="s">
        <v>8035</v>
      </c>
    </row>
    <row r="1838" spans="1:3" x14ac:dyDescent="0.25">
      <c r="A1838" s="17" t="s">
        <v>8036</v>
      </c>
      <c r="B1838" s="14" t="s">
        <v>377</v>
      </c>
      <c r="C1838" s="14" t="s">
        <v>8035</v>
      </c>
    </row>
    <row r="1839" spans="1:3" x14ac:dyDescent="0.25">
      <c r="A1839" s="17" t="s">
        <v>8034</v>
      </c>
      <c r="B1839" s="14" t="s">
        <v>377</v>
      </c>
      <c r="C1839" s="14" t="s">
        <v>8032</v>
      </c>
    </row>
    <row r="1840" spans="1:3" x14ac:dyDescent="0.25">
      <c r="A1840" s="17" t="s">
        <v>8033</v>
      </c>
      <c r="B1840" s="14" t="s">
        <v>377</v>
      </c>
      <c r="C1840" s="14" t="s">
        <v>8032</v>
      </c>
    </row>
    <row r="1841" spans="1:3" x14ac:dyDescent="0.25">
      <c r="A1841" s="17" t="s">
        <v>8031</v>
      </c>
      <c r="B1841" s="14" t="s">
        <v>377</v>
      </c>
      <c r="C1841" s="14" t="s">
        <v>8024</v>
      </c>
    </row>
    <row r="1842" spans="1:3" x14ac:dyDescent="0.25">
      <c r="A1842" s="17" t="s">
        <v>8030</v>
      </c>
      <c r="B1842" s="14" t="s">
        <v>377</v>
      </c>
      <c r="C1842" s="14" t="s">
        <v>8024</v>
      </c>
    </row>
    <row r="1843" spans="1:3" x14ac:dyDescent="0.25">
      <c r="A1843" s="17" t="s">
        <v>8029</v>
      </c>
      <c r="B1843" s="14" t="s">
        <v>377</v>
      </c>
      <c r="C1843" s="14" t="s">
        <v>8028</v>
      </c>
    </row>
    <row r="1844" spans="1:3" x14ac:dyDescent="0.25">
      <c r="A1844" s="17" t="s">
        <v>8027</v>
      </c>
      <c r="B1844" s="14" t="s">
        <v>377</v>
      </c>
      <c r="C1844" s="14" t="s">
        <v>8028</v>
      </c>
    </row>
    <row r="1845" spans="1:3" x14ac:dyDescent="0.25">
      <c r="A1845" s="17" t="s">
        <v>8027</v>
      </c>
      <c r="B1845" s="14" t="s">
        <v>377</v>
      </c>
      <c r="C1845" s="14" t="s">
        <v>8024</v>
      </c>
    </row>
    <row r="1846" spans="1:3" x14ac:dyDescent="0.25">
      <c r="A1846" s="17" t="s">
        <v>8026</v>
      </c>
      <c r="B1846" s="14" t="s">
        <v>377</v>
      </c>
      <c r="C1846" s="14" t="s">
        <v>8024</v>
      </c>
    </row>
    <row r="1847" spans="1:3" x14ac:dyDescent="0.25">
      <c r="A1847" s="17" t="s">
        <v>8025</v>
      </c>
      <c r="B1847" s="14" t="s">
        <v>377</v>
      </c>
      <c r="C1847" s="14" t="s">
        <v>8024</v>
      </c>
    </row>
    <row r="1848" spans="1:3" x14ac:dyDescent="0.25">
      <c r="A1848" s="17" t="s">
        <v>8023</v>
      </c>
      <c r="B1848" s="14" t="s">
        <v>377</v>
      </c>
      <c r="C1848" s="14" t="s">
        <v>8005</v>
      </c>
    </row>
    <row r="1849" spans="1:3" x14ac:dyDescent="0.25">
      <c r="A1849" s="17" t="s">
        <v>8022</v>
      </c>
      <c r="B1849" s="14" t="s">
        <v>377</v>
      </c>
      <c r="C1849" s="14" t="s">
        <v>8005</v>
      </c>
    </row>
    <row r="1850" spans="1:3" x14ac:dyDescent="0.25">
      <c r="A1850" s="17" t="s">
        <v>8021</v>
      </c>
      <c r="B1850" s="14" t="s">
        <v>377</v>
      </c>
      <c r="C1850" s="14" t="s">
        <v>8020</v>
      </c>
    </row>
    <row r="1851" spans="1:3" x14ac:dyDescent="0.25">
      <c r="A1851" s="17" t="s">
        <v>8019</v>
      </c>
      <c r="B1851" s="14" t="s">
        <v>377</v>
      </c>
      <c r="C1851" s="14" t="s">
        <v>8005</v>
      </c>
    </row>
    <row r="1852" spans="1:3" x14ac:dyDescent="0.25">
      <c r="A1852" s="17" t="s">
        <v>8018</v>
      </c>
      <c r="B1852" s="14" t="s">
        <v>377</v>
      </c>
      <c r="C1852" s="14" t="s">
        <v>8005</v>
      </c>
    </row>
    <row r="1853" spans="1:3" x14ac:dyDescent="0.25">
      <c r="A1853" s="17" t="s">
        <v>8017</v>
      </c>
      <c r="B1853" s="14" t="s">
        <v>377</v>
      </c>
      <c r="C1853" s="14" t="s">
        <v>8005</v>
      </c>
    </row>
    <row r="1854" spans="1:3" x14ac:dyDescent="0.25">
      <c r="A1854" s="17" t="s">
        <v>8016</v>
      </c>
      <c r="B1854" s="14" t="s">
        <v>377</v>
      </c>
      <c r="C1854" s="14" t="s">
        <v>8000</v>
      </c>
    </row>
    <row r="1855" spans="1:3" x14ac:dyDescent="0.25">
      <c r="A1855" s="17" t="s">
        <v>8015</v>
      </c>
      <c r="B1855" s="14" t="s">
        <v>377</v>
      </c>
      <c r="C1855" s="14" t="s">
        <v>8000</v>
      </c>
    </row>
    <row r="1856" spans="1:3" x14ac:dyDescent="0.25">
      <c r="A1856" s="17" t="s">
        <v>8014</v>
      </c>
      <c r="B1856" s="14" t="s">
        <v>377</v>
      </c>
      <c r="C1856" s="14" t="s">
        <v>8005</v>
      </c>
    </row>
    <row r="1857" spans="1:3" x14ac:dyDescent="0.25">
      <c r="A1857" s="17" t="s">
        <v>8013</v>
      </c>
      <c r="B1857" s="14" t="s">
        <v>377</v>
      </c>
      <c r="C1857" s="14" t="s">
        <v>8000</v>
      </c>
    </row>
    <row r="1858" spans="1:3" x14ac:dyDescent="0.25">
      <c r="A1858" s="17" t="s">
        <v>8012</v>
      </c>
      <c r="B1858" s="14" t="s">
        <v>377</v>
      </c>
      <c r="C1858" s="14" t="s">
        <v>8000</v>
      </c>
    </row>
    <row r="1859" spans="1:3" x14ac:dyDescent="0.25">
      <c r="A1859" s="17" t="s">
        <v>8011</v>
      </c>
      <c r="B1859" s="14" t="s">
        <v>377</v>
      </c>
      <c r="C1859" s="14" t="s">
        <v>8000</v>
      </c>
    </row>
    <row r="1860" spans="1:3" x14ac:dyDescent="0.25">
      <c r="A1860" s="17" t="s">
        <v>8010</v>
      </c>
      <c r="B1860" s="14" t="s">
        <v>377</v>
      </c>
      <c r="C1860" s="14" t="s">
        <v>8007</v>
      </c>
    </row>
    <row r="1861" spans="1:3" x14ac:dyDescent="0.25">
      <c r="A1861" s="17" t="s">
        <v>8009</v>
      </c>
      <c r="B1861" s="14" t="s">
        <v>377</v>
      </c>
      <c r="C1861" s="14" t="s">
        <v>8007</v>
      </c>
    </row>
    <row r="1862" spans="1:3" x14ac:dyDescent="0.25">
      <c r="A1862" s="17" t="s">
        <v>8008</v>
      </c>
      <c r="B1862" s="14" t="s">
        <v>377</v>
      </c>
      <c r="C1862" s="14" t="s">
        <v>8007</v>
      </c>
    </row>
    <row r="1863" spans="1:3" x14ac:dyDescent="0.25">
      <c r="A1863" s="17" t="s">
        <v>8006</v>
      </c>
      <c r="B1863" s="14" t="s">
        <v>377</v>
      </c>
      <c r="C1863" s="14" t="s">
        <v>8003</v>
      </c>
    </row>
    <row r="1864" spans="1:3" x14ac:dyDescent="0.25">
      <c r="A1864" s="17" t="s">
        <v>8006</v>
      </c>
      <c r="B1864" s="14" t="s">
        <v>377</v>
      </c>
      <c r="C1864" s="14" t="s">
        <v>8005</v>
      </c>
    </row>
    <row r="1865" spans="1:3" x14ac:dyDescent="0.25">
      <c r="A1865" s="17" t="s">
        <v>8004</v>
      </c>
      <c r="B1865" s="14" t="s">
        <v>377</v>
      </c>
      <c r="C1865" s="14" t="s">
        <v>8003</v>
      </c>
    </row>
    <row r="1866" spans="1:3" x14ac:dyDescent="0.25">
      <c r="A1866" s="17" t="s">
        <v>8002</v>
      </c>
      <c r="B1866" s="14" t="s">
        <v>377</v>
      </c>
      <c r="C1866" s="14" t="s">
        <v>8000</v>
      </c>
    </row>
    <row r="1867" spans="1:3" x14ac:dyDescent="0.25">
      <c r="A1867" s="17" t="s">
        <v>8001</v>
      </c>
      <c r="B1867" s="14" t="s">
        <v>377</v>
      </c>
      <c r="C1867" s="14" t="s">
        <v>8000</v>
      </c>
    </row>
    <row r="1868" spans="1:3" x14ac:dyDescent="0.25">
      <c r="A1868" s="17" t="s">
        <v>7999</v>
      </c>
      <c r="B1868" s="14" t="s">
        <v>377</v>
      </c>
      <c r="C1868" s="14" t="s">
        <v>7978</v>
      </c>
    </row>
    <row r="1869" spans="1:3" x14ac:dyDescent="0.25">
      <c r="A1869" s="17" t="s">
        <v>7998</v>
      </c>
      <c r="B1869" s="14" t="s">
        <v>377</v>
      </c>
      <c r="C1869" s="14" t="s">
        <v>7997</v>
      </c>
    </row>
    <row r="1870" spans="1:3" x14ac:dyDescent="0.25">
      <c r="A1870" s="17" t="s">
        <v>7996</v>
      </c>
      <c r="B1870" s="14" t="s">
        <v>377</v>
      </c>
      <c r="C1870" s="14" t="s">
        <v>7995</v>
      </c>
    </row>
    <row r="1871" spans="1:3" x14ac:dyDescent="0.25">
      <c r="A1871" s="17" t="s">
        <v>7994</v>
      </c>
      <c r="B1871" s="14" t="s">
        <v>377</v>
      </c>
      <c r="C1871" s="14" t="s">
        <v>7986</v>
      </c>
    </row>
    <row r="1872" spans="1:3" x14ac:dyDescent="0.25">
      <c r="A1872" s="17" t="s">
        <v>7993</v>
      </c>
      <c r="B1872" s="14" t="s">
        <v>377</v>
      </c>
      <c r="C1872" s="14" t="s">
        <v>7986</v>
      </c>
    </row>
    <row r="1873" spans="1:3" x14ac:dyDescent="0.25">
      <c r="A1873" s="17" t="s">
        <v>7992</v>
      </c>
      <c r="B1873" s="14" t="s">
        <v>377</v>
      </c>
      <c r="C1873" s="14" t="s">
        <v>7986</v>
      </c>
    </row>
    <row r="1874" spans="1:3" x14ac:dyDescent="0.25">
      <c r="A1874" s="17" t="s">
        <v>7991</v>
      </c>
      <c r="B1874" s="14" t="s">
        <v>377</v>
      </c>
      <c r="C1874" s="14" t="s">
        <v>7990</v>
      </c>
    </row>
    <row r="1875" spans="1:3" x14ac:dyDescent="0.25">
      <c r="A1875" s="17" t="s">
        <v>7989</v>
      </c>
      <c r="B1875" s="14" t="s">
        <v>377</v>
      </c>
      <c r="C1875" s="14" t="s">
        <v>7988</v>
      </c>
    </row>
    <row r="1876" spans="1:3" x14ac:dyDescent="0.25">
      <c r="A1876" s="17" t="s">
        <v>7987</v>
      </c>
      <c r="B1876" s="14" t="s">
        <v>377</v>
      </c>
      <c r="C1876" s="14" t="s">
        <v>7986</v>
      </c>
    </row>
    <row r="1877" spans="1:3" x14ac:dyDescent="0.25">
      <c r="A1877" s="17" t="s">
        <v>7985</v>
      </c>
      <c r="B1877" s="14" t="s">
        <v>377</v>
      </c>
      <c r="C1877" s="14" t="s">
        <v>7976</v>
      </c>
    </row>
    <row r="1878" spans="1:3" x14ac:dyDescent="0.25">
      <c r="A1878" s="17" t="s">
        <v>7984</v>
      </c>
      <c r="B1878" s="14" t="s">
        <v>377</v>
      </c>
      <c r="C1878" s="14" t="s">
        <v>7982</v>
      </c>
    </row>
    <row r="1879" spans="1:3" x14ac:dyDescent="0.25">
      <c r="A1879" s="17" t="s">
        <v>7983</v>
      </c>
      <c r="B1879" s="14" t="s">
        <v>377</v>
      </c>
      <c r="C1879" s="14" t="s">
        <v>7982</v>
      </c>
    </row>
    <row r="1880" spans="1:3" x14ac:dyDescent="0.25">
      <c r="A1880" s="17" t="s">
        <v>7981</v>
      </c>
      <c r="B1880" s="14" t="s">
        <v>377</v>
      </c>
      <c r="C1880" s="14" t="s">
        <v>7978</v>
      </c>
    </row>
    <row r="1881" spans="1:3" x14ac:dyDescent="0.25">
      <c r="A1881" s="17" t="s">
        <v>7980</v>
      </c>
      <c r="B1881" s="14" t="s">
        <v>377</v>
      </c>
      <c r="C1881" s="14" t="s">
        <v>7978</v>
      </c>
    </row>
    <row r="1882" spans="1:3" x14ac:dyDescent="0.25">
      <c r="A1882" s="17" t="s">
        <v>7979</v>
      </c>
      <c r="B1882" s="14" t="s">
        <v>377</v>
      </c>
      <c r="C1882" s="14" t="s">
        <v>7978</v>
      </c>
    </row>
    <row r="1883" spans="1:3" x14ac:dyDescent="0.25">
      <c r="A1883" s="17" t="s">
        <v>7977</v>
      </c>
      <c r="B1883" s="14" t="s">
        <v>377</v>
      </c>
      <c r="C1883" s="14" t="s">
        <v>7976</v>
      </c>
    </row>
    <row r="1884" spans="1:3" x14ac:dyDescent="0.25">
      <c r="A1884" s="17" t="s">
        <v>7975</v>
      </c>
      <c r="B1884" s="14" t="s">
        <v>377</v>
      </c>
      <c r="C1884" s="14" t="s">
        <v>7931</v>
      </c>
    </row>
    <row r="1885" spans="1:3" x14ac:dyDescent="0.25">
      <c r="A1885" s="17" t="s">
        <v>7974</v>
      </c>
      <c r="B1885" s="14" t="s">
        <v>377</v>
      </c>
      <c r="C1885" s="14" t="s">
        <v>7931</v>
      </c>
    </row>
    <row r="1886" spans="1:3" x14ac:dyDescent="0.25">
      <c r="A1886" s="17" t="s">
        <v>7973</v>
      </c>
      <c r="B1886" s="14" t="s">
        <v>377</v>
      </c>
      <c r="C1886" s="14" t="s">
        <v>7931</v>
      </c>
    </row>
    <row r="1887" spans="1:3" x14ac:dyDescent="0.25">
      <c r="A1887" s="17" t="s">
        <v>7972</v>
      </c>
      <c r="B1887" s="14" t="s">
        <v>377</v>
      </c>
      <c r="C1887" s="14" t="s">
        <v>7931</v>
      </c>
    </row>
    <row r="1888" spans="1:3" x14ac:dyDescent="0.25">
      <c r="A1888" s="17" t="s">
        <v>7971</v>
      </c>
      <c r="B1888" s="14" t="s">
        <v>377</v>
      </c>
      <c r="C1888" s="14" t="s">
        <v>7931</v>
      </c>
    </row>
    <row r="1889" spans="1:3" x14ac:dyDescent="0.25">
      <c r="A1889" s="17" t="s">
        <v>7970</v>
      </c>
      <c r="B1889" s="14" t="s">
        <v>377</v>
      </c>
      <c r="C1889" s="14" t="s">
        <v>7931</v>
      </c>
    </row>
    <row r="1890" spans="1:3" x14ac:dyDescent="0.25">
      <c r="A1890" s="17" t="s">
        <v>7969</v>
      </c>
      <c r="B1890" s="14" t="s">
        <v>377</v>
      </c>
      <c r="C1890" s="14" t="s">
        <v>7928</v>
      </c>
    </row>
    <row r="1891" spans="1:3" x14ac:dyDescent="0.25">
      <c r="A1891" s="17" t="s">
        <v>7968</v>
      </c>
      <c r="B1891" s="14" t="s">
        <v>377</v>
      </c>
      <c r="C1891" s="14" t="s">
        <v>7928</v>
      </c>
    </row>
    <row r="1892" spans="1:3" x14ac:dyDescent="0.25">
      <c r="A1892" s="17" t="s">
        <v>7967</v>
      </c>
      <c r="B1892" s="14" t="s">
        <v>377</v>
      </c>
      <c r="C1892" s="14" t="s">
        <v>7926</v>
      </c>
    </row>
    <row r="1893" spans="1:3" x14ac:dyDescent="0.25">
      <c r="A1893" s="17" t="s">
        <v>7966</v>
      </c>
      <c r="B1893" s="14" t="s">
        <v>377</v>
      </c>
      <c r="C1893" s="14" t="s">
        <v>7926</v>
      </c>
    </row>
    <row r="1894" spans="1:3" x14ac:dyDescent="0.25">
      <c r="A1894" s="17" t="s">
        <v>7965</v>
      </c>
      <c r="B1894" s="14" t="s">
        <v>377</v>
      </c>
      <c r="C1894" s="14" t="s">
        <v>7928</v>
      </c>
    </row>
    <row r="1895" spans="1:3" x14ac:dyDescent="0.25">
      <c r="A1895" s="17" t="s">
        <v>7964</v>
      </c>
      <c r="B1895" s="14" t="s">
        <v>377</v>
      </c>
      <c r="C1895" s="14" t="s">
        <v>7926</v>
      </c>
    </row>
    <row r="1896" spans="1:3" x14ac:dyDescent="0.25">
      <c r="A1896" s="17" t="s">
        <v>7963</v>
      </c>
      <c r="B1896" s="14" t="s">
        <v>377</v>
      </c>
      <c r="C1896" s="14" t="s">
        <v>7928</v>
      </c>
    </row>
    <row r="1897" spans="1:3" x14ac:dyDescent="0.25">
      <c r="A1897" s="17" t="s">
        <v>7962</v>
      </c>
      <c r="B1897" s="14" t="s">
        <v>377</v>
      </c>
      <c r="C1897" s="14" t="s">
        <v>7928</v>
      </c>
    </row>
    <row r="1898" spans="1:3" x14ac:dyDescent="0.25">
      <c r="A1898" s="17" t="s">
        <v>7961</v>
      </c>
      <c r="B1898" s="14" t="s">
        <v>377</v>
      </c>
      <c r="C1898" s="14" t="s">
        <v>7922</v>
      </c>
    </row>
    <row r="1899" spans="1:3" x14ac:dyDescent="0.25">
      <c r="A1899" s="17" t="s">
        <v>7960</v>
      </c>
      <c r="B1899" s="14" t="s">
        <v>377</v>
      </c>
      <c r="C1899" s="14" t="s">
        <v>7922</v>
      </c>
    </row>
    <row r="1900" spans="1:3" x14ac:dyDescent="0.25">
      <c r="A1900" s="17" t="s">
        <v>7959</v>
      </c>
      <c r="B1900" s="14" t="s">
        <v>377</v>
      </c>
      <c r="C1900" s="14" t="s">
        <v>7953</v>
      </c>
    </row>
    <row r="1901" spans="1:3" x14ac:dyDescent="0.25">
      <c r="A1901" s="17" t="s">
        <v>7958</v>
      </c>
      <c r="B1901" s="14" t="s">
        <v>377</v>
      </c>
      <c r="C1901" s="14" t="s">
        <v>7953</v>
      </c>
    </row>
    <row r="1902" spans="1:3" x14ac:dyDescent="0.25">
      <c r="A1902" s="17" t="s">
        <v>7957</v>
      </c>
      <c r="B1902" s="14" t="s">
        <v>377</v>
      </c>
      <c r="C1902" s="14" t="s">
        <v>7953</v>
      </c>
    </row>
    <row r="1903" spans="1:3" x14ac:dyDescent="0.25">
      <c r="A1903" s="17" t="s">
        <v>7956</v>
      </c>
      <c r="B1903" s="14" t="s">
        <v>377</v>
      </c>
      <c r="C1903" s="14" t="s">
        <v>7914</v>
      </c>
    </row>
    <row r="1904" spans="1:3" x14ac:dyDescent="0.25">
      <c r="A1904" s="17" t="s">
        <v>7955</v>
      </c>
      <c r="B1904" s="14" t="s">
        <v>377</v>
      </c>
      <c r="C1904" s="14" t="s">
        <v>7953</v>
      </c>
    </row>
    <row r="1905" spans="1:3" x14ac:dyDescent="0.25">
      <c r="A1905" s="17" t="s">
        <v>7954</v>
      </c>
      <c r="B1905" s="14" t="s">
        <v>377</v>
      </c>
      <c r="C1905" s="14" t="s">
        <v>7953</v>
      </c>
    </row>
    <row r="1906" spans="1:3" x14ac:dyDescent="0.25">
      <c r="A1906" s="17" t="s">
        <v>7952</v>
      </c>
      <c r="B1906" s="14" t="s">
        <v>377</v>
      </c>
      <c r="C1906" s="14" t="s">
        <v>7914</v>
      </c>
    </row>
    <row r="1907" spans="1:3" x14ac:dyDescent="0.25">
      <c r="A1907" s="17" t="s">
        <v>7951</v>
      </c>
      <c r="B1907" s="14" t="s">
        <v>377</v>
      </c>
      <c r="C1907" s="14" t="s">
        <v>7914</v>
      </c>
    </row>
    <row r="1908" spans="1:3" x14ac:dyDescent="0.25">
      <c r="A1908" s="17" t="s">
        <v>7950</v>
      </c>
      <c r="B1908" s="14" t="s">
        <v>377</v>
      </c>
      <c r="C1908" s="14" t="s">
        <v>7914</v>
      </c>
    </row>
    <row r="1909" spans="1:3" x14ac:dyDescent="0.25">
      <c r="A1909" s="17" t="s">
        <v>7949</v>
      </c>
      <c r="B1909" s="14" t="s">
        <v>377</v>
      </c>
      <c r="C1909" s="14" t="s">
        <v>7914</v>
      </c>
    </row>
    <row r="1910" spans="1:3" x14ac:dyDescent="0.25">
      <c r="A1910" s="17" t="s">
        <v>7948</v>
      </c>
      <c r="B1910" s="14" t="s">
        <v>377</v>
      </c>
      <c r="C1910" s="14" t="s">
        <v>7893</v>
      </c>
    </row>
    <row r="1911" spans="1:3" x14ac:dyDescent="0.25">
      <c r="A1911" s="17" t="s">
        <v>7947</v>
      </c>
      <c r="B1911" s="14" t="s">
        <v>377</v>
      </c>
      <c r="C1911" s="14" t="s">
        <v>7893</v>
      </c>
    </row>
    <row r="1912" spans="1:3" x14ac:dyDescent="0.25">
      <c r="A1912" s="17" t="s">
        <v>7946</v>
      </c>
      <c r="B1912" s="14" t="s">
        <v>377</v>
      </c>
      <c r="C1912" s="14" t="s">
        <v>7893</v>
      </c>
    </row>
    <row r="1913" spans="1:3" x14ac:dyDescent="0.25">
      <c r="A1913" s="17" t="s">
        <v>7945</v>
      </c>
      <c r="B1913" s="14" t="s">
        <v>377</v>
      </c>
      <c r="C1913" s="14" t="s">
        <v>7893</v>
      </c>
    </row>
    <row r="1914" spans="1:3" x14ac:dyDescent="0.25">
      <c r="A1914" s="17" t="s">
        <v>7944</v>
      </c>
      <c r="B1914" s="14" t="s">
        <v>377</v>
      </c>
      <c r="C1914" s="14" t="s">
        <v>7909</v>
      </c>
    </row>
    <row r="1915" spans="1:3" x14ac:dyDescent="0.25">
      <c r="A1915" s="17" t="s">
        <v>7943</v>
      </c>
      <c r="B1915" s="14" t="s">
        <v>377</v>
      </c>
      <c r="C1915" s="14" t="s">
        <v>7942</v>
      </c>
    </row>
    <row r="1916" spans="1:3" x14ac:dyDescent="0.25">
      <c r="A1916" s="17" t="s">
        <v>7941</v>
      </c>
      <c r="B1916" s="14" t="s">
        <v>377</v>
      </c>
      <c r="C1916" s="14" t="s">
        <v>7940</v>
      </c>
    </row>
    <row r="1917" spans="1:3" x14ac:dyDescent="0.25">
      <c r="A1917" s="17" t="s">
        <v>7939</v>
      </c>
      <c r="B1917" s="14" t="s">
        <v>377</v>
      </c>
      <c r="C1917" s="14" t="s">
        <v>7909</v>
      </c>
    </row>
    <row r="1918" spans="1:3" x14ac:dyDescent="0.25">
      <c r="A1918" s="17" t="s">
        <v>7938</v>
      </c>
      <c r="B1918" s="14" t="s">
        <v>377</v>
      </c>
      <c r="C1918" s="14" t="s">
        <v>7909</v>
      </c>
    </row>
    <row r="1919" spans="1:3" x14ac:dyDescent="0.25">
      <c r="A1919" s="17" t="s">
        <v>7937</v>
      </c>
      <c r="B1919" s="14" t="s">
        <v>377</v>
      </c>
      <c r="C1919" s="14" t="s">
        <v>7899</v>
      </c>
    </row>
    <row r="1920" spans="1:3" x14ac:dyDescent="0.25">
      <c r="A1920" s="17" t="s">
        <v>7936</v>
      </c>
      <c r="B1920" s="14" t="s">
        <v>377</v>
      </c>
      <c r="C1920" s="14" t="s">
        <v>7899</v>
      </c>
    </row>
    <row r="1921" spans="1:3" x14ac:dyDescent="0.25">
      <c r="A1921" s="17" t="s">
        <v>7935</v>
      </c>
      <c r="B1921" s="14" t="s">
        <v>377</v>
      </c>
      <c r="C1921" s="14" t="s">
        <v>7934</v>
      </c>
    </row>
    <row r="1922" spans="1:3" x14ac:dyDescent="0.25">
      <c r="A1922" s="17" t="s">
        <v>7933</v>
      </c>
      <c r="B1922" s="14" t="s">
        <v>377</v>
      </c>
      <c r="C1922" s="14" t="s">
        <v>7899</v>
      </c>
    </row>
    <row r="1923" spans="1:3" x14ac:dyDescent="0.25">
      <c r="A1923" s="17" t="s">
        <v>7932</v>
      </c>
      <c r="B1923" s="14" t="s">
        <v>377</v>
      </c>
      <c r="C1923" s="14" t="s">
        <v>7931</v>
      </c>
    </row>
    <row r="1924" spans="1:3" x14ac:dyDescent="0.25">
      <c r="A1924" s="17" t="s">
        <v>7929</v>
      </c>
      <c r="B1924" s="14" t="s">
        <v>377</v>
      </c>
      <c r="C1924" s="14" t="s">
        <v>7930</v>
      </c>
    </row>
    <row r="1925" spans="1:3" x14ac:dyDescent="0.25">
      <c r="A1925" s="17" t="s">
        <v>7929</v>
      </c>
      <c r="B1925" s="14" t="s">
        <v>377</v>
      </c>
      <c r="C1925" s="14" t="s">
        <v>7928</v>
      </c>
    </row>
    <row r="1926" spans="1:3" x14ac:dyDescent="0.25">
      <c r="A1926" s="17" t="s">
        <v>7927</v>
      </c>
      <c r="B1926" s="14" t="s">
        <v>377</v>
      </c>
      <c r="C1926" s="14" t="s">
        <v>7926</v>
      </c>
    </row>
    <row r="1927" spans="1:3" x14ac:dyDescent="0.25">
      <c r="A1927" s="17" t="s">
        <v>7925</v>
      </c>
      <c r="B1927" s="14" t="s">
        <v>377</v>
      </c>
      <c r="C1927" s="14" t="s">
        <v>7922</v>
      </c>
    </row>
    <row r="1928" spans="1:3" x14ac:dyDescent="0.25">
      <c r="A1928" s="17" t="s">
        <v>7924</v>
      </c>
      <c r="B1928" s="14" t="s">
        <v>377</v>
      </c>
      <c r="C1928" s="14" t="s">
        <v>7922</v>
      </c>
    </row>
    <row r="1929" spans="1:3" x14ac:dyDescent="0.25">
      <c r="A1929" s="17" t="s">
        <v>7923</v>
      </c>
      <c r="B1929" s="14" t="s">
        <v>377</v>
      </c>
      <c r="C1929" s="14" t="s">
        <v>7922</v>
      </c>
    </row>
    <row r="1930" spans="1:3" x14ac:dyDescent="0.25">
      <c r="A1930" s="17" t="s">
        <v>7921</v>
      </c>
      <c r="B1930" s="14" t="s">
        <v>377</v>
      </c>
      <c r="C1930" s="14" t="s">
        <v>7919</v>
      </c>
    </row>
    <row r="1931" spans="1:3" x14ac:dyDescent="0.25">
      <c r="A1931" s="17" t="s">
        <v>7920</v>
      </c>
      <c r="B1931" s="14" t="s">
        <v>377</v>
      </c>
      <c r="C1931" s="14" t="s">
        <v>7919</v>
      </c>
    </row>
    <row r="1932" spans="1:3" x14ac:dyDescent="0.25">
      <c r="A1932" s="17" t="s">
        <v>7918</v>
      </c>
      <c r="B1932" s="14" t="s">
        <v>377</v>
      </c>
      <c r="C1932" s="14" t="s">
        <v>7914</v>
      </c>
    </row>
    <row r="1933" spans="1:3" x14ac:dyDescent="0.25">
      <c r="A1933" s="17" t="s">
        <v>7917</v>
      </c>
      <c r="B1933" s="14" t="s">
        <v>377</v>
      </c>
      <c r="C1933" s="14" t="s">
        <v>7914</v>
      </c>
    </row>
    <row r="1934" spans="1:3" x14ac:dyDescent="0.25">
      <c r="A1934" s="17" t="s">
        <v>7916</v>
      </c>
      <c r="B1934" s="14" t="s">
        <v>377</v>
      </c>
      <c r="C1934" s="14" t="s">
        <v>7914</v>
      </c>
    </row>
    <row r="1935" spans="1:3" x14ac:dyDescent="0.25">
      <c r="A1935" s="17" t="s">
        <v>7915</v>
      </c>
      <c r="B1935" s="14" t="s">
        <v>377</v>
      </c>
      <c r="C1935" s="14" t="s">
        <v>7914</v>
      </c>
    </row>
    <row r="1936" spans="1:3" x14ac:dyDescent="0.25">
      <c r="A1936" s="17" t="s">
        <v>7913</v>
      </c>
      <c r="B1936" s="14" t="s">
        <v>377</v>
      </c>
      <c r="C1936" s="14" t="s">
        <v>7893</v>
      </c>
    </row>
    <row r="1937" spans="1:3" x14ac:dyDescent="0.25">
      <c r="A1937" s="17" t="s">
        <v>7912</v>
      </c>
      <c r="B1937" s="14" t="s">
        <v>377</v>
      </c>
      <c r="C1937" s="14" t="s">
        <v>7911</v>
      </c>
    </row>
    <row r="1938" spans="1:3" x14ac:dyDescent="0.25">
      <c r="A1938" s="17" t="s">
        <v>7910</v>
      </c>
      <c r="B1938" s="14" t="s">
        <v>377</v>
      </c>
      <c r="C1938" s="14" t="s">
        <v>7909</v>
      </c>
    </row>
    <row r="1939" spans="1:3" x14ac:dyDescent="0.25">
      <c r="A1939" s="17" t="s">
        <v>7908</v>
      </c>
      <c r="B1939" s="14" t="s">
        <v>377</v>
      </c>
      <c r="C1939" s="14" t="s">
        <v>7907</v>
      </c>
    </row>
    <row r="1940" spans="1:3" x14ac:dyDescent="0.25">
      <c r="A1940" s="17" t="s">
        <v>7905</v>
      </c>
      <c r="B1940" s="14" t="s">
        <v>377</v>
      </c>
      <c r="C1940" s="14" t="s">
        <v>7906</v>
      </c>
    </row>
    <row r="1941" spans="1:3" x14ac:dyDescent="0.25">
      <c r="A1941" s="17" t="s">
        <v>7905</v>
      </c>
      <c r="B1941" s="14" t="s">
        <v>377</v>
      </c>
      <c r="C1941" s="14" t="s">
        <v>7904</v>
      </c>
    </row>
    <row r="1942" spans="1:3" x14ac:dyDescent="0.25">
      <c r="A1942" s="17" t="s">
        <v>7903</v>
      </c>
      <c r="B1942" s="14" t="s">
        <v>377</v>
      </c>
      <c r="C1942" s="14" t="s">
        <v>7902</v>
      </c>
    </row>
    <row r="1943" spans="1:3" x14ac:dyDescent="0.25">
      <c r="A1943" s="17" t="s">
        <v>7901</v>
      </c>
      <c r="B1943" s="14" t="s">
        <v>377</v>
      </c>
      <c r="C1943" s="14" t="s">
        <v>7899</v>
      </c>
    </row>
    <row r="1944" spans="1:3" x14ac:dyDescent="0.25">
      <c r="A1944" s="17" t="s">
        <v>7900</v>
      </c>
      <c r="B1944" s="14" t="s">
        <v>377</v>
      </c>
      <c r="C1944" s="14" t="s">
        <v>7899</v>
      </c>
    </row>
    <row r="1945" spans="1:3" x14ac:dyDescent="0.25">
      <c r="A1945" s="17" t="s">
        <v>7898</v>
      </c>
      <c r="B1945" s="14" t="s">
        <v>377</v>
      </c>
      <c r="C1945" s="14" t="s">
        <v>7897</v>
      </c>
    </row>
    <row r="1946" spans="1:3" x14ac:dyDescent="0.25">
      <c r="A1946" s="17" t="s">
        <v>7896</v>
      </c>
      <c r="B1946" s="14" t="s">
        <v>377</v>
      </c>
      <c r="C1946" s="14" t="s">
        <v>7895</v>
      </c>
    </row>
    <row r="1947" spans="1:3" x14ac:dyDescent="0.25">
      <c r="A1947" s="17" t="s">
        <v>7894</v>
      </c>
      <c r="B1947" s="14" t="s">
        <v>377</v>
      </c>
      <c r="C1947" s="14" t="s">
        <v>7893</v>
      </c>
    </row>
    <row r="1948" spans="1:3" x14ac:dyDescent="0.25">
      <c r="A1948" s="17" t="s">
        <v>7892</v>
      </c>
      <c r="B1948" s="14" t="s">
        <v>393</v>
      </c>
      <c r="C1948" s="14" t="s">
        <v>7856</v>
      </c>
    </row>
    <row r="1949" spans="1:3" x14ac:dyDescent="0.25">
      <c r="A1949" s="17" t="s">
        <v>7891</v>
      </c>
      <c r="B1949" s="14" t="s">
        <v>393</v>
      </c>
      <c r="C1949" s="14" t="s">
        <v>7743</v>
      </c>
    </row>
    <row r="1950" spans="1:3" x14ac:dyDescent="0.25">
      <c r="A1950" s="17" t="s">
        <v>7890</v>
      </c>
      <c r="B1950" s="14" t="s">
        <v>393</v>
      </c>
      <c r="C1950" s="14" t="s">
        <v>7743</v>
      </c>
    </row>
    <row r="1951" spans="1:3" x14ac:dyDescent="0.25">
      <c r="A1951" s="17" t="s">
        <v>7889</v>
      </c>
      <c r="B1951" s="14" t="s">
        <v>393</v>
      </c>
      <c r="C1951" s="14" t="s">
        <v>7882</v>
      </c>
    </row>
    <row r="1952" spans="1:3" x14ac:dyDescent="0.25">
      <c r="A1952" s="17" t="s">
        <v>7888</v>
      </c>
      <c r="B1952" s="14" t="s">
        <v>393</v>
      </c>
      <c r="C1952" s="14" t="s">
        <v>7887</v>
      </c>
    </row>
    <row r="1953" spans="1:3" x14ac:dyDescent="0.25">
      <c r="A1953" s="17" t="s">
        <v>7886</v>
      </c>
      <c r="B1953" s="14" t="s">
        <v>393</v>
      </c>
      <c r="C1953" s="14" t="s">
        <v>7852</v>
      </c>
    </row>
    <row r="1954" spans="1:3" x14ac:dyDescent="0.25">
      <c r="A1954" s="17" t="s">
        <v>7885</v>
      </c>
      <c r="B1954" s="14" t="s">
        <v>393</v>
      </c>
      <c r="C1954" s="14" t="s">
        <v>7852</v>
      </c>
    </row>
    <row r="1955" spans="1:3" x14ac:dyDescent="0.25">
      <c r="A1955" s="17" t="s">
        <v>7884</v>
      </c>
      <c r="B1955" s="14" t="s">
        <v>393</v>
      </c>
      <c r="C1955" s="14" t="s">
        <v>7852</v>
      </c>
    </row>
    <row r="1956" spans="1:3" x14ac:dyDescent="0.25">
      <c r="A1956" s="17" t="s">
        <v>7883</v>
      </c>
      <c r="B1956" s="14" t="s">
        <v>393</v>
      </c>
      <c r="C1956" s="14" t="s">
        <v>7856</v>
      </c>
    </row>
    <row r="1957" spans="1:3" x14ac:dyDescent="0.25">
      <c r="A1957" s="17" t="s">
        <v>7881</v>
      </c>
      <c r="B1957" s="14" t="s">
        <v>393</v>
      </c>
      <c r="C1957" s="14" t="s">
        <v>7882</v>
      </c>
    </row>
    <row r="1958" spans="1:3" x14ac:dyDescent="0.25">
      <c r="A1958" s="17" t="s">
        <v>7881</v>
      </c>
      <c r="B1958" s="14" t="s">
        <v>393</v>
      </c>
      <c r="C1958" s="14" t="s">
        <v>7856</v>
      </c>
    </row>
    <row r="1959" spans="1:3" x14ac:dyDescent="0.25">
      <c r="A1959" s="17" t="s">
        <v>7880</v>
      </c>
      <c r="B1959" s="14" t="s">
        <v>393</v>
      </c>
      <c r="C1959" s="14" t="s">
        <v>7829</v>
      </c>
    </row>
    <row r="1960" spans="1:3" x14ac:dyDescent="0.25">
      <c r="A1960" s="17" t="s">
        <v>7880</v>
      </c>
      <c r="B1960" s="14" t="s">
        <v>393</v>
      </c>
      <c r="C1960" s="14" t="s">
        <v>7879</v>
      </c>
    </row>
    <row r="1961" spans="1:3" x14ac:dyDescent="0.25">
      <c r="A1961" s="17" t="s">
        <v>7878</v>
      </c>
      <c r="B1961" s="14" t="s">
        <v>393</v>
      </c>
      <c r="C1961" s="14" t="s">
        <v>7877</v>
      </c>
    </row>
    <row r="1962" spans="1:3" x14ac:dyDescent="0.25">
      <c r="A1962" s="17" t="s">
        <v>7876</v>
      </c>
      <c r="B1962" s="14" t="s">
        <v>393</v>
      </c>
      <c r="C1962" s="14" t="s">
        <v>7877</v>
      </c>
    </row>
    <row r="1963" spans="1:3" x14ac:dyDescent="0.25">
      <c r="A1963" s="17" t="s">
        <v>7876</v>
      </c>
      <c r="B1963" s="14" t="s">
        <v>393</v>
      </c>
      <c r="C1963" s="14" t="s">
        <v>7852</v>
      </c>
    </row>
    <row r="1964" spans="1:3" x14ac:dyDescent="0.25">
      <c r="A1964" s="17" t="s">
        <v>7875</v>
      </c>
      <c r="B1964" s="14" t="s">
        <v>393</v>
      </c>
      <c r="C1964" s="14" t="s">
        <v>7844</v>
      </c>
    </row>
    <row r="1965" spans="1:3" x14ac:dyDescent="0.25">
      <c r="A1965" s="17" t="s">
        <v>7874</v>
      </c>
      <c r="B1965" s="14" t="s">
        <v>393</v>
      </c>
      <c r="C1965" s="14" t="s">
        <v>7873</v>
      </c>
    </row>
    <row r="1966" spans="1:3" x14ac:dyDescent="0.25">
      <c r="A1966" s="17" t="s">
        <v>7872</v>
      </c>
      <c r="B1966" s="14" t="s">
        <v>393</v>
      </c>
      <c r="C1966" s="14" t="s">
        <v>7870</v>
      </c>
    </row>
    <row r="1967" spans="1:3" x14ac:dyDescent="0.25">
      <c r="A1967" s="17" t="s">
        <v>7871</v>
      </c>
      <c r="B1967" s="14" t="s">
        <v>393</v>
      </c>
      <c r="C1967" s="14" t="s">
        <v>7870</v>
      </c>
    </row>
    <row r="1968" spans="1:3" x14ac:dyDescent="0.25">
      <c r="A1968" s="17" t="s">
        <v>7869</v>
      </c>
      <c r="B1968" s="14" t="s">
        <v>393</v>
      </c>
      <c r="C1968" s="14" t="s">
        <v>7841</v>
      </c>
    </row>
    <row r="1969" spans="1:3" x14ac:dyDescent="0.25">
      <c r="A1969" s="17" t="s">
        <v>7868</v>
      </c>
      <c r="B1969" s="14" t="s">
        <v>393</v>
      </c>
      <c r="C1969" s="14" t="s">
        <v>7829</v>
      </c>
    </row>
    <row r="1970" spans="1:3" x14ac:dyDescent="0.25">
      <c r="A1970" s="17" t="s">
        <v>7867</v>
      </c>
      <c r="B1970" s="14" t="s">
        <v>393</v>
      </c>
      <c r="C1970" s="14" t="s">
        <v>7841</v>
      </c>
    </row>
    <row r="1971" spans="1:3" x14ac:dyDescent="0.25">
      <c r="A1971" s="17" t="s">
        <v>7866</v>
      </c>
      <c r="B1971" s="14" t="s">
        <v>393</v>
      </c>
      <c r="C1971" s="14" t="s">
        <v>7829</v>
      </c>
    </row>
    <row r="1972" spans="1:3" x14ac:dyDescent="0.25">
      <c r="A1972" s="17" t="s">
        <v>7865</v>
      </c>
      <c r="B1972" s="14" t="s">
        <v>393</v>
      </c>
      <c r="C1972" s="14" t="s">
        <v>7864</v>
      </c>
    </row>
    <row r="1973" spans="1:3" x14ac:dyDescent="0.25">
      <c r="A1973" s="17" t="s">
        <v>7863</v>
      </c>
      <c r="B1973" s="14" t="s">
        <v>393</v>
      </c>
      <c r="C1973" s="14" t="s">
        <v>7856</v>
      </c>
    </row>
    <row r="1974" spans="1:3" x14ac:dyDescent="0.25">
      <c r="A1974" s="17" t="s">
        <v>7862</v>
      </c>
      <c r="B1974" s="14" t="s">
        <v>393</v>
      </c>
      <c r="C1974" s="14" t="s">
        <v>7829</v>
      </c>
    </row>
    <row r="1975" spans="1:3" x14ac:dyDescent="0.25">
      <c r="A1975" s="17" t="s">
        <v>7861</v>
      </c>
      <c r="B1975" s="14" t="s">
        <v>393</v>
      </c>
      <c r="C1975" s="14" t="s">
        <v>7829</v>
      </c>
    </row>
    <row r="1976" spans="1:3" x14ac:dyDescent="0.25">
      <c r="A1976" s="17" t="s">
        <v>7860</v>
      </c>
      <c r="B1976" s="14" t="s">
        <v>393</v>
      </c>
      <c r="C1976" s="14" t="s">
        <v>7802</v>
      </c>
    </row>
    <row r="1977" spans="1:3" x14ac:dyDescent="0.25">
      <c r="A1977" s="17" t="s">
        <v>7859</v>
      </c>
      <c r="B1977" s="14" t="s">
        <v>393</v>
      </c>
      <c r="C1977" s="14" t="s">
        <v>7806</v>
      </c>
    </row>
    <row r="1978" spans="1:3" x14ac:dyDescent="0.25">
      <c r="A1978" s="17" t="s">
        <v>7858</v>
      </c>
      <c r="B1978" s="14" t="s">
        <v>393</v>
      </c>
      <c r="C1978" s="14" t="s">
        <v>7856</v>
      </c>
    </row>
    <row r="1979" spans="1:3" x14ac:dyDescent="0.25">
      <c r="A1979" s="17" t="s">
        <v>7857</v>
      </c>
      <c r="B1979" s="14" t="s">
        <v>393</v>
      </c>
      <c r="C1979" s="14" t="s">
        <v>7856</v>
      </c>
    </row>
    <row r="1980" spans="1:3" x14ac:dyDescent="0.25">
      <c r="A1980" s="17" t="s">
        <v>7855</v>
      </c>
      <c r="B1980" s="14" t="s">
        <v>393</v>
      </c>
      <c r="C1980" s="14" t="s">
        <v>7849</v>
      </c>
    </row>
    <row r="1981" spans="1:3" x14ac:dyDescent="0.25">
      <c r="A1981" s="17" t="s">
        <v>7854</v>
      </c>
      <c r="B1981" s="14" t="s">
        <v>393</v>
      </c>
      <c r="C1981" s="14" t="s">
        <v>7849</v>
      </c>
    </row>
    <row r="1982" spans="1:3" x14ac:dyDescent="0.25">
      <c r="A1982" s="17" t="s">
        <v>7853</v>
      </c>
      <c r="B1982" s="14" t="s">
        <v>393</v>
      </c>
      <c r="C1982" s="14" t="s">
        <v>7852</v>
      </c>
    </row>
    <row r="1983" spans="1:3" x14ac:dyDescent="0.25">
      <c r="A1983" s="17" t="s">
        <v>7851</v>
      </c>
      <c r="B1983" s="14" t="s">
        <v>393</v>
      </c>
      <c r="C1983" s="14" t="s">
        <v>7849</v>
      </c>
    </row>
    <row r="1984" spans="1:3" x14ac:dyDescent="0.25">
      <c r="A1984" s="17" t="s">
        <v>7850</v>
      </c>
      <c r="B1984" s="14" t="s">
        <v>393</v>
      </c>
      <c r="C1984" s="14" t="s">
        <v>7849</v>
      </c>
    </row>
    <row r="1985" spans="1:3" x14ac:dyDescent="0.25">
      <c r="A1985" s="17" t="s">
        <v>7848</v>
      </c>
      <c r="B1985" s="14" t="s">
        <v>393</v>
      </c>
      <c r="C1985" s="14" t="s">
        <v>7844</v>
      </c>
    </row>
    <row r="1986" spans="1:3" x14ac:dyDescent="0.25">
      <c r="A1986" s="17" t="s">
        <v>7847</v>
      </c>
      <c r="B1986" s="14" t="s">
        <v>393</v>
      </c>
      <c r="C1986" s="14" t="s">
        <v>7846</v>
      </c>
    </row>
    <row r="1987" spans="1:3" x14ac:dyDescent="0.25">
      <c r="A1987" s="17" t="s">
        <v>7845</v>
      </c>
      <c r="B1987" s="14" t="s">
        <v>393</v>
      </c>
      <c r="C1987" s="14" t="s">
        <v>7844</v>
      </c>
    </row>
    <row r="1988" spans="1:3" x14ac:dyDescent="0.25">
      <c r="A1988" s="17" t="s">
        <v>7843</v>
      </c>
      <c r="B1988" s="14" t="s">
        <v>393</v>
      </c>
      <c r="C1988" s="14" t="s">
        <v>7841</v>
      </c>
    </row>
    <row r="1989" spans="1:3" x14ac:dyDescent="0.25">
      <c r="A1989" s="17" t="s">
        <v>7842</v>
      </c>
      <c r="B1989" s="14" t="s">
        <v>393</v>
      </c>
      <c r="C1989" s="14" t="s">
        <v>7841</v>
      </c>
    </row>
    <row r="1990" spans="1:3" x14ac:dyDescent="0.25">
      <c r="A1990" s="17" t="s">
        <v>7840</v>
      </c>
      <c r="B1990" s="14" t="s">
        <v>393</v>
      </c>
      <c r="C1990" s="14" t="s">
        <v>7836</v>
      </c>
    </row>
    <row r="1991" spans="1:3" x14ac:dyDescent="0.25">
      <c r="A1991" s="17" t="s">
        <v>7839</v>
      </c>
      <c r="B1991" s="14" t="s">
        <v>393</v>
      </c>
      <c r="C1991" s="14" t="s">
        <v>7836</v>
      </c>
    </row>
    <row r="1992" spans="1:3" x14ac:dyDescent="0.25">
      <c r="A1992" s="17" t="s">
        <v>7838</v>
      </c>
      <c r="B1992" s="14" t="s">
        <v>393</v>
      </c>
      <c r="C1992" s="14" t="s">
        <v>7836</v>
      </c>
    </row>
    <row r="1993" spans="1:3" x14ac:dyDescent="0.25">
      <c r="A1993" s="17" t="s">
        <v>7837</v>
      </c>
      <c r="B1993" s="14" t="s">
        <v>393</v>
      </c>
      <c r="C1993" s="14" t="s">
        <v>7836</v>
      </c>
    </row>
    <row r="1994" spans="1:3" x14ac:dyDescent="0.25">
      <c r="A1994" s="17" t="s">
        <v>7835</v>
      </c>
      <c r="B1994" s="14" t="s">
        <v>393</v>
      </c>
      <c r="C1994" s="14" t="s">
        <v>7829</v>
      </c>
    </row>
    <row r="1995" spans="1:3" x14ac:dyDescent="0.25">
      <c r="A1995" s="17" t="s">
        <v>7834</v>
      </c>
      <c r="B1995" s="14" t="s">
        <v>393</v>
      </c>
      <c r="C1995" s="14" t="s">
        <v>7829</v>
      </c>
    </row>
    <row r="1996" spans="1:3" x14ac:dyDescent="0.25">
      <c r="A1996" s="17" t="s">
        <v>7833</v>
      </c>
      <c r="B1996" s="14" t="s">
        <v>393</v>
      </c>
      <c r="C1996" s="14" t="s">
        <v>7829</v>
      </c>
    </row>
    <row r="1997" spans="1:3" x14ac:dyDescent="0.25">
      <c r="A1997" s="17" t="s">
        <v>7832</v>
      </c>
      <c r="B1997" s="14" t="s">
        <v>393</v>
      </c>
      <c r="C1997" s="14" t="s">
        <v>7829</v>
      </c>
    </row>
    <row r="1998" spans="1:3" x14ac:dyDescent="0.25">
      <c r="A1998" s="17" t="s">
        <v>7831</v>
      </c>
      <c r="B1998" s="14" t="s">
        <v>393</v>
      </c>
      <c r="C1998" s="14" t="s">
        <v>7829</v>
      </c>
    </row>
    <row r="1999" spans="1:3" x14ac:dyDescent="0.25">
      <c r="A1999" s="17" t="s">
        <v>7830</v>
      </c>
      <c r="B1999" s="14" t="s">
        <v>393</v>
      </c>
      <c r="C1999" s="14" t="s">
        <v>7829</v>
      </c>
    </row>
    <row r="2000" spans="1:3" x14ac:dyDescent="0.25">
      <c r="A2000" s="17" t="s">
        <v>7828</v>
      </c>
      <c r="B2000" s="14" t="s">
        <v>393</v>
      </c>
      <c r="C2000" s="14" t="s">
        <v>7817</v>
      </c>
    </row>
    <row r="2001" spans="1:3" x14ac:dyDescent="0.25">
      <c r="A2001" s="17" t="s">
        <v>7827</v>
      </c>
      <c r="B2001" s="14" t="s">
        <v>393</v>
      </c>
      <c r="C2001" s="14" t="s">
        <v>7817</v>
      </c>
    </row>
    <row r="2002" spans="1:3" x14ac:dyDescent="0.25">
      <c r="A2002" s="17" t="s">
        <v>7826</v>
      </c>
      <c r="B2002" s="14" t="s">
        <v>393</v>
      </c>
      <c r="C2002" s="14" t="s">
        <v>7817</v>
      </c>
    </row>
    <row r="2003" spans="1:3" x14ac:dyDescent="0.25">
      <c r="A2003" s="17" t="s">
        <v>7825</v>
      </c>
      <c r="B2003" s="14" t="s">
        <v>393</v>
      </c>
      <c r="C2003" s="14" t="s">
        <v>7824</v>
      </c>
    </row>
    <row r="2004" spans="1:3" x14ac:dyDescent="0.25">
      <c r="A2004" s="17" t="s">
        <v>7823</v>
      </c>
      <c r="B2004" s="14" t="s">
        <v>393</v>
      </c>
      <c r="C2004" s="14" t="s">
        <v>7822</v>
      </c>
    </row>
    <row r="2005" spans="1:3" x14ac:dyDescent="0.25">
      <c r="A2005" s="17" t="s">
        <v>7821</v>
      </c>
      <c r="B2005" s="14" t="s">
        <v>393</v>
      </c>
      <c r="C2005" s="14" t="s">
        <v>7819</v>
      </c>
    </row>
    <row r="2006" spans="1:3" x14ac:dyDescent="0.25">
      <c r="A2006" s="17" t="s">
        <v>7820</v>
      </c>
      <c r="B2006" s="14" t="s">
        <v>393</v>
      </c>
      <c r="C2006" s="14" t="s">
        <v>7819</v>
      </c>
    </row>
    <row r="2007" spans="1:3" x14ac:dyDescent="0.25">
      <c r="A2007" s="17" t="s">
        <v>7818</v>
      </c>
      <c r="B2007" s="14" t="s">
        <v>393</v>
      </c>
      <c r="C2007" s="14" t="s">
        <v>7817</v>
      </c>
    </row>
    <row r="2008" spans="1:3" x14ac:dyDescent="0.25">
      <c r="A2008" s="17" t="s">
        <v>7816</v>
      </c>
      <c r="B2008" s="14" t="s">
        <v>393</v>
      </c>
      <c r="C2008" s="14" t="s">
        <v>7813</v>
      </c>
    </row>
    <row r="2009" spans="1:3" x14ac:dyDescent="0.25">
      <c r="A2009" s="17" t="s">
        <v>7815</v>
      </c>
      <c r="B2009" s="14" t="s">
        <v>393</v>
      </c>
      <c r="C2009" s="14" t="s">
        <v>7813</v>
      </c>
    </row>
    <row r="2010" spans="1:3" x14ac:dyDescent="0.25">
      <c r="A2010" s="17" t="s">
        <v>7814</v>
      </c>
      <c r="B2010" s="14" t="s">
        <v>393</v>
      </c>
      <c r="C2010" s="14" t="s">
        <v>7813</v>
      </c>
    </row>
    <row r="2011" spans="1:3" x14ac:dyDescent="0.25">
      <c r="A2011" s="17" t="s">
        <v>7812</v>
      </c>
      <c r="B2011" s="14" t="s">
        <v>393</v>
      </c>
      <c r="C2011" s="14" t="s">
        <v>7806</v>
      </c>
    </row>
    <row r="2012" spans="1:3" x14ac:dyDescent="0.25">
      <c r="A2012" s="17" t="s">
        <v>7811</v>
      </c>
      <c r="B2012" s="14" t="s">
        <v>393</v>
      </c>
      <c r="C2012" s="14" t="s">
        <v>7806</v>
      </c>
    </row>
    <row r="2013" spans="1:3" x14ac:dyDescent="0.25">
      <c r="A2013" s="17" t="s">
        <v>7810</v>
      </c>
      <c r="B2013" s="14" t="s">
        <v>393</v>
      </c>
      <c r="C2013" s="14" t="s">
        <v>7806</v>
      </c>
    </row>
    <row r="2014" spans="1:3" x14ac:dyDescent="0.25">
      <c r="A2014" s="17" t="s">
        <v>7809</v>
      </c>
      <c r="B2014" s="14" t="s">
        <v>393</v>
      </c>
      <c r="C2014" s="14" t="s">
        <v>7806</v>
      </c>
    </row>
    <row r="2015" spans="1:3" x14ac:dyDescent="0.25">
      <c r="A2015" s="17" t="s">
        <v>7808</v>
      </c>
      <c r="B2015" s="14" t="s">
        <v>393</v>
      </c>
      <c r="C2015" s="14" t="s">
        <v>7806</v>
      </c>
    </row>
    <row r="2016" spans="1:3" x14ac:dyDescent="0.25">
      <c r="A2016" s="17" t="s">
        <v>7807</v>
      </c>
      <c r="B2016" s="14" t="s">
        <v>393</v>
      </c>
      <c r="C2016" s="14" t="s">
        <v>7806</v>
      </c>
    </row>
    <row r="2017" spans="1:3" x14ac:dyDescent="0.25">
      <c r="A2017" s="17" t="s">
        <v>7805</v>
      </c>
      <c r="B2017" s="14" t="s">
        <v>393</v>
      </c>
      <c r="C2017" s="14" t="s">
        <v>7802</v>
      </c>
    </row>
    <row r="2018" spans="1:3" x14ac:dyDescent="0.25">
      <c r="A2018" s="17" t="s">
        <v>7804</v>
      </c>
      <c r="B2018" s="14" t="s">
        <v>393</v>
      </c>
      <c r="C2018" s="14" t="s">
        <v>7802</v>
      </c>
    </row>
    <row r="2019" spans="1:3" x14ac:dyDescent="0.25">
      <c r="A2019" s="17" t="s">
        <v>7803</v>
      </c>
      <c r="B2019" s="14" t="s">
        <v>393</v>
      </c>
      <c r="C2019" s="14" t="s">
        <v>7802</v>
      </c>
    </row>
    <row r="2020" spans="1:3" x14ac:dyDescent="0.25">
      <c r="A2020" s="17" t="s">
        <v>7801</v>
      </c>
      <c r="B2020" s="14" t="s">
        <v>393</v>
      </c>
      <c r="C2020" s="14" t="s">
        <v>7727</v>
      </c>
    </row>
    <row r="2021" spans="1:3" x14ac:dyDescent="0.25">
      <c r="A2021" s="17" t="s">
        <v>7800</v>
      </c>
      <c r="B2021" s="14" t="s">
        <v>393</v>
      </c>
      <c r="C2021" s="14" t="s">
        <v>7727</v>
      </c>
    </row>
    <row r="2022" spans="1:3" x14ac:dyDescent="0.25">
      <c r="A2022" s="17" t="s">
        <v>7799</v>
      </c>
      <c r="B2022" s="14" t="s">
        <v>393</v>
      </c>
      <c r="C2022" s="14" t="s">
        <v>7725</v>
      </c>
    </row>
    <row r="2023" spans="1:3" x14ac:dyDescent="0.25">
      <c r="A2023" s="17" t="s">
        <v>7798</v>
      </c>
      <c r="B2023" s="14" t="s">
        <v>393</v>
      </c>
      <c r="C2023" s="14" t="s">
        <v>7725</v>
      </c>
    </row>
    <row r="2024" spans="1:3" x14ac:dyDescent="0.25">
      <c r="A2024" s="17" t="s">
        <v>7797</v>
      </c>
      <c r="B2024" s="14" t="s">
        <v>393</v>
      </c>
      <c r="C2024" s="14" t="s">
        <v>7725</v>
      </c>
    </row>
    <row r="2025" spans="1:3" x14ac:dyDescent="0.25">
      <c r="A2025" s="17" t="s">
        <v>7796</v>
      </c>
      <c r="B2025" s="14" t="s">
        <v>393</v>
      </c>
      <c r="C2025" s="14" t="s">
        <v>7725</v>
      </c>
    </row>
    <row r="2026" spans="1:3" x14ac:dyDescent="0.25">
      <c r="A2026" s="17" t="s">
        <v>7795</v>
      </c>
      <c r="B2026" s="14" t="s">
        <v>393</v>
      </c>
      <c r="C2026" s="14" t="s">
        <v>7725</v>
      </c>
    </row>
    <row r="2027" spans="1:3" x14ac:dyDescent="0.25">
      <c r="A2027" s="17" t="s">
        <v>7794</v>
      </c>
      <c r="B2027" s="14" t="s">
        <v>393</v>
      </c>
      <c r="C2027" s="14" t="s">
        <v>7725</v>
      </c>
    </row>
    <row r="2028" spans="1:3" x14ac:dyDescent="0.25">
      <c r="A2028" s="17" t="s">
        <v>7793</v>
      </c>
      <c r="B2028" s="14" t="s">
        <v>393</v>
      </c>
      <c r="C2028" s="14" t="s">
        <v>7714</v>
      </c>
    </row>
    <row r="2029" spans="1:3" x14ac:dyDescent="0.25">
      <c r="A2029" s="17" t="s">
        <v>7792</v>
      </c>
      <c r="B2029" s="14" t="s">
        <v>393</v>
      </c>
      <c r="C2029" s="14" t="s">
        <v>7755</v>
      </c>
    </row>
    <row r="2030" spans="1:3" x14ac:dyDescent="0.25">
      <c r="A2030" s="17" t="s">
        <v>7791</v>
      </c>
      <c r="B2030" s="14" t="s">
        <v>393</v>
      </c>
      <c r="C2030" s="14" t="s">
        <v>7719</v>
      </c>
    </row>
    <row r="2031" spans="1:3" x14ac:dyDescent="0.25">
      <c r="A2031" s="17" t="s">
        <v>7790</v>
      </c>
      <c r="B2031" s="14" t="s">
        <v>393</v>
      </c>
      <c r="C2031" s="14" t="s">
        <v>7755</v>
      </c>
    </row>
    <row r="2032" spans="1:3" x14ac:dyDescent="0.25">
      <c r="A2032" s="17" t="s">
        <v>7789</v>
      </c>
      <c r="B2032" s="14" t="s">
        <v>393</v>
      </c>
      <c r="C2032" s="14" t="s">
        <v>7725</v>
      </c>
    </row>
    <row r="2033" spans="1:3" x14ac:dyDescent="0.25">
      <c r="A2033" s="17" t="s">
        <v>7788</v>
      </c>
      <c r="B2033" s="14" t="s">
        <v>393</v>
      </c>
      <c r="C2033" s="14" t="s">
        <v>7762</v>
      </c>
    </row>
    <row r="2034" spans="1:3" x14ac:dyDescent="0.25">
      <c r="A2034" s="17" t="s">
        <v>7787</v>
      </c>
      <c r="B2034" s="14" t="s">
        <v>393</v>
      </c>
      <c r="C2034" s="14" t="s">
        <v>7786</v>
      </c>
    </row>
    <row r="2035" spans="1:3" x14ac:dyDescent="0.25">
      <c r="A2035" s="17" t="s">
        <v>7785</v>
      </c>
      <c r="B2035" s="14" t="s">
        <v>393</v>
      </c>
      <c r="C2035" s="14" t="s">
        <v>7781</v>
      </c>
    </row>
    <row r="2036" spans="1:3" x14ac:dyDescent="0.25">
      <c r="A2036" s="17" t="s">
        <v>7784</v>
      </c>
      <c r="B2036" s="14" t="s">
        <v>393</v>
      </c>
      <c r="C2036" s="14" t="s">
        <v>7781</v>
      </c>
    </row>
    <row r="2037" spans="1:3" x14ac:dyDescent="0.25">
      <c r="A2037" s="17" t="s">
        <v>7783</v>
      </c>
      <c r="B2037" s="14" t="s">
        <v>393</v>
      </c>
      <c r="C2037" s="14" t="s">
        <v>7772</v>
      </c>
    </row>
    <row r="2038" spans="1:3" x14ac:dyDescent="0.25">
      <c r="A2038" s="17" t="s">
        <v>7782</v>
      </c>
      <c r="B2038" s="14" t="s">
        <v>393</v>
      </c>
      <c r="C2038" s="14" t="s">
        <v>7781</v>
      </c>
    </row>
    <row r="2039" spans="1:3" x14ac:dyDescent="0.25">
      <c r="A2039" s="17" t="s">
        <v>7780</v>
      </c>
      <c r="B2039" s="14" t="s">
        <v>393</v>
      </c>
      <c r="C2039" s="14" t="s">
        <v>7746</v>
      </c>
    </row>
    <row r="2040" spans="1:3" x14ac:dyDescent="0.25">
      <c r="A2040" s="17" t="s">
        <v>7779</v>
      </c>
      <c r="B2040" s="14" t="s">
        <v>393</v>
      </c>
      <c r="C2040" s="14" t="s">
        <v>7778</v>
      </c>
    </row>
    <row r="2041" spans="1:3" x14ac:dyDescent="0.25">
      <c r="A2041" s="17" t="s">
        <v>7777</v>
      </c>
      <c r="B2041" s="14" t="s">
        <v>393</v>
      </c>
      <c r="C2041" s="14" t="s">
        <v>7776</v>
      </c>
    </row>
    <row r="2042" spans="1:3" x14ac:dyDescent="0.25">
      <c r="A2042" s="17" t="s">
        <v>7775</v>
      </c>
      <c r="B2042" s="14" t="s">
        <v>393</v>
      </c>
      <c r="C2042" s="14" t="s">
        <v>7729</v>
      </c>
    </row>
    <row r="2043" spans="1:3" x14ac:dyDescent="0.25">
      <c r="A2043" s="17" t="s">
        <v>7774</v>
      </c>
      <c r="B2043" s="14" t="s">
        <v>393</v>
      </c>
      <c r="C2043" s="14" t="s">
        <v>7772</v>
      </c>
    </row>
    <row r="2044" spans="1:3" x14ac:dyDescent="0.25">
      <c r="A2044" s="17" t="s">
        <v>7773</v>
      </c>
      <c r="B2044" s="14" t="s">
        <v>393</v>
      </c>
      <c r="C2044" s="14" t="s">
        <v>7772</v>
      </c>
    </row>
    <row r="2045" spans="1:3" x14ac:dyDescent="0.25">
      <c r="A2045" s="17" t="s">
        <v>7771</v>
      </c>
      <c r="B2045" s="14" t="s">
        <v>393</v>
      </c>
      <c r="C2045" s="14" t="s">
        <v>7725</v>
      </c>
    </row>
    <row r="2046" spans="1:3" x14ac:dyDescent="0.25">
      <c r="A2046" s="17" t="s">
        <v>7770</v>
      </c>
      <c r="B2046" s="14" t="s">
        <v>393</v>
      </c>
      <c r="C2046" s="14" t="s">
        <v>7725</v>
      </c>
    </row>
    <row r="2047" spans="1:3" x14ac:dyDescent="0.25">
      <c r="A2047" s="17" t="s">
        <v>7769</v>
      </c>
      <c r="B2047" s="14" t="s">
        <v>393</v>
      </c>
      <c r="C2047" s="14" t="s">
        <v>7766</v>
      </c>
    </row>
    <row r="2048" spans="1:3" x14ac:dyDescent="0.25">
      <c r="A2048" s="17" t="s">
        <v>7768</v>
      </c>
      <c r="B2048" s="14" t="s">
        <v>393</v>
      </c>
      <c r="C2048" s="14" t="s">
        <v>7766</v>
      </c>
    </row>
    <row r="2049" spans="1:3" x14ac:dyDescent="0.25">
      <c r="A2049" s="17" t="s">
        <v>7768</v>
      </c>
      <c r="B2049" s="14" t="s">
        <v>389</v>
      </c>
      <c r="C2049" s="14" t="s">
        <v>7667</v>
      </c>
    </row>
    <row r="2050" spans="1:3" x14ac:dyDescent="0.25">
      <c r="A2050" s="17" t="s">
        <v>7767</v>
      </c>
      <c r="B2050" s="14" t="s">
        <v>393</v>
      </c>
      <c r="C2050" s="14" t="s">
        <v>7708</v>
      </c>
    </row>
    <row r="2051" spans="1:3" x14ac:dyDescent="0.25">
      <c r="A2051" s="17" t="s">
        <v>7767</v>
      </c>
      <c r="B2051" s="14" t="s">
        <v>393</v>
      </c>
      <c r="C2051" s="14" t="s">
        <v>7766</v>
      </c>
    </row>
    <row r="2052" spans="1:3" x14ac:dyDescent="0.25">
      <c r="A2052" s="17" t="s">
        <v>7765</v>
      </c>
      <c r="B2052" s="14" t="s">
        <v>393</v>
      </c>
      <c r="C2052" s="14" t="s">
        <v>7708</v>
      </c>
    </row>
    <row r="2053" spans="1:3" x14ac:dyDescent="0.25">
      <c r="A2053" s="17" t="s">
        <v>7764</v>
      </c>
      <c r="B2053" s="14" t="s">
        <v>393</v>
      </c>
      <c r="C2053" s="14" t="s">
        <v>7762</v>
      </c>
    </row>
    <row r="2054" spans="1:3" x14ac:dyDescent="0.25">
      <c r="A2054" s="17" t="s">
        <v>7763</v>
      </c>
      <c r="B2054" s="14" t="s">
        <v>393</v>
      </c>
      <c r="C2054" s="14" t="s">
        <v>7762</v>
      </c>
    </row>
    <row r="2055" spans="1:3" x14ac:dyDescent="0.25">
      <c r="A2055" s="17" t="s">
        <v>7761</v>
      </c>
      <c r="B2055" s="14" t="s">
        <v>393</v>
      </c>
      <c r="C2055" s="14" t="s">
        <v>7755</v>
      </c>
    </row>
    <row r="2056" spans="1:3" x14ac:dyDescent="0.25">
      <c r="A2056" s="17" t="s">
        <v>7760</v>
      </c>
      <c r="B2056" s="14" t="s">
        <v>393</v>
      </c>
      <c r="C2056" s="14" t="s">
        <v>7755</v>
      </c>
    </row>
    <row r="2057" spans="1:3" x14ac:dyDescent="0.25">
      <c r="A2057" s="17" t="s">
        <v>7759</v>
      </c>
      <c r="B2057" s="14" t="s">
        <v>393</v>
      </c>
      <c r="C2057" s="14" t="s">
        <v>7755</v>
      </c>
    </row>
    <row r="2058" spans="1:3" x14ac:dyDescent="0.25">
      <c r="A2058" s="17" t="s">
        <v>7758</v>
      </c>
      <c r="B2058" s="14" t="s">
        <v>393</v>
      </c>
      <c r="C2058" s="14" t="s">
        <v>7755</v>
      </c>
    </row>
    <row r="2059" spans="1:3" x14ac:dyDescent="0.25">
      <c r="A2059" s="17" t="s">
        <v>7757</v>
      </c>
      <c r="B2059" s="14" t="s">
        <v>393</v>
      </c>
      <c r="C2059" s="14" t="s">
        <v>7755</v>
      </c>
    </row>
    <row r="2060" spans="1:3" x14ac:dyDescent="0.25">
      <c r="A2060" s="17" t="s">
        <v>7756</v>
      </c>
      <c r="B2060" s="14" t="s">
        <v>393</v>
      </c>
      <c r="C2060" s="14" t="s">
        <v>7755</v>
      </c>
    </row>
    <row r="2061" spans="1:3" x14ac:dyDescent="0.25">
      <c r="A2061" s="17" t="s">
        <v>7754</v>
      </c>
      <c r="B2061" s="14" t="s">
        <v>393</v>
      </c>
      <c r="C2061" s="14" t="s">
        <v>7746</v>
      </c>
    </row>
    <row r="2062" spans="1:3" x14ac:dyDescent="0.25">
      <c r="A2062" s="17" t="s">
        <v>7754</v>
      </c>
      <c r="B2062" s="14" t="s">
        <v>393</v>
      </c>
      <c r="C2062" s="14" t="s">
        <v>7749</v>
      </c>
    </row>
    <row r="2063" spans="1:3" x14ac:dyDescent="0.25">
      <c r="A2063" s="17" t="s">
        <v>7753</v>
      </c>
      <c r="B2063" s="14" t="s">
        <v>393</v>
      </c>
      <c r="C2063" s="14" t="s">
        <v>7749</v>
      </c>
    </row>
    <row r="2064" spans="1:3" x14ac:dyDescent="0.25">
      <c r="A2064" s="17" t="s">
        <v>7752</v>
      </c>
      <c r="B2064" s="14" t="s">
        <v>393</v>
      </c>
      <c r="C2064" s="14" t="s">
        <v>7749</v>
      </c>
    </row>
    <row r="2065" spans="1:3" x14ac:dyDescent="0.25">
      <c r="A2065" s="17" t="s">
        <v>7751</v>
      </c>
      <c r="B2065" s="14" t="s">
        <v>393</v>
      </c>
      <c r="C2065" s="14" t="s">
        <v>7749</v>
      </c>
    </row>
    <row r="2066" spans="1:3" x14ac:dyDescent="0.25">
      <c r="A2066" s="17" t="s">
        <v>7750</v>
      </c>
      <c r="B2066" s="14" t="s">
        <v>393</v>
      </c>
      <c r="C2066" s="14" t="s">
        <v>7749</v>
      </c>
    </row>
    <row r="2067" spans="1:3" x14ac:dyDescent="0.25">
      <c r="A2067" s="17" t="s">
        <v>7748</v>
      </c>
      <c r="B2067" s="14" t="s">
        <v>393</v>
      </c>
      <c r="C2067" s="14" t="s">
        <v>7746</v>
      </c>
    </row>
    <row r="2068" spans="1:3" x14ac:dyDescent="0.25">
      <c r="A2068" s="17" t="s">
        <v>7747</v>
      </c>
      <c r="B2068" s="14" t="s">
        <v>393</v>
      </c>
      <c r="C2068" s="14" t="s">
        <v>7746</v>
      </c>
    </row>
    <row r="2069" spans="1:3" x14ac:dyDescent="0.25">
      <c r="A2069" s="17" t="s">
        <v>7745</v>
      </c>
      <c r="B2069" s="14" t="s">
        <v>393</v>
      </c>
      <c r="C2069" s="14" t="s">
        <v>7743</v>
      </c>
    </row>
    <row r="2070" spans="1:3" x14ac:dyDescent="0.25">
      <c r="A2070" s="17" t="s">
        <v>7745</v>
      </c>
      <c r="B2070" s="14" t="s">
        <v>393</v>
      </c>
      <c r="C2070" s="14" t="s">
        <v>7740</v>
      </c>
    </row>
    <row r="2071" spans="1:3" x14ac:dyDescent="0.25">
      <c r="A2071" s="17" t="s">
        <v>7744</v>
      </c>
      <c r="B2071" s="14" t="s">
        <v>393</v>
      </c>
      <c r="C2071" s="14" t="s">
        <v>7740</v>
      </c>
    </row>
    <row r="2072" spans="1:3" x14ac:dyDescent="0.25">
      <c r="A2072" s="17" t="s">
        <v>7742</v>
      </c>
      <c r="B2072" s="14" t="s">
        <v>393</v>
      </c>
      <c r="C2072" s="14" t="s">
        <v>7743</v>
      </c>
    </row>
    <row r="2073" spans="1:3" x14ac:dyDescent="0.25">
      <c r="A2073" s="17" t="s">
        <v>7742</v>
      </c>
      <c r="B2073" s="14" t="s">
        <v>393</v>
      </c>
      <c r="C2073" s="14" t="s">
        <v>7740</v>
      </c>
    </row>
    <row r="2074" spans="1:3" x14ac:dyDescent="0.25">
      <c r="A2074" s="17" t="s">
        <v>7741</v>
      </c>
      <c r="B2074" s="14" t="s">
        <v>393</v>
      </c>
      <c r="C2074" s="14" t="s">
        <v>7740</v>
      </c>
    </row>
    <row r="2075" spans="1:3" x14ac:dyDescent="0.25">
      <c r="A2075" s="17" t="s">
        <v>7739</v>
      </c>
      <c r="B2075" s="14" t="s">
        <v>393</v>
      </c>
      <c r="C2075" s="14" t="s">
        <v>7719</v>
      </c>
    </row>
    <row r="2076" spans="1:3" x14ac:dyDescent="0.25">
      <c r="A2076" s="17" t="s">
        <v>7738</v>
      </c>
      <c r="B2076" s="14" t="s">
        <v>393</v>
      </c>
      <c r="C2076" s="14" t="s">
        <v>7719</v>
      </c>
    </row>
    <row r="2077" spans="1:3" x14ac:dyDescent="0.25">
      <c r="A2077" s="17" t="s">
        <v>7737</v>
      </c>
      <c r="B2077" s="14" t="s">
        <v>393</v>
      </c>
      <c r="C2077" s="14" t="s">
        <v>7719</v>
      </c>
    </row>
    <row r="2078" spans="1:3" x14ac:dyDescent="0.25">
      <c r="A2078" s="17" t="s">
        <v>7736</v>
      </c>
      <c r="B2078" s="14" t="s">
        <v>393</v>
      </c>
      <c r="C2078" s="14" t="s">
        <v>7719</v>
      </c>
    </row>
    <row r="2079" spans="1:3" x14ac:dyDescent="0.25">
      <c r="A2079" s="17" t="s">
        <v>7735</v>
      </c>
      <c r="B2079" s="14" t="s">
        <v>393</v>
      </c>
      <c r="C2079" s="14" t="s">
        <v>7719</v>
      </c>
    </row>
    <row r="2080" spans="1:3" x14ac:dyDescent="0.25">
      <c r="A2080" s="17" t="s">
        <v>7734</v>
      </c>
      <c r="B2080" s="14" t="s">
        <v>393</v>
      </c>
      <c r="C2080" s="14" t="s">
        <v>7731</v>
      </c>
    </row>
    <row r="2081" spans="1:3" x14ac:dyDescent="0.25">
      <c r="A2081" s="17" t="s">
        <v>7733</v>
      </c>
      <c r="B2081" s="14" t="s">
        <v>393</v>
      </c>
      <c r="C2081" s="14" t="s">
        <v>7731</v>
      </c>
    </row>
    <row r="2082" spans="1:3" x14ac:dyDescent="0.25">
      <c r="A2082" s="17" t="s">
        <v>7732</v>
      </c>
      <c r="B2082" s="14" t="s">
        <v>393</v>
      </c>
      <c r="C2082" s="14" t="s">
        <v>7731</v>
      </c>
    </row>
    <row r="2083" spans="1:3" x14ac:dyDescent="0.25">
      <c r="A2083" s="17" t="s">
        <v>7730</v>
      </c>
      <c r="B2083" s="14" t="s">
        <v>393</v>
      </c>
      <c r="C2083" s="14" t="s">
        <v>7729</v>
      </c>
    </row>
    <row r="2084" spans="1:3" x14ac:dyDescent="0.25">
      <c r="A2084" s="17" t="s">
        <v>7728</v>
      </c>
      <c r="B2084" s="14" t="s">
        <v>393</v>
      </c>
      <c r="C2084" s="14" t="s">
        <v>7727</v>
      </c>
    </row>
    <row r="2085" spans="1:3" x14ac:dyDescent="0.25">
      <c r="A2085" s="17" t="s">
        <v>7726</v>
      </c>
      <c r="B2085" s="14" t="s">
        <v>393</v>
      </c>
      <c r="C2085" s="14" t="s">
        <v>7725</v>
      </c>
    </row>
    <row r="2086" spans="1:3" x14ac:dyDescent="0.25">
      <c r="A2086" s="17" t="s">
        <v>7724</v>
      </c>
      <c r="B2086" s="14" t="s">
        <v>393</v>
      </c>
      <c r="C2086" s="14" t="s">
        <v>7723</v>
      </c>
    </row>
    <row r="2087" spans="1:3" x14ac:dyDescent="0.25">
      <c r="A2087" s="17" t="s">
        <v>7722</v>
      </c>
      <c r="B2087" s="14" t="s">
        <v>393</v>
      </c>
      <c r="C2087" s="14" t="s">
        <v>7719</v>
      </c>
    </row>
    <row r="2088" spans="1:3" x14ac:dyDescent="0.25">
      <c r="A2088" s="17" t="s">
        <v>7721</v>
      </c>
      <c r="B2088" s="14" t="s">
        <v>393</v>
      </c>
      <c r="C2088" s="14" t="s">
        <v>7719</v>
      </c>
    </row>
    <row r="2089" spans="1:3" x14ac:dyDescent="0.25">
      <c r="A2089" s="17" t="s">
        <v>7720</v>
      </c>
      <c r="B2089" s="14" t="s">
        <v>393</v>
      </c>
      <c r="C2089" s="14" t="s">
        <v>7719</v>
      </c>
    </row>
    <row r="2090" spans="1:3" x14ac:dyDescent="0.25">
      <c r="A2090" s="17" t="s">
        <v>7718</v>
      </c>
      <c r="B2090" s="14" t="s">
        <v>393</v>
      </c>
      <c r="C2090" s="14" t="s">
        <v>7716</v>
      </c>
    </row>
    <row r="2091" spans="1:3" x14ac:dyDescent="0.25">
      <c r="A2091" s="17" t="s">
        <v>7717</v>
      </c>
      <c r="B2091" s="14" t="s">
        <v>393</v>
      </c>
      <c r="C2091" s="14" t="s">
        <v>7716</v>
      </c>
    </row>
    <row r="2092" spans="1:3" x14ac:dyDescent="0.25">
      <c r="A2092" s="17" t="s">
        <v>7715</v>
      </c>
      <c r="B2092" s="14" t="s">
        <v>393</v>
      </c>
      <c r="C2092" s="14" t="s">
        <v>7708</v>
      </c>
    </row>
    <row r="2093" spans="1:3" x14ac:dyDescent="0.25">
      <c r="A2093" s="17" t="s">
        <v>7715</v>
      </c>
      <c r="B2093" s="14" t="s">
        <v>393</v>
      </c>
      <c r="C2093" s="14" t="s">
        <v>7714</v>
      </c>
    </row>
    <row r="2094" spans="1:3" x14ac:dyDescent="0.25">
      <c r="A2094" s="17" t="s">
        <v>7713</v>
      </c>
      <c r="B2094" s="14" t="s">
        <v>393</v>
      </c>
      <c r="C2094" s="14" t="s">
        <v>7708</v>
      </c>
    </row>
    <row r="2095" spans="1:3" x14ac:dyDescent="0.25">
      <c r="A2095" s="17" t="s">
        <v>7712</v>
      </c>
      <c r="B2095" s="14" t="s">
        <v>393</v>
      </c>
      <c r="C2095" s="14" t="s">
        <v>7708</v>
      </c>
    </row>
    <row r="2096" spans="1:3" x14ac:dyDescent="0.25">
      <c r="A2096" s="17" t="s">
        <v>7711</v>
      </c>
      <c r="B2096" s="14" t="s">
        <v>393</v>
      </c>
      <c r="C2096" s="14" t="s">
        <v>7708</v>
      </c>
    </row>
    <row r="2097" spans="1:3" x14ac:dyDescent="0.25">
      <c r="A2097" s="17" t="s">
        <v>7710</v>
      </c>
      <c r="B2097" s="14" t="s">
        <v>393</v>
      </c>
      <c r="C2097" s="14" t="s">
        <v>7708</v>
      </c>
    </row>
    <row r="2098" spans="1:3" x14ac:dyDescent="0.25">
      <c r="A2098" s="17" t="s">
        <v>7709</v>
      </c>
      <c r="B2098" s="14" t="s">
        <v>393</v>
      </c>
      <c r="C2098" s="14" t="s">
        <v>7708</v>
      </c>
    </row>
    <row r="2099" spans="1:3" x14ac:dyDescent="0.25">
      <c r="A2099" s="17" t="s">
        <v>7707</v>
      </c>
      <c r="B2099" s="14" t="s">
        <v>393</v>
      </c>
      <c r="C2099" s="14" t="s">
        <v>7704</v>
      </c>
    </row>
    <row r="2100" spans="1:3" x14ac:dyDescent="0.25">
      <c r="A2100" s="17" t="s">
        <v>7706</v>
      </c>
      <c r="B2100" s="14" t="s">
        <v>393</v>
      </c>
      <c r="C2100" s="14" t="s">
        <v>7704</v>
      </c>
    </row>
    <row r="2101" spans="1:3" x14ac:dyDescent="0.25">
      <c r="A2101" s="17" t="s">
        <v>7705</v>
      </c>
      <c r="B2101" s="14" t="s">
        <v>393</v>
      </c>
      <c r="C2101" s="14" t="s">
        <v>7704</v>
      </c>
    </row>
    <row r="2102" spans="1:3" x14ac:dyDescent="0.25">
      <c r="A2102" s="17" t="s">
        <v>7703</v>
      </c>
      <c r="B2102" s="14" t="s">
        <v>389</v>
      </c>
      <c r="C2102" s="14" t="s">
        <v>7598</v>
      </c>
    </row>
    <row r="2103" spans="1:3" x14ac:dyDescent="0.25">
      <c r="A2103" s="17" t="s">
        <v>7702</v>
      </c>
      <c r="B2103" s="14" t="s">
        <v>389</v>
      </c>
      <c r="C2103" s="14" t="s">
        <v>7598</v>
      </c>
    </row>
    <row r="2104" spans="1:3" x14ac:dyDescent="0.25">
      <c r="A2104" s="17" t="s">
        <v>7701</v>
      </c>
      <c r="B2104" s="14" t="s">
        <v>389</v>
      </c>
      <c r="C2104" s="14" t="s">
        <v>7598</v>
      </c>
    </row>
    <row r="2105" spans="1:3" x14ac:dyDescent="0.25">
      <c r="A2105" s="17" t="s">
        <v>7700</v>
      </c>
      <c r="B2105" s="14" t="s">
        <v>389</v>
      </c>
      <c r="C2105" s="14" t="s">
        <v>7598</v>
      </c>
    </row>
    <row r="2106" spans="1:3" x14ac:dyDescent="0.25">
      <c r="A2106" s="17" t="s">
        <v>7699</v>
      </c>
      <c r="B2106" s="14" t="s">
        <v>389</v>
      </c>
      <c r="C2106" s="14" t="s">
        <v>7598</v>
      </c>
    </row>
    <row r="2107" spans="1:3" x14ac:dyDescent="0.25">
      <c r="A2107" s="17" t="s">
        <v>7698</v>
      </c>
      <c r="B2107" s="14" t="s">
        <v>389</v>
      </c>
      <c r="C2107" s="14" t="s">
        <v>7598</v>
      </c>
    </row>
    <row r="2108" spans="1:3" x14ac:dyDescent="0.25">
      <c r="A2108" s="17" t="s">
        <v>7697</v>
      </c>
      <c r="B2108" s="14" t="s">
        <v>389</v>
      </c>
      <c r="C2108" s="14" t="s">
        <v>7696</v>
      </c>
    </row>
    <row r="2109" spans="1:3" x14ac:dyDescent="0.25">
      <c r="A2109" s="17" t="s">
        <v>7695</v>
      </c>
      <c r="B2109" s="14" t="s">
        <v>389</v>
      </c>
      <c r="C2109" s="14" t="s">
        <v>7598</v>
      </c>
    </row>
    <row r="2110" spans="1:3" x14ac:dyDescent="0.25">
      <c r="A2110" s="17" t="s">
        <v>7694</v>
      </c>
      <c r="B2110" s="14" t="s">
        <v>389</v>
      </c>
      <c r="C2110" s="14" t="s">
        <v>7598</v>
      </c>
    </row>
    <row r="2111" spans="1:3" x14ac:dyDescent="0.25">
      <c r="A2111" s="17" t="s">
        <v>7693</v>
      </c>
      <c r="B2111" s="14" t="s">
        <v>389</v>
      </c>
      <c r="C2111" s="14" t="s">
        <v>7691</v>
      </c>
    </row>
    <row r="2112" spans="1:3" x14ac:dyDescent="0.25">
      <c r="A2112" s="17" t="s">
        <v>7692</v>
      </c>
      <c r="B2112" s="14" t="s">
        <v>389</v>
      </c>
      <c r="C2112" s="14" t="s">
        <v>7691</v>
      </c>
    </row>
    <row r="2113" spans="1:3" x14ac:dyDescent="0.25">
      <c r="A2113" s="17" t="s">
        <v>7690</v>
      </c>
      <c r="B2113" s="14" t="s">
        <v>389</v>
      </c>
      <c r="C2113" s="14" t="s">
        <v>7598</v>
      </c>
    </row>
    <row r="2114" spans="1:3" x14ac:dyDescent="0.25">
      <c r="A2114" s="17" t="s">
        <v>7689</v>
      </c>
      <c r="B2114" s="14" t="s">
        <v>389</v>
      </c>
      <c r="C2114" s="14" t="s">
        <v>7613</v>
      </c>
    </row>
    <row r="2115" spans="1:3" x14ac:dyDescent="0.25">
      <c r="A2115" s="17" t="s">
        <v>7689</v>
      </c>
      <c r="B2115" s="14" t="s">
        <v>389</v>
      </c>
      <c r="C2115" s="14" t="s">
        <v>7676</v>
      </c>
    </row>
    <row r="2116" spans="1:3" x14ac:dyDescent="0.25">
      <c r="A2116" s="17" t="s">
        <v>7688</v>
      </c>
      <c r="B2116" s="14" t="s">
        <v>389</v>
      </c>
      <c r="C2116" s="14" t="s">
        <v>7676</v>
      </c>
    </row>
    <row r="2117" spans="1:3" x14ac:dyDescent="0.25">
      <c r="A2117" s="17" t="s">
        <v>7687</v>
      </c>
      <c r="B2117" s="14" t="s">
        <v>389</v>
      </c>
      <c r="C2117" s="14" t="s">
        <v>7676</v>
      </c>
    </row>
    <row r="2118" spans="1:3" x14ac:dyDescent="0.25">
      <c r="A2118" s="17" t="s">
        <v>7686</v>
      </c>
      <c r="B2118" s="14" t="s">
        <v>389</v>
      </c>
      <c r="C2118" s="14" t="s">
        <v>7676</v>
      </c>
    </row>
    <row r="2119" spans="1:3" x14ac:dyDescent="0.25">
      <c r="A2119" s="17" t="s">
        <v>7685</v>
      </c>
      <c r="B2119" s="14" t="s">
        <v>389</v>
      </c>
      <c r="C2119" s="14" t="s">
        <v>7676</v>
      </c>
    </row>
    <row r="2120" spans="1:3" x14ac:dyDescent="0.25">
      <c r="A2120" s="17" t="s">
        <v>7684</v>
      </c>
      <c r="B2120" s="14" t="s">
        <v>389</v>
      </c>
      <c r="C2120" s="14" t="s">
        <v>7676</v>
      </c>
    </row>
    <row r="2121" spans="1:3" x14ac:dyDescent="0.25">
      <c r="A2121" s="17" t="s">
        <v>7683</v>
      </c>
      <c r="B2121" s="14" t="s">
        <v>389</v>
      </c>
      <c r="C2121" s="14" t="s">
        <v>7598</v>
      </c>
    </row>
    <row r="2122" spans="1:3" x14ac:dyDescent="0.25">
      <c r="A2122" s="17" t="s">
        <v>7682</v>
      </c>
      <c r="B2122" s="14" t="s">
        <v>389</v>
      </c>
      <c r="C2122" s="14" t="s">
        <v>7676</v>
      </c>
    </row>
    <row r="2123" spans="1:3" x14ac:dyDescent="0.25">
      <c r="A2123" s="17" t="s">
        <v>7681</v>
      </c>
      <c r="B2123" s="14" t="s">
        <v>389</v>
      </c>
      <c r="C2123" s="14" t="s">
        <v>7676</v>
      </c>
    </row>
    <row r="2124" spans="1:3" x14ac:dyDescent="0.25">
      <c r="A2124" s="17" t="s">
        <v>7680</v>
      </c>
      <c r="B2124" s="14" t="s">
        <v>389</v>
      </c>
      <c r="C2124" s="14" t="s">
        <v>7587</v>
      </c>
    </row>
    <row r="2125" spans="1:3" x14ac:dyDescent="0.25">
      <c r="A2125" s="17" t="s">
        <v>7680</v>
      </c>
      <c r="B2125" s="14" t="s">
        <v>389</v>
      </c>
      <c r="C2125" s="14" t="s">
        <v>7676</v>
      </c>
    </row>
    <row r="2126" spans="1:3" x14ac:dyDescent="0.25">
      <c r="A2126" s="17" t="s">
        <v>7679</v>
      </c>
      <c r="B2126" s="14" t="s">
        <v>389</v>
      </c>
      <c r="C2126" s="14" t="s">
        <v>7676</v>
      </c>
    </row>
    <row r="2127" spans="1:3" x14ac:dyDescent="0.25">
      <c r="A2127" s="17" t="s">
        <v>7678</v>
      </c>
      <c r="B2127" s="14" t="s">
        <v>389</v>
      </c>
      <c r="C2127" s="14" t="s">
        <v>7676</v>
      </c>
    </row>
    <row r="2128" spans="1:3" x14ac:dyDescent="0.25">
      <c r="A2128" s="17" t="s">
        <v>7677</v>
      </c>
      <c r="B2128" s="14" t="s">
        <v>389</v>
      </c>
      <c r="C2128" s="14" t="s">
        <v>7676</v>
      </c>
    </row>
    <row r="2129" spans="1:3" x14ac:dyDescent="0.25">
      <c r="A2129" s="17" t="s">
        <v>7675</v>
      </c>
      <c r="B2129" s="14" t="s">
        <v>389</v>
      </c>
      <c r="C2129" s="14" t="s">
        <v>7598</v>
      </c>
    </row>
    <row r="2130" spans="1:3" x14ac:dyDescent="0.25">
      <c r="A2130" s="17" t="s">
        <v>7674</v>
      </c>
      <c r="B2130" s="14" t="s">
        <v>389</v>
      </c>
      <c r="C2130" s="14" t="s">
        <v>7673</v>
      </c>
    </row>
    <row r="2131" spans="1:3" x14ac:dyDescent="0.25">
      <c r="A2131" s="17" t="s">
        <v>7672</v>
      </c>
      <c r="B2131" s="14" t="s">
        <v>389</v>
      </c>
      <c r="C2131" s="14" t="s">
        <v>7671</v>
      </c>
    </row>
    <row r="2132" spans="1:3" x14ac:dyDescent="0.25">
      <c r="A2132" s="17" t="s">
        <v>7670</v>
      </c>
      <c r="B2132" s="14" t="s">
        <v>389</v>
      </c>
      <c r="C2132" s="14" t="s">
        <v>7667</v>
      </c>
    </row>
    <row r="2133" spans="1:3" x14ac:dyDescent="0.25">
      <c r="A2133" s="17" t="s">
        <v>7669</v>
      </c>
      <c r="B2133" s="14" t="s">
        <v>389</v>
      </c>
      <c r="C2133" s="14" t="s">
        <v>7667</v>
      </c>
    </row>
    <row r="2134" spans="1:3" x14ac:dyDescent="0.25">
      <c r="A2134" s="17" t="s">
        <v>7668</v>
      </c>
      <c r="B2134" s="14" t="s">
        <v>389</v>
      </c>
      <c r="C2134" s="14" t="s">
        <v>7667</v>
      </c>
    </row>
    <row r="2135" spans="1:3" x14ac:dyDescent="0.25">
      <c r="A2135" s="17" t="s">
        <v>7666</v>
      </c>
      <c r="B2135" s="14" t="s">
        <v>389</v>
      </c>
      <c r="C2135" s="14" t="s">
        <v>7664</v>
      </c>
    </row>
    <row r="2136" spans="1:3" x14ac:dyDescent="0.25">
      <c r="A2136" s="17" t="s">
        <v>7665</v>
      </c>
      <c r="B2136" s="14" t="s">
        <v>389</v>
      </c>
      <c r="C2136" s="14" t="s">
        <v>7664</v>
      </c>
    </row>
    <row r="2137" spans="1:3" x14ac:dyDescent="0.25">
      <c r="A2137" s="17" t="s">
        <v>7663</v>
      </c>
      <c r="B2137" s="14" t="s">
        <v>389</v>
      </c>
      <c r="C2137" s="14" t="s">
        <v>7660</v>
      </c>
    </row>
    <row r="2138" spans="1:3" x14ac:dyDescent="0.25">
      <c r="A2138" s="17" t="s">
        <v>7662</v>
      </c>
      <c r="B2138" s="14" t="s">
        <v>389</v>
      </c>
      <c r="C2138" s="14" t="s">
        <v>7660</v>
      </c>
    </row>
    <row r="2139" spans="1:3" x14ac:dyDescent="0.25">
      <c r="A2139" s="17" t="s">
        <v>7661</v>
      </c>
      <c r="B2139" s="14" t="s">
        <v>389</v>
      </c>
      <c r="C2139" s="14" t="s">
        <v>7660</v>
      </c>
    </row>
    <row r="2140" spans="1:3" x14ac:dyDescent="0.25">
      <c r="A2140" s="17" t="s">
        <v>7659</v>
      </c>
      <c r="B2140" s="14" t="s">
        <v>389</v>
      </c>
      <c r="C2140" s="14" t="s">
        <v>7598</v>
      </c>
    </row>
    <row r="2141" spans="1:3" x14ac:dyDescent="0.25">
      <c r="A2141" s="17" t="s">
        <v>7658</v>
      </c>
      <c r="B2141" s="14" t="s">
        <v>389</v>
      </c>
      <c r="C2141" s="14" t="s">
        <v>7613</v>
      </c>
    </row>
    <row r="2142" spans="1:3" x14ac:dyDescent="0.25">
      <c r="A2142" s="17" t="s">
        <v>7657</v>
      </c>
      <c r="B2142" s="14" t="s">
        <v>389</v>
      </c>
      <c r="C2142" s="14" t="s">
        <v>7613</v>
      </c>
    </row>
    <row r="2143" spans="1:3" x14ac:dyDescent="0.25">
      <c r="A2143" s="17" t="s">
        <v>7656</v>
      </c>
      <c r="B2143" s="14" t="s">
        <v>389</v>
      </c>
      <c r="C2143" s="14" t="s">
        <v>7613</v>
      </c>
    </row>
    <row r="2144" spans="1:3" x14ac:dyDescent="0.25">
      <c r="A2144" s="17" t="s">
        <v>7655</v>
      </c>
      <c r="B2144" s="14" t="s">
        <v>389</v>
      </c>
      <c r="C2144" s="14" t="s">
        <v>7613</v>
      </c>
    </row>
    <row r="2145" spans="1:3" x14ac:dyDescent="0.25">
      <c r="A2145" s="17" t="s">
        <v>7654</v>
      </c>
      <c r="B2145" s="14" t="s">
        <v>389</v>
      </c>
      <c r="C2145" s="14" t="s">
        <v>7613</v>
      </c>
    </row>
    <row r="2146" spans="1:3" x14ac:dyDescent="0.25">
      <c r="A2146" s="17" t="s">
        <v>7653</v>
      </c>
      <c r="B2146" s="14" t="s">
        <v>389</v>
      </c>
      <c r="C2146" s="14" t="s">
        <v>7613</v>
      </c>
    </row>
    <row r="2147" spans="1:3" x14ac:dyDescent="0.25">
      <c r="A2147" s="17" t="s">
        <v>7652</v>
      </c>
      <c r="B2147" s="14" t="s">
        <v>389</v>
      </c>
      <c r="C2147" s="14" t="s">
        <v>7463</v>
      </c>
    </row>
    <row r="2148" spans="1:3" x14ac:dyDescent="0.25">
      <c r="A2148" s="17" t="s">
        <v>7651</v>
      </c>
      <c r="B2148" s="14" t="s">
        <v>389</v>
      </c>
      <c r="C2148" s="14" t="s">
        <v>7613</v>
      </c>
    </row>
    <row r="2149" spans="1:3" x14ac:dyDescent="0.25">
      <c r="A2149" s="17" t="s">
        <v>7650</v>
      </c>
      <c r="B2149" s="14" t="s">
        <v>389</v>
      </c>
      <c r="C2149" s="14" t="s">
        <v>7613</v>
      </c>
    </row>
    <row r="2150" spans="1:3" x14ac:dyDescent="0.25">
      <c r="A2150" s="17" t="s">
        <v>7649</v>
      </c>
      <c r="B2150" s="14" t="s">
        <v>389</v>
      </c>
      <c r="C2150" s="14" t="s">
        <v>7606</v>
      </c>
    </row>
    <row r="2151" spans="1:3" x14ac:dyDescent="0.25">
      <c r="A2151" s="17" t="s">
        <v>7648</v>
      </c>
      <c r="B2151" s="14" t="s">
        <v>389</v>
      </c>
      <c r="C2151" s="14" t="s">
        <v>7603</v>
      </c>
    </row>
    <row r="2152" spans="1:3" x14ac:dyDescent="0.25">
      <c r="A2152" s="17" t="s">
        <v>7648</v>
      </c>
      <c r="B2152" s="14" t="s">
        <v>389</v>
      </c>
      <c r="C2152" s="14" t="s">
        <v>7606</v>
      </c>
    </row>
    <row r="2153" spans="1:3" x14ac:dyDescent="0.25">
      <c r="A2153" s="17" t="s">
        <v>7647</v>
      </c>
      <c r="B2153" s="14" t="s">
        <v>389</v>
      </c>
      <c r="C2153" s="14" t="s">
        <v>7606</v>
      </c>
    </row>
    <row r="2154" spans="1:3" x14ac:dyDescent="0.25">
      <c r="A2154" s="17" t="s">
        <v>7646</v>
      </c>
      <c r="B2154" s="14" t="s">
        <v>389</v>
      </c>
      <c r="C2154" s="14" t="s">
        <v>7463</v>
      </c>
    </row>
    <row r="2155" spans="1:3" x14ac:dyDescent="0.25">
      <c r="A2155" s="17" t="s">
        <v>7645</v>
      </c>
      <c r="B2155" s="14" t="s">
        <v>389</v>
      </c>
      <c r="C2155" s="14" t="s">
        <v>7606</v>
      </c>
    </row>
    <row r="2156" spans="1:3" x14ac:dyDescent="0.25">
      <c r="A2156" s="17" t="s">
        <v>7644</v>
      </c>
      <c r="B2156" s="14" t="s">
        <v>389</v>
      </c>
      <c r="C2156" s="14" t="s">
        <v>7606</v>
      </c>
    </row>
    <row r="2157" spans="1:3" x14ac:dyDescent="0.25">
      <c r="A2157" s="17" t="s">
        <v>7643</v>
      </c>
      <c r="B2157" s="14" t="s">
        <v>389</v>
      </c>
      <c r="C2157" s="14" t="s">
        <v>7606</v>
      </c>
    </row>
    <row r="2158" spans="1:3" x14ac:dyDescent="0.25">
      <c r="A2158" s="17" t="s">
        <v>7642</v>
      </c>
      <c r="B2158" s="14" t="s">
        <v>389</v>
      </c>
      <c r="C2158" s="14" t="s">
        <v>7634</v>
      </c>
    </row>
    <row r="2159" spans="1:3" x14ac:dyDescent="0.25">
      <c r="A2159" s="17" t="s">
        <v>7641</v>
      </c>
      <c r="B2159" s="14" t="s">
        <v>389</v>
      </c>
      <c r="C2159" s="14" t="s">
        <v>7634</v>
      </c>
    </row>
    <row r="2160" spans="1:3" x14ac:dyDescent="0.25">
      <c r="A2160" s="17" t="s">
        <v>7640</v>
      </c>
      <c r="B2160" s="14" t="s">
        <v>389</v>
      </c>
      <c r="C2160" s="14" t="s">
        <v>7634</v>
      </c>
    </row>
    <row r="2161" spans="1:3" x14ac:dyDescent="0.25">
      <c r="A2161" s="17" t="s">
        <v>7639</v>
      </c>
      <c r="B2161" s="14" t="s">
        <v>389</v>
      </c>
      <c r="C2161" s="14" t="s">
        <v>7637</v>
      </c>
    </row>
    <row r="2162" spans="1:3" x14ac:dyDescent="0.25">
      <c r="A2162" s="17" t="s">
        <v>7638</v>
      </c>
      <c r="B2162" s="14" t="s">
        <v>389</v>
      </c>
      <c r="C2162" s="14" t="s">
        <v>7637</v>
      </c>
    </row>
    <row r="2163" spans="1:3" x14ac:dyDescent="0.25">
      <c r="A2163" s="17" t="s">
        <v>7636</v>
      </c>
      <c r="B2163" s="14" t="s">
        <v>389</v>
      </c>
      <c r="C2163" s="14" t="s">
        <v>7634</v>
      </c>
    </row>
    <row r="2164" spans="1:3" x14ac:dyDescent="0.25">
      <c r="A2164" s="17" t="s">
        <v>7635</v>
      </c>
      <c r="B2164" s="14" t="s">
        <v>389</v>
      </c>
      <c r="C2164" s="14" t="s">
        <v>7634</v>
      </c>
    </row>
    <row r="2165" spans="1:3" x14ac:dyDescent="0.25">
      <c r="A2165" s="17" t="s">
        <v>7633</v>
      </c>
      <c r="B2165" s="14" t="s">
        <v>389</v>
      </c>
      <c r="C2165" s="14" t="s">
        <v>7580</v>
      </c>
    </row>
    <row r="2166" spans="1:3" x14ac:dyDescent="0.25">
      <c r="A2166" s="17" t="s">
        <v>7633</v>
      </c>
      <c r="B2166" s="14" t="s">
        <v>389</v>
      </c>
      <c r="C2166" s="14" t="s">
        <v>7577</v>
      </c>
    </row>
    <row r="2167" spans="1:3" x14ac:dyDescent="0.25">
      <c r="A2167" s="17" t="s">
        <v>7632</v>
      </c>
      <c r="B2167" s="14" t="s">
        <v>389</v>
      </c>
      <c r="C2167" s="14" t="s">
        <v>7580</v>
      </c>
    </row>
    <row r="2168" spans="1:3" x14ac:dyDescent="0.25">
      <c r="A2168" s="17" t="s">
        <v>7631</v>
      </c>
      <c r="B2168" s="14" t="s">
        <v>389</v>
      </c>
      <c r="C2168" s="14" t="s">
        <v>7577</v>
      </c>
    </row>
    <row r="2169" spans="1:3" x14ac:dyDescent="0.25">
      <c r="A2169" s="17" t="s">
        <v>7630</v>
      </c>
      <c r="B2169" s="14" t="s">
        <v>389</v>
      </c>
      <c r="C2169" s="14" t="s">
        <v>7575</v>
      </c>
    </row>
    <row r="2170" spans="1:3" x14ac:dyDescent="0.25">
      <c r="A2170" s="17" t="s">
        <v>7629</v>
      </c>
      <c r="B2170" s="14" t="s">
        <v>389</v>
      </c>
      <c r="C2170" s="14" t="s">
        <v>7575</v>
      </c>
    </row>
    <row r="2171" spans="1:3" x14ac:dyDescent="0.25">
      <c r="A2171" s="17" t="s">
        <v>7628</v>
      </c>
      <c r="B2171" s="14" t="s">
        <v>389</v>
      </c>
      <c r="C2171" s="14" t="s">
        <v>7575</v>
      </c>
    </row>
    <row r="2172" spans="1:3" x14ac:dyDescent="0.25">
      <c r="A2172" s="17" t="s">
        <v>7627</v>
      </c>
      <c r="B2172" s="14" t="s">
        <v>389</v>
      </c>
      <c r="C2172" s="14" t="s">
        <v>7575</v>
      </c>
    </row>
    <row r="2173" spans="1:3" x14ac:dyDescent="0.25">
      <c r="A2173" s="17" t="s">
        <v>7626</v>
      </c>
      <c r="B2173" s="14" t="s">
        <v>389</v>
      </c>
      <c r="C2173" s="14" t="s">
        <v>7575</v>
      </c>
    </row>
    <row r="2174" spans="1:3" x14ac:dyDescent="0.25">
      <c r="A2174" s="17" t="s">
        <v>7625</v>
      </c>
      <c r="B2174" s="14" t="s">
        <v>389</v>
      </c>
      <c r="C2174" s="14" t="s">
        <v>7575</v>
      </c>
    </row>
    <row r="2175" spans="1:3" x14ac:dyDescent="0.25">
      <c r="A2175" s="17" t="s">
        <v>7624</v>
      </c>
      <c r="B2175" s="14" t="s">
        <v>389</v>
      </c>
      <c r="C2175" s="14" t="s">
        <v>7614</v>
      </c>
    </row>
    <row r="2176" spans="1:3" x14ac:dyDescent="0.25">
      <c r="A2176" s="17" t="s">
        <v>7623</v>
      </c>
      <c r="B2176" s="14" t="s">
        <v>389</v>
      </c>
      <c r="C2176" s="14" t="s">
        <v>7614</v>
      </c>
    </row>
    <row r="2177" spans="1:3" x14ac:dyDescent="0.25">
      <c r="A2177" s="17" t="s">
        <v>7622</v>
      </c>
      <c r="B2177" s="14" t="s">
        <v>389</v>
      </c>
      <c r="C2177" s="14" t="s">
        <v>7614</v>
      </c>
    </row>
    <row r="2178" spans="1:3" x14ac:dyDescent="0.25">
      <c r="A2178" s="17" t="s">
        <v>7621</v>
      </c>
      <c r="B2178" s="14" t="s">
        <v>389</v>
      </c>
      <c r="C2178" s="14" t="s">
        <v>7614</v>
      </c>
    </row>
    <row r="2179" spans="1:3" x14ac:dyDescent="0.25">
      <c r="A2179" s="17" t="s">
        <v>7620</v>
      </c>
      <c r="B2179" s="14" t="s">
        <v>389</v>
      </c>
      <c r="C2179" s="14" t="s">
        <v>7614</v>
      </c>
    </row>
    <row r="2180" spans="1:3" x14ac:dyDescent="0.25">
      <c r="A2180" s="17" t="s">
        <v>7619</v>
      </c>
      <c r="B2180" s="14" t="s">
        <v>389</v>
      </c>
      <c r="C2180" s="14" t="s">
        <v>7614</v>
      </c>
    </row>
    <row r="2181" spans="1:3" x14ac:dyDescent="0.25">
      <c r="A2181" s="17" t="s">
        <v>7618</v>
      </c>
      <c r="B2181" s="14" t="s">
        <v>389</v>
      </c>
      <c r="C2181" s="14" t="s">
        <v>7614</v>
      </c>
    </row>
    <row r="2182" spans="1:3" x14ac:dyDescent="0.25">
      <c r="A2182" s="17" t="s">
        <v>7617</v>
      </c>
      <c r="B2182" s="14" t="s">
        <v>389</v>
      </c>
      <c r="C2182" s="14" t="s">
        <v>7614</v>
      </c>
    </row>
    <row r="2183" spans="1:3" x14ac:dyDescent="0.25">
      <c r="A2183" s="17" t="s">
        <v>7616</v>
      </c>
      <c r="B2183" s="14" t="s">
        <v>389</v>
      </c>
      <c r="C2183" s="14" t="s">
        <v>7463</v>
      </c>
    </row>
    <row r="2184" spans="1:3" x14ac:dyDescent="0.25">
      <c r="A2184" s="17" t="s">
        <v>7615</v>
      </c>
      <c r="B2184" s="14" t="s">
        <v>389</v>
      </c>
      <c r="C2184" s="14" t="s">
        <v>7463</v>
      </c>
    </row>
    <row r="2185" spans="1:3" x14ac:dyDescent="0.25">
      <c r="A2185" s="17" t="s">
        <v>7612</v>
      </c>
      <c r="B2185" s="14" t="s">
        <v>389</v>
      </c>
      <c r="C2185" s="14" t="s">
        <v>7614</v>
      </c>
    </row>
    <row r="2186" spans="1:3" x14ac:dyDescent="0.25">
      <c r="A2186" s="17" t="s">
        <v>7612</v>
      </c>
      <c r="B2186" s="14" t="s">
        <v>389</v>
      </c>
      <c r="C2186" s="14" t="s">
        <v>7613</v>
      </c>
    </row>
    <row r="2187" spans="1:3" x14ac:dyDescent="0.25">
      <c r="A2187" s="17" t="s">
        <v>7612</v>
      </c>
      <c r="B2187" s="14" t="s">
        <v>389</v>
      </c>
      <c r="C2187" s="14" t="s">
        <v>7463</v>
      </c>
    </row>
    <row r="2188" spans="1:3" x14ac:dyDescent="0.25">
      <c r="A2188" s="17" t="s">
        <v>7611</v>
      </c>
      <c r="B2188" s="14" t="s">
        <v>389</v>
      </c>
      <c r="C2188" s="14" t="s">
        <v>7463</v>
      </c>
    </row>
    <row r="2189" spans="1:3" x14ac:dyDescent="0.25">
      <c r="A2189" s="17" t="s">
        <v>7610</v>
      </c>
      <c r="B2189" s="14" t="s">
        <v>389</v>
      </c>
      <c r="C2189" s="14" t="s">
        <v>7463</v>
      </c>
    </row>
    <row r="2190" spans="1:3" x14ac:dyDescent="0.25">
      <c r="A2190" s="17" t="s">
        <v>7609</v>
      </c>
      <c r="B2190" s="14" t="s">
        <v>389</v>
      </c>
      <c r="C2190" s="14" t="s">
        <v>7608</v>
      </c>
    </row>
    <row r="2191" spans="1:3" x14ac:dyDescent="0.25">
      <c r="A2191" s="17" t="s">
        <v>7607</v>
      </c>
      <c r="B2191" s="14" t="s">
        <v>389</v>
      </c>
      <c r="C2191" s="14" t="s">
        <v>7606</v>
      </c>
    </row>
    <row r="2192" spans="1:3" x14ac:dyDescent="0.25">
      <c r="A2192" s="17" t="s">
        <v>7605</v>
      </c>
      <c r="B2192" s="14" t="s">
        <v>389</v>
      </c>
      <c r="C2192" s="14" t="s">
        <v>7463</v>
      </c>
    </row>
    <row r="2193" spans="1:3" x14ac:dyDescent="0.25">
      <c r="A2193" s="17" t="s">
        <v>7604</v>
      </c>
      <c r="B2193" s="14" t="s">
        <v>389</v>
      </c>
      <c r="C2193" s="14" t="s">
        <v>7603</v>
      </c>
    </row>
    <row r="2194" spans="1:3" x14ac:dyDescent="0.25">
      <c r="A2194" s="17" t="s">
        <v>7602</v>
      </c>
      <c r="B2194" s="14" t="s">
        <v>389</v>
      </c>
      <c r="C2194" s="14" t="s">
        <v>7603</v>
      </c>
    </row>
    <row r="2195" spans="1:3" x14ac:dyDescent="0.25">
      <c r="A2195" s="17" t="s">
        <v>7602</v>
      </c>
      <c r="B2195" s="14" t="s">
        <v>389</v>
      </c>
      <c r="C2195" s="14" t="s">
        <v>7600</v>
      </c>
    </row>
    <row r="2196" spans="1:3" x14ac:dyDescent="0.25">
      <c r="A2196" s="17" t="s">
        <v>7601</v>
      </c>
      <c r="B2196" s="14" t="s">
        <v>389</v>
      </c>
      <c r="C2196" s="14" t="s">
        <v>7600</v>
      </c>
    </row>
    <row r="2197" spans="1:3" x14ac:dyDescent="0.25">
      <c r="A2197" s="17" t="s">
        <v>7599</v>
      </c>
      <c r="B2197" s="14" t="s">
        <v>389</v>
      </c>
      <c r="C2197" s="14" t="s">
        <v>7598</v>
      </c>
    </row>
    <row r="2198" spans="1:3" x14ac:dyDescent="0.25">
      <c r="A2198" s="17" t="s">
        <v>7597</v>
      </c>
      <c r="B2198" s="14" t="s">
        <v>389</v>
      </c>
      <c r="C2198" s="14" t="s">
        <v>7596</v>
      </c>
    </row>
    <row r="2199" spans="1:3" x14ac:dyDescent="0.25">
      <c r="A2199" s="17" t="s">
        <v>7595</v>
      </c>
      <c r="B2199" s="14" t="s">
        <v>389</v>
      </c>
      <c r="C2199" s="14" t="s">
        <v>7593</v>
      </c>
    </row>
    <row r="2200" spans="1:3" x14ac:dyDescent="0.25">
      <c r="A2200" s="17" t="s">
        <v>7594</v>
      </c>
      <c r="B2200" s="14" t="s">
        <v>389</v>
      </c>
      <c r="C2200" s="14" t="s">
        <v>7593</v>
      </c>
    </row>
    <row r="2201" spans="1:3" x14ac:dyDescent="0.25">
      <c r="A2201" s="17" t="s">
        <v>7592</v>
      </c>
      <c r="B2201" s="14" t="s">
        <v>389</v>
      </c>
      <c r="C2201" s="14" t="s">
        <v>7585</v>
      </c>
    </row>
    <row r="2202" spans="1:3" x14ac:dyDescent="0.25">
      <c r="A2202" s="17" t="s">
        <v>7591</v>
      </c>
      <c r="B2202" s="14" t="s">
        <v>389</v>
      </c>
      <c r="C2202" s="14" t="s">
        <v>7585</v>
      </c>
    </row>
    <row r="2203" spans="1:3" x14ac:dyDescent="0.25">
      <c r="A2203" s="17" t="s">
        <v>7590</v>
      </c>
      <c r="B2203" s="14" t="s">
        <v>389</v>
      </c>
      <c r="C2203" s="14" t="s">
        <v>7587</v>
      </c>
    </row>
    <row r="2204" spans="1:3" x14ac:dyDescent="0.25">
      <c r="A2204" s="17" t="s">
        <v>7589</v>
      </c>
      <c r="B2204" s="14" t="s">
        <v>389</v>
      </c>
      <c r="C2204" s="14" t="s">
        <v>7587</v>
      </c>
    </row>
    <row r="2205" spans="1:3" x14ac:dyDescent="0.25">
      <c r="A2205" s="17" t="s">
        <v>7588</v>
      </c>
      <c r="B2205" s="14" t="s">
        <v>389</v>
      </c>
      <c r="C2205" s="14" t="s">
        <v>7587</v>
      </c>
    </row>
    <row r="2206" spans="1:3" x14ac:dyDescent="0.25">
      <c r="A2206" s="17" t="s">
        <v>7586</v>
      </c>
      <c r="B2206" s="14" t="s">
        <v>389</v>
      </c>
      <c r="C2206" s="14" t="s">
        <v>7585</v>
      </c>
    </row>
    <row r="2207" spans="1:3" x14ac:dyDescent="0.25">
      <c r="A2207" s="17" t="s">
        <v>7584</v>
      </c>
      <c r="B2207" s="14" t="s">
        <v>389</v>
      </c>
      <c r="C2207" s="14" t="s">
        <v>7580</v>
      </c>
    </row>
    <row r="2208" spans="1:3" x14ac:dyDescent="0.25">
      <c r="A2208" s="17" t="s">
        <v>7583</v>
      </c>
      <c r="B2208" s="14" t="s">
        <v>389</v>
      </c>
      <c r="C2208" s="14" t="s">
        <v>7580</v>
      </c>
    </row>
    <row r="2209" spans="1:3" x14ac:dyDescent="0.25">
      <c r="A2209" s="17" t="s">
        <v>7582</v>
      </c>
      <c r="B2209" s="14" t="s">
        <v>389</v>
      </c>
      <c r="C2209" s="14" t="s">
        <v>7580</v>
      </c>
    </row>
    <row r="2210" spans="1:3" x14ac:dyDescent="0.25">
      <c r="A2210" s="17" t="s">
        <v>7581</v>
      </c>
      <c r="B2210" s="14" t="s">
        <v>389</v>
      </c>
      <c r="C2210" s="14" t="s">
        <v>7580</v>
      </c>
    </row>
    <row r="2211" spans="1:3" x14ac:dyDescent="0.25">
      <c r="A2211" s="17" t="s">
        <v>7579</v>
      </c>
      <c r="B2211" s="14" t="s">
        <v>389</v>
      </c>
      <c r="C2211" s="14" t="s">
        <v>7577</v>
      </c>
    </row>
    <row r="2212" spans="1:3" x14ac:dyDescent="0.25">
      <c r="A2212" s="17" t="s">
        <v>7578</v>
      </c>
      <c r="B2212" s="14" t="s">
        <v>389</v>
      </c>
      <c r="C2212" s="14" t="s">
        <v>7577</v>
      </c>
    </row>
    <row r="2213" spans="1:3" x14ac:dyDescent="0.25">
      <c r="A2213" s="17" t="s">
        <v>7576</v>
      </c>
      <c r="B2213" s="14" t="s">
        <v>389</v>
      </c>
      <c r="C2213" s="14" t="s">
        <v>7575</v>
      </c>
    </row>
    <row r="2214" spans="1:3" x14ac:dyDescent="0.25">
      <c r="A2214" s="17" t="s">
        <v>7574</v>
      </c>
      <c r="B2214" s="14" t="s">
        <v>389</v>
      </c>
      <c r="C2214" s="14" t="s">
        <v>7463</v>
      </c>
    </row>
    <row r="2215" spans="1:3" x14ac:dyDescent="0.25">
      <c r="A2215" s="17" t="s">
        <v>7573</v>
      </c>
      <c r="B2215" s="14" t="s">
        <v>389</v>
      </c>
      <c r="C2215" s="14" t="s">
        <v>7463</v>
      </c>
    </row>
    <row r="2216" spans="1:3" x14ac:dyDescent="0.25">
      <c r="A2216" s="17" t="s">
        <v>7572</v>
      </c>
      <c r="B2216" s="14" t="s">
        <v>381</v>
      </c>
      <c r="C2216" s="14" t="s">
        <v>7558</v>
      </c>
    </row>
    <row r="2217" spans="1:3" x14ac:dyDescent="0.25">
      <c r="A2217" s="17" t="s">
        <v>7572</v>
      </c>
      <c r="B2217" s="14" t="s">
        <v>381</v>
      </c>
      <c r="C2217" s="14" t="s">
        <v>7520</v>
      </c>
    </row>
    <row r="2218" spans="1:3" x14ac:dyDescent="0.25">
      <c r="A2218" s="17" t="s">
        <v>7571</v>
      </c>
      <c r="B2218" s="14" t="s">
        <v>381</v>
      </c>
      <c r="C2218" s="14" t="s">
        <v>7561</v>
      </c>
    </row>
    <row r="2219" spans="1:3" x14ac:dyDescent="0.25">
      <c r="A2219" s="17" t="s">
        <v>7570</v>
      </c>
      <c r="B2219" s="14" t="s">
        <v>381</v>
      </c>
      <c r="C2219" s="14" t="s">
        <v>7520</v>
      </c>
    </row>
    <row r="2220" spans="1:3" x14ac:dyDescent="0.25">
      <c r="A2220" s="17" t="s">
        <v>7569</v>
      </c>
      <c r="B2220" s="14" t="s">
        <v>381</v>
      </c>
      <c r="C2220" s="14" t="s">
        <v>7558</v>
      </c>
    </row>
    <row r="2221" spans="1:3" x14ac:dyDescent="0.25">
      <c r="A2221" s="17" t="s">
        <v>7569</v>
      </c>
      <c r="B2221" s="14" t="s">
        <v>381</v>
      </c>
      <c r="C2221" s="14" t="s">
        <v>7561</v>
      </c>
    </row>
    <row r="2222" spans="1:3" x14ac:dyDescent="0.25">
      <c r="A2222" s="17" t="s">
        <v>7569</v>
      </c>
      <c r="B2222" s="14" t="s">
        <v>381</v>
      </c>
      <c r="C2222" s="14" t="s">
        <v>7520</v>
      </c>
    </row>
    <row r="2223" spans="1:3" x14ac:dyDescent="0.25">
      <c r="A2223" s="17" t="s">
        <v>7568</v>
      </c>
      <c r="B2223" s="14" t="s">
        <v>381</v>
      </c>
      <c r="C2223" s="14" t="s">
        <v>7558</v>
      </c>
    </row>
    <row r="2224" spans="1:3" x14ac:dyDescent="0.25">
      <c r="A2224" s="17" t="s">
        <v>7568</v>
      </c>
      <c r="B2224" s="14" t="s">
        <v>381</v>
      </c>
      <c r="C2224" s="14" t="s">
        <v>7561</v>
      </c>
    </row>
    <row r="2225" spans="1:3" x14ac:dyDescent="0.25">
      <c r="A2225" s="17" t="s">
        <v>7567</v>
      </c>
      <c r="B2225" s="14" t="s">
        <v>381</v>
      </c>
      <c r="C2225" s="14" t="s">
        <v>7558</v>
      </c>
    </row>
    <row r="2226" spans="1:3" x14ac:dyDescent="0.25">
      <c r="A2226" s="17" t="s">
        <v>7567</v>
      </c>
      <c r="B2226" s="14" t="s">
        <v>381</v>
      </c>
      <c r="C2226" s="14" t="s">
        <v>7520</v>
      </c>
    </row>
    <row r="2227" spans="1:3" x14ac:dyDescent="0.25">
      <c r="A2227" s="17" t="s">
        <v>7566</v>
      </c>
      <c r="B2227" s="14" t="s">
        <v>381</v>
      </c>
      <c r="C2227" s="14" t="s">
        <v>7558</v>
      </c>
    </row>
    <row r="2228" spans="1:3" x14ac:dyDescent="0.25">
      <c r="A2228" s="17" t="s">
        <v>7566</v>
      </c>
      <c r="B2228" s="14" t="s">
        <v>381</v>
      </c>
      <c r="C2228" s="14" t="s">
        <v>7561</v>
      </c>
    </row>
    <row r="2229" spans="1:3" x14ac:dyDescent="0.25">
      <c r="A2229" s="17" t="s">
        <v>7565</v>
      </c>
      <c r="B2229" s="14" t="s">
        <v>381</v>
      </c>
      <c r="C2229" s="14" t="s">
        <v>7520</v>
      </c>
    </row>
    <row r="2230" spans="1:3" x14ac:dyDescent="0.25">
      <c r="A2230" s="17" t="s">
        <v>7564</v>
      </c>
      <c r="B2230" s="14" t="s">
        <v>381</v>
      </c>
      <c r="C2230" s="14" t="s">
        <v>7558</v>
      </c>
    </row>
    <row r="2231" spans="1:3" x14ac:dyDescent="0.25">
      <c r="A2231" s="17" t="s">
        <v>7563</v>
      </c>
      <c r="B2231" s="14" t="s">
        <v>381</v>
      </c>
      <c r="C2231" s="14" t="s">
        <v>7558</v>
      </c>
    </row>
    <row r="2232" spans="1:3" x14ac:dyDescent="0.25">
      <c r="A2232" s="17" t="s">
        <v>7563</v>
      </c>
      <c r="B2232" s="14" t="s">
        <v>381</v>
      </c>
      <c r="C2232" s="14" t="s">
        <v>7561</v>
      </c>
    </row>
    <row r="2233" spans="1:3" x14ac:dyDescent="0.25">
      <c r="A2233" s="17" t="s">
        <v>7563</v>
      </c>
      <c r="B2233" s="14" t="s">
        <v>381</v>
      </c>
      <c r="C2233" s="14" t="s">
        <v>7520</v>
      </c>
    </row>
    <row r="2234" spans="1:3" x14ac:dyDescent="0.25">
      <c r="A2234" s="17" t="s">
        <v>7562</v>
      </c>
      <c r="B2234" s="14" t="s">
        <v>381</v>
      </c>
      <c r="C2234" s="14" t="s">
        <v>7558</v>
      </c>
    </row>
    <row r="2235" spans="1:3" x14ac:dyDescent="0.25">
      <c r="A2235" s="17" t="s">
        <v>7562</v>
      </c>
      <c r="B2235" s="14" t="s">
        <v>381</v>
      </c>
      <c r="C2235" s="14" t="s">
        <v>7561</v>
      </c>
    </row>
    <row r="2236" spans="1:3" x14ac:dyDescent="0.25">
      <c r="A2236" s="17" t="s">
        <v>7560</v>
      </c>
      <c r="B2236" s="14" t="s">
        <v>381</v>
      </c>
      <c r="C2236" s="14" t="s">
        <v>7520</v>
      </c>
    </row>
    <row r="2237" spans="1:3" x14ac:dyDescent="0.25">
      <c r="A2237" s="17" t="s">
        <v>7559</v>
      </c>
      <c r="B2237" s="14" t="s">
        <v>381</v>
      </c>
      <c r="C2237" s="14" t="s">
        <v>7558</v>
      </c>
    </row>
    <row r="2238" spans="1:3" x14ac:dyDescent="0.25">
      <c r="A2238" s="17" t="s">
        <v>7557</v>
      </c>
      <c r="B2238" s="14" t="s">
        <v>381</v>
      </c>
      <c r="C2238" s="14" t="s">
        <v>7555</v>
      </c>
    </row>
    <row r="2239" spans="1:3" x14ac:dyDescent="0.25">
      <c r="A2239" s="17" t="s">
        <v>7556</v>
      </c>
      <c r="B2239" s="14" t="s">
        <v>381</v>
      </c>
      <c r="C2239" s="14" t="s">
        <v>7549</v>
      </c>
    </row>
    <row r="2240" spans="1:3" x14ac:dyDescent="0.25">
      <c r="A2240" s="17" t="s">
        <v>7554</v>
      </c>
      <c r="B2240" s="14" t="s">
        <v>381</v>
      </c>
      <c r="C2240" s="14" t="s">
        <v>7555</v>
      </c>
    </row>
    <row r="2241" spans="1:3" x14ac:dyDescent="0.25">
      <c r="A2241" s="17" t="s">
        <v>7554</v>
      </c>
      <c r="B2241" s="14" t="s">
        <v>381</v>
      </c>
      <c r="C2241" s="14" t="s">
        <v>7549</v>
      </c>
    </row>
    <row r="2242" spans="1:3" x14ac:dyDescent="0.25">
      <c r="A2242" s="17" t="s">
        <v>7553</v>
      </c>
      <c r="B2242" s="14" t="s">
        <v>381</v>
      </c>
      <c r="C2242" s="14" t="s">
        <v>7549</v>
      </c>
    </row>
    <row r="2243" spans="1:3" x14ac:dyDescent="0.25">
      <c r="A2243" s="17" t="s">
        <v>7552</v>
      </c>
      <c r="B2243" s="14" t="s">
        <v>381</v>
      </c>
      <c r="C2243" s="14" t="s">
        <v>7549</v>
      </c>
    </row>
    <row r="2244" spans="1:3" x14ac:dyDescent="0.25">
      <c r="A2244" s="17" t="s">
        <v>7551</v>
      </c>
      <c r="B2244" s="14" t="s">
        <v>381</v>
      </c>
      <c r="C2244" s="14" t="s">
        <v>7549</v>
      </c>
    </row>
    <row r="2245" spans="1:3" x14ac:dyDescent="0.25">
      <c r="A2245" s="17" t="s">
        <v>7550</v>
      </c>
      <c r="B2245" s="14" t="s">
        <v>381</v>
      </c>
      <c r="C2245" s="14" t="s">
        <v>7549</v>
      </c>
    </row>
    <row r="2246" spans="1:3" x14ac:dyDescent="0.25">
      <c r="A2246" s="17" t="s">
        <v>7548</v>
      </c>
      <c r="B2246" s="14" t="s">
        <v>381</v>
      </c>
      <c r="C2246" s="14" t="s">
        <v>7541</v>
      </c>
    </row>
    <row r="2247" spans="1:3" x14ac:dyDescent="0.25">
      <c r="A2247" s="17" t="s">
        <v>7547</v>
      </c>
      <c r="B2247" s="14" t="s">
        <v>381</v>
      </c>
      <c r="C2247" s="14" t="s">
        <v>7541</v>
      </c>
    </row>
    <row r="2248" spans="1:3" x14ac:dyDescent="0.25">
      <c r="A2248" s="17" t="s">
        <v>7546</v>
      </c>
      <c r="B2248" s="14" t="s">
        <v>381</v>
      </c>
      <c r="C2248" s="14" t="s">
        <v>7541</v>
      </c>
    </row>
    <row r="2249" spans="1:3" x14ac:dyDescent="0.25">
      <c r="A2249" s="17" t="s">
        <v>7545</v>
      </c>
      <c r="B2249" s="14" t="s">
        <v>381</v>
      </c>
      <c r="C2249" s="14" t="s">
        <v>7541</v>
      </c>
    </row>
    <row r="2250" spans="1:3" x14ac:dyDescent="0.25">
      <c r="A2250" s="17" t="s">
        <v>7544</v>
      </c>
      <c r="B2250" s="14" t="s">
        <v>381</v>
      </c>
      <c r="C2250" s="14" t="s">
        <v>7541</v>
      </c>
    </row>
    <row r="2251" spans="1:3" x14ac:dyDescent="0.25">
      <c r="A2251" s="17" t="s">
        <v>7543</v>
      </c>
      <c r="B2251" s="14" t="s">
        <v>381</v>
      </c>
      <c r="C2251" s="14" t="s">
        <v>7541</v>
      </c>
    </row>
    <row r="2252" spans="1:3" x14ac:dyDescent="0.25">
      <c r="A2252" s="17" t="s">
        <v>7542</v>
      </c>
      <c r="B2252" s="14" t="s">
        <v>381</v>
      </c>
      <c r="C2252" s="14" t="s">
        <v>7541</v>
      </c>
    </row>
    <row r="2253" spans="1:3" x14ac:dyDescent="0.25">
      <c r="A2253" s="17" t="s">
        <v>7540</v>
      </c>
      <c r="B2253" s="14" t="s">
        <v>381</v>
      </c>
      <c r="C2253" s="14" t="s">
        <v>7538</v>
      </c>
    </row>
    <row r="2254" spans="1:3" x14ac:dyDescent="0.25">
      <c r="A2254" s="17" t="s">
        <v>7540</v>
      </c>
      <c r="B2254" s="14" t="s">
        <v>381</v>
      </c>
      <c r="C2254" s="14" t="s">
        <v>7536</v>
      </c>
    </row>
    <row r="2255" spans="1:3" x14ac:dyDescent="0.25">
      <c r="A2255" s="17" t="s">
        <v>7539</v>
      </c>
      <c r="B2255" s="14" t="s">
        <v>381</v>
      </c>
      <c r="C2255" s="14" t="s">
        <v>7538</v>
      </c>
    </row>
    <row r="2256" spans="1:3" x14ac:dyDescent="0.25">
      <c r="A2256" s="17" t="s">
        <v>7539</v>
      </c>
      <c r="B2256" s="14" t="s">
        <v>381</v>
      </c>
      <c r="C2256" s="14" t="s">
        <v>7536</v>
      </c>
    </row>
    <row r="2257" spans="1:3" x14ac:dyDescent="0.25">
      <c r="A2257" s="17" t="s">
        <v>7537</v>
      </c>
      <c r="B2257" s="14" t="s">
        <v>381</v>
      </c>
      <c r="C2257" s="14" t="s">
        <v>7538</v>
      </c>
    </row>
    <row r="2258" spans="1:3" x14ac:dyDescent="0.25">
      <c r="A2258" s="17" t="s">
        <v>7537</v>
      </c>
      <c r="B2258" s="14" t="s">
        <v>381</v>
      </c>
      <c r="C2258" s="14" t="s">
        <v>7536</v>
      </c>
    </row>
    <row r="2259" spans="1:3" x14ac:dyDescent="0.25">
      <c r="A2259" s="17" t="s">
        <v>7535</v>
      </c>
      <c r="B2259" s="14" t="s">
        <v>381</v>
      </c>
      <c r="C2259" s="14" t="s">
        <v>7532</v>
      </c>
    </row>
    <row r="2260" spans="1:3" x14ac:dyDescent="0.25">
      <c r="A2260" s="17" t="s">
        <v>7534</v>
      </c>
      <c r="B2260" s="14" t="s">
        <v>381</v>
      </c>
      <c r="C2260" s="14" t="s">
        <v>7529</v>
      </c>
    </row>
    <row r="2261" spans="1:3" x14ac:dyDescent="0.25">
      <c r="A2261" s="17" t="s">
        <v>7533</v>
      </c>
      <c r="B2261" s="14" t="s">
        <v>381</v>
      </c>
      <c r="C2261" s="14" t="s">
        <v>7532</v>
      </c>
    </row>
    <row r="2262" spans="1:3" x14ac:dyDescent="0.25">
      <c r="A2262" s="17" t="s">
        <v>7533</v>
      </c>
      <c r="B2262" s="14" t="s">
        <v>381</v>
      </c>
      <c r="C2262" s="14" t="s">
        <v>7529</v>
      </c>
    </row>
    <row r="2263" spans="1:3" x14ac:dyDescent="0.25">
      <c r="A2263" s="17" t="s">
        <v>7531</v>
      </c>
      <c r="B2263" s="14" t="s">
        <v>381</v>
      </c>
      <c r="C2263" s="14" t="s">
        <v>7532</v>
      </c>
    </row>
    <row r="2264" spans="1:3" x14ac:dyDescent="0.25">
      <c r="A2264" s="17" t="s">
        <v>7531</v>
      </c>
      <c r="B2264" s="14" t="s">
        <v>381</v>
      </c>
      <c r="C2264" s="14" t="s">
        <v>7529</v>
      </c>
    </row>
    <row r="2265" spans="1:3" x14ac:dyDescent="0.25">
      <c r="A2265" s="17" t="s">
        <v>7530</v>
      </c>
      <c r="B2265" s="14" t="s">
        <v>381</v>
      </c>
      <c r="C2265" s="14" t="s">
        <v>7529</v>
      </c>
    </row>
    <row r="2266" spans="1:3" x14ac:dyDescent="0.25">
      <c r="A2266" s="17" t="s">
        <v>7528</v>
      </c>
      <c r="B2266" s="14" t="s">
        <v>381</v>
      </c>
      <c r="C2266" s="14" t="s">
        <v>7526</v>
      </c>
    </row>
    <row r="2267" spans="1:3" x14ac:dyDescent="0.25">
      <c r="A2267" s="17" t="s">
        <v>7527</v>
      </c>
      <c r="B2267" s="14" t="s">
        <v>381</v>
      </c>
      <c r="C2267" s="14" t="s">
        <v>7526</v>
      </c>
    </row>
    <row r="2268" spans="1:3" x14ac:dyDescent="0.25">
      <c r="A2268" s="17" t="s">
        <v>7525</v>
      </c>
      <c r="B2268" s="14" t="s">
        <v>381</v>
      </c>
      <c r="C2268" s="14" t="s">
        <v>7520</v>
      </c>
    </row>
    <row r="2269" spans="1:3" x14ac:dyDescent="0.25">
      <c r="A2269" s="17" t="s">
        <v>7524</v>
      </c>
      <c r="B2269" s="14" t="s">
        <v>381</v>
      </c>
      <c r="C2269" s="14" t="s">
        <v>7523</v>
      </c>
    </row>
    <row r="2270" spans="1:3" x14ac:dyDescent="0.25">
      <c r="A2270" s="17" t="s">
        <v>7522</v>
      </c>
      <c r="B2270" s="14" t="s">
        <v>381</v>
      </c>
      <c r="C2270" s="14" t="s">
        <v>7523</v>
      </c>
    </row>
    <row r="2271" spans="1:3" x14ac:dyDescent="0.25">
      <c r="A2271" s="17" t="s">
        <v>7522</v>
      </c>
      <c r="B2271" s="14" t="s">
        <v>381</v>
      </c>
      <c r="C2271" s="14" t="s">
        <v>7520</v>
      </c>
    </row>
    <row r="2272" spans="1:3" x14ac:dyDescent="0.25">
      <c r="A2272" s="17" t="s">
        <v>7521</v>
      </c>
      <c r="B2272" s="14" t="s">
        <v>381</v>
      </c>
      <c r="C2272" s="14" t="s">
        <v>7520</v>
      </c>
    </row>
    <row r="2273" spans="1:3" x14ac:dyDescent="0.25">
      <c r="A2273" s="17" t="s">
        <v>7519</v>
      </c>
      <c r="B2273" s="14" t="s">
        <v>381</v>
      </c>
      <c r="C2273" s="14" t="s">
        <v>7516</v>
      </c>
    </row>
    <row r="2274" spans="1:3" x14ac:dyDescent="0.25">
      <c r="A2274" s="17" t="s">
        <v>7518</v>
      </c>
      <c r="B2274" s="14" t="s">
        <v>381</v>
      </c>
      <c r="C2274" s="14" t="s">
        <v>7516</v>
      </c>
    </row>
    <row r="2275" spans="1:3" x14ac:dyDescent="0.25">
      <c r="A2275" s="17" t="s">
        <v>7517</v>
      </c>
      <c r="B2275" s="14" t="s">
        <v>381</v>
      </c>
      <c r="C2275" s="14" t="s">
        <v>7516</v>
      </c>
    </row>
    <row r="2276" spans="1:3" x14ac:dyDescent="0.25">
      <c r="A2276" s="17" t="s">
        <v>7515</v>
      </c>
      <c r="B2276" s="14" t="s">
        <v>381</v>
      </c>
      <c r="C2276" s="14" t="s">
        <v>7507</v>
      </c>
    </row>
    <row r="2277" spans="1:3" x14ac:dyDescent="0.25">
      <c r="A2277" s="17" t="s">
        <v>7514</v>
      </c>
      <c r="B2277" s="14" t="s">
        <v>381</v>
      </c>
      <c r="C2277" s="14" t="s">
        <v>7513</v>
      </c>
    </row>
    <row r="2278" spans="1:3" x14ac:dyDescent="0.25">
      <c r="A2278" s="17" t="s">
        <v>7512</v>
      </c>
      <c r="B2278" s="14" t="s">
        <v>381</v>
      </c>
      <c r="C2278" s="14" t="s">
        <v>7466</v>
      </c>
    </row>
    <row r="2279" spans="1:3" x14ac:dyDescent="0.25">
      <c r="A2279" s="17" t="s">
        <v>7511</v>
      </c>
      <c r="B2279" s="14" t="s">
        <v>381</v>
      </c>
      <c r="C2279" s="14" t="s">
        <v>7509</v>
      </c>
    </row>
    <row r="2280" spans="1:3" x14ac:dyDescent="0.25">
      <c r="A2280" s="17" t="s">
        <v>7510</v>
      </c>
      <c r="B2280" s="14" t="s">
        <v>381</v>
      </c>
      <c r="C2280" s="14" t="s">
        <v>7507</v>
      </c>
    </row>
    <row r="2281" spans="1:3" x14ac:dyDescent="0.25">
      <c r="A2281" s="17" t="s">
        <v>7510</v>
      </c>
      <c r="B2281" s="14" t="s">
        <v>381</v>
      </c>
      <c r="C2281" s="14" t="s">
        <v>7509</v>
      </c>
    </row>
    <row r="2282" spans="1:3" x14ac:dyDescent="0.25">
      <c r="A2282" s="17" t="s">
        <v>7508</v>
      </c>
      <c r="B2282" s="14" t="s">
        <v>381</v>
      </c>
      <c r="C2282" s="14" t="s">
        <v>7507</v>
      </c>
    </row>
    <row r="2283" spans="1:3" x14ac:dyDescent="0.25">
      <c r="A2283" s="17" t="s">
        <v>7506</v>
      </c>
      <c r="B2283" s="14" t="s">
        <v>381</v>
      </c>
      <c r="C2283" s="14" t="s">
        <v>7504</v>
      </c>
    </row>
    <row r="2284" spans="1:3" x14ac:dyDescent="0.25">
      <c r="A2284" s="17" t="s">
        <v>7505</v>
      </c>
      <c r="B2284" s="14" t="s">
        <v>381</v>
      </c>
      <c r="C2284" s="14" t="s">
        <v>7504</v>
      </c>
    </row>
    <row r="2285" spans="1:3" x14ac:dyDescent="0.25">
      <c r="A2285" s="17" t="s">
        <v>7503</v>
      </c>
      <c r="B2285" s="14" t="s">
        <v>381</v>
      </c>
      <c r="C2285" s="14" t="s">
        <v>7500</v>
      </c>
    </row>
    <row r="2286" spans="1:3" x14ac:dyDescent="0.25">
      <c r="A2286" s="17" t="s">
        <v>7502</v>
      </c>
      <c r="B2286" s="14" t="s">
        <v>381</v>
      </c>
      <c r="C2286" s="14" t="s">
        <v>7500</v>
      </c>
    </row>
    <row r="2287" spans="1:3" x14ac:dyDescent="0.25">
      <c r="A2287" s="17" t="s">
        <v>7501</v>
      </c>
      <c r="B2287" s="14" t="s">
        <v>381</v>
      </c>
      <c r="C2287" s="14" t="s">
        <v>7500</v>
      </c>
    </row>
    <row r="2288" spans="1:3" x14ac:dyDescent="0.25">
      <c r="A2288" s="17" t="s">
        <v>7499</v>
      </c>
      <c r="B2288" s="14" t="s">
        <v>381</v>
      </c>
      <c r="C2288" s="14" t="s">
        <v>7493</v>
      </c>
    </row>
    <row r="2289" spans="1:3" x14ac:dyDescent="0.25">
      <c r="A2289" s="17" t="s">
        <v>7498</v>
      </c>
      <c r="B2289" s="14" t="s">
        <v>381</v>
      </c>
      <c r="C2289" s="14" t="s">
        <v>7497</v>
      </c>
    </row>
    <row r="2290" spans="1:3" x14ac:dyDescent="0.25">
      <c r="A2290" s="17" t="s">
        <v>7496</v>
      </c>
      <c r="B2290" s="14" t="s">
        <v>381</v>
      </c>
      <c r="C2290" s="14" t="s">
        <v>7493</v>
      </c>
    </row>
    <row r="2291" spans="1:3" x14ac:dyDescent="0.25">
      <c r="A2291" s="17" t="s">
        <v>7495</v>
      </c>
      <c r="B2291" s="14" t="s">
        <v>381</v>
      </c>
      <c r="C2291" s="14" t="s">
        <v>7493</v>
      </c>
    </row>
    <row r="2292" spans="1:3" x14ac:dyDescent="0.25">
      <c r="A2292" s="17" t="s">
        <v>7494</v>
      </c>
      <c r="B2292" s="14" t="s">
        <v>381</v>
      </c>
      <c r="C2292" s="14" t="s">
        <v>7493</v>
      </c>
    </row>
    <row r="2293" spans="1:3" x14ac:dyDescent="0.25">
      <c r="A2293" s="17" t="s">
        <v>7492</v>
      </c>
      <c r="B2293" s="14" t="s">
        <v>381</v>
      </c>
      <c r="C2293" s="14" t="s">
        <v>7488</v>
      </c>
    </row>
    <row r="2294" spans="1:3" x14ac:dyDescent="0.25">
      <c r="A2294" s="17" t="s">
        <v>7491</v>
      </c>
      <c r="B2294" s="14" t="s">
        <v>381</v>
      </c>
      <c r="C2294" s="14" t="s">
        <v>7488</v>
      </c>
    </row>
    <row r="2295" spans="1:3" x14ac:dyDescent="0.25">
      <c r="A2295" s="17" t="s">
        <v>7490</v>
      </c>
      <c r="B2295" s="14" t="s">
        <v>381</v>
      </c>
      <c r="C2295" s="14" t="s">
        <v>7488</v>
      </c>
    </row>
    <row r="2296" spans="1:3" x14ac:dyDescent="0.25">
      <c r="A2296" s="17" t="s">
        <v>7489</v>
      </c>
      <c r="B2296" s="14" t="s">
        <v>381</v>
      </c>
      <c r="C2296" s="14" t="s">
        <v>7488</v>
      </c>
    </row>
    <row r="2297" spans="1:3" x14ac:dyDescent="0.25">
      <c r="A2297" s="17" t="s">
        <v>7487</v>
      </c>
      <c r="B2297" s="14" t="s">
        <v>381</v>
      </c>
      <c r="C2297" s="14" t="s">
        <v>7485</v>
      </c>
    </row>
    <row r="2298" spans="1:3" x14ac:dyDescent="0.25">
      <c r="A2298" s="17" t="s">
        <v>7487</v>
      </c>
      <c r="B2298" s="14" t="s">
        <v>381</v>
      </c>
      <c r="C2298" s="14" t="s">
        <v>7483</v>
      </c>
    </row>
    <row r="2299" spans="1:3" x14ac:dyDescent="0.25">
      <c r="A2299" s="17" t="s">
        <v>7486</v>
      </c>
      <c r="B2299" s="14" t="s">
        <v>381</v>
      </c>
      <c r="C2299" s="14" t="s">
        <v>7485</v>
      </c>
    </row>
    <row r="2300" spans="1:3" x14ac:dyDescent="0.25">
      <c r="A2300" s="17" t="s">
        <v>7484</v>
      </c>
      <c r="B2300" s="14" t="s">
        <v>381</v>
      </c>
      <c r="C2300" s="14" t="s">
        <v>7485</v>
      </c>
    </row>
    <row r="2301" spans="1:3" x14ac:dyDescent="0.25">
      <c r="A2301" s="17" t="s">
        <v>7484</v>
      </c>
      <c r="B2301" s="14" t="s">
        <v>381</v>
      </c>
      <c r="C2301" s="14" t="s">
        <v>7483</v>
      </c>
    </row>
    <row r="2302" spans="1:3" x14ac:dyDescent="0.25">
      <c r="A2302" s="17" t="s">
        <v>7482</v>
      </c>
      <c r="B2302" s="14" t="s">
        <v>381</v>
      </c>
      <c r="C2302" s="14" t="s">
        <v>7466</v>
      </c>
    </row>
    <row r="2303" spans="1:3" x14ac:dyDescent="0.25">
      <c r="A2303" s="17" t="s">
        <v>7481</v>
      </c>
      <c r="B2303" s="14" t="s">
        <v>381</v>
      </c>
      <c r="C2303" s="14" t="s">
        <v>7466</v>
      </c>
    </row>
    <row r="2304" spans="1:3" x14ac:dyDescent="0.25">
      <c r="A2304" s="17" t="s">
        <v>7480</v>
      </c>
      <c r="B2304" s="14" t="s">
        <v>381</v>
      </c>
      <c r="C2304" s="14" t="s">
        <v>7466</v>
      </c>
    </row>
    <row r="2305" spans="1:3" x14ac:dyDescent="0.25">
      <c r="A2305" s="17" t="s">
        <v>7479</v>
      </c>
      <c r="B2305" s="14" t="s">
        <v>381</v>
      </c>
      <c r="C2305" s="14" t="s">
        <v>7466</v>
      </c>
    </row>
    <row r="2306" spans="1:3" x14ac:dyDescent="0.25">
      <c r="A2306" s="17" t="s">
        <v>7478</v>
      </c>
      <c r="B2306" s="14" t="s">
        <v>381</v>
      </c>
      <c r="C2306" s="14" t="s">
        <v>7465</v>
      </c>
    </row>
    <row r="2307" spans="1:3" x14ac:dyDescent="0.25">
      <c r="A2307" s="17" t="s">
        <v>7477</v>
      </c>
      <c r="B2307" s="14" t="s">
        <v>381</v>
      </c>
      <c r="C2307" s="14" t="s">
        <v>7465</v>
      </c>
    </row>
    <row r="2308" spans="1:3" x14ac:dyDescent="0.25">
      <c r="A2308" s="17" t="s">
        <v>7476</v>
      </c>
      <c r="B2308" s="14" t="s">
        <v>381</v>
      </c>
      <c r="C2308" s="14" t="s">
        <v>7465</v>
      </c>
    </row>
    <row r="2309" spans="1:3" x14ac:dyDescent="0.25">
      <c r="A2309" s="17" t="s">
        <v>7475</v>
      </c>
      <c r="B2309" s="14" t="s">
        <v>381</v>
      </c>
      <c r="C2309" s="14" t="s">
        <v>7472</v>
      </c>
    </row>
    <row r="2310" spans="1:3" x14ac:dyDescent="0.25">
      <c r="A2310" s="17" t="s">
        <v>7474</v>
      </c>
      <c r="B2310" s="14" t="s">
        <v>381</v>
      </c>
      <c r="C2310" s="14" t="s">
        <v>7472</v>
      </c>
    </row>
    <row r="2311" spans="1:3" x14ac:dyDescent="0.25">
      <c r="A2311" s="17" t="s">
        <v>7473</v>
      </c>
      <c r="B2311" s="14" t="s">
        <v>381</v>
      </c>
      <c r="C2311" s="14" t="s">
        <v>7472</v>
      </c>
    </row>
    <row r="2312" spans="1:3" x14ac:dyDescent="0.25">
      <c r="A2312" s="17" t="s">
        <v>7471</v>
      </c>
      <c r="B2312" s="14" t="s">
        <v>381</v>
      </c>
      <c r="C2312" s="14" t="s">
        <v>7470</v>
      </c>
    </row>
    <row r="2313" spans="1:3" x14ac:dyDescent="0.25">
      <c r="A2313" s="17" t="s">
        <v>7469</v>
      </c>
      <c r="B2313" s="14" t="s">
        <v>381</v>
      </c>
      <c r="C2313" s="14" t="s">
        <v>7468</v>
      </c>
    </row>
    <row r="2314" spans="1:3" x14ac:dyDescent="0.25">
      <c r="A2314" s="17" t="s">
        <v>7467</v>
      </c>
      <c r="B2314" s="14" t="s">
        <v>381</v>
      </c>
      <c r="C2314" s="14" t="s">
        <v>7465</v>
      </c>
    </row>
    <row r="2315" spans="1:3" x14ac:dyDescent="0.25">
      <c r="A2315" s="17" t="s">
        <v>7467</v>
      </c>
      <c r="B2315" s="14" t="s">
        <v>381</v>
      </c>
      <c r="C2315" s="14" t="s">
        <v>7466</v>
      </c>
    </row>
    <row r="2316" spans="1:3" x14ac:dyDescent="0.25">
      <c r="A2316" s="17" t="s">
        <v>7464</v>
      </c>
      <c r="B2316" s="14" t="s">
        <v>381</v>
      </c>
      <c r="C2316" s="14" t="s">
        <v>7465</v>
      </c>
    </row>
    <row r="2317" spans="1:3" x14ac:dyDescent="0.25">
      <c r="A2317" s="17" t="s">
        <v>7464</v>
      </c>
      <c r="B2317" s="14" t="s">
        <v>389</v>
      </c>
      <c r="C2317" s="14" t="s">
        <v>7463</v>
      </c>
    </row>
    <row r="2318" spans="1:3" x14ac:dyDescent="0.25">
      <c r="A2318" s="17" t="s">
        <v>7462</v>
      </c>
      <c r="B2318" s="14" t="s">
        <v>381</v>
      </c>
      <c r="C2318" s="14" t="s">
        <v>7442</v>
      </c>
    </row>
    <row r="2319" spans="1:3" x14ac:dyDescent="0.25">
      <c r="A2319" s="17" t="s">
        <v>7461</v>
      </c>
      <c r="B2319" s="14" t="s">
        <v>381</v>
      </c>
      <c r="C2319" s="14" t="s">
        <v>7451</v>
      </c>
    </row>
    <row r="2320" spans="1:3" x14ac:dyDescent="0.25">
      <c r="A2320" s="17" t="s">
        <v>7460</v>
      </c>
      <c r="B2320" s="14" t="s">
        <v>381</v>
      </c>
      <c r="C2320" s="14" t="s">
        <v>7459</v>
      </c>
    </row>
    <row r="2321" spans="1:3" x14ac:dyDescent="0.25">
      <c r="A2321" s="17" t="s">
        <v>7458</v>
      </c>
      <c r="B2321" s="14" t="s">
        <v>381</v>
      </c>
      <c r="C2321" s="14" t="s">
        <v>7457</v>
      </c>
    </row>
    <row r="2322" spans="1:3" x14ac:dyDescent="0.25">
      <c r="A2322" s="17" t="s">
        <v>7455</v>
      </c>
      <c r="B2322" s="14" t="s">
        <v>381</v>
      </c>
      <c r="C2322" s="14" t="s">
        <v>7456</v>
      </c>
    </row>
    <row r="2323" spans="1:3" x14ac:dyDescent="0.25">
      <c r="A2323" s="17" t="s">
        <v>7455</v>
      </c>
      <c r="B2323" s="14" t="s">
        <v>381</v>
      </c>
      <c r="C2323" s="14" t="s">
        <v>7454</v>
      </c>
    </row>
    <row r="2324" spans="1:3" x14ac:dyDescent="0.25">
      <c r="A2324" s="17" t="s">
        <v>7453</v>
      </c>
      <c r="B2324" s="14" t="s">
        <v>381</v>
      </c>
      <c r="C2324" s="14" t="s">
        <v>7442</v>
      </c>
    </row>
    <row r="2325" spans="1:3" x14ac:dyDescent="0.25">
      <c r="A2325" s="17" t="s">
        <v>7452</v>
      </c>
      <c r="B2325" s="14" t="s">
        <v>381</v>
      </c>
      <c r="C2325" s="14" t="s">
        <v>7442</v>
      </c>
    </row>
    <row r="2326" spans="1:3" x14ac:dyDescent="0.25">
      <c r="A2326" s="17" t="s">
        <v>7452</v>
      </c>
      <c r="B2326" s="14" t="s">
        <v>381</v>
      </c>
      <c r="C2326" s="14" t="s">
        <v>7451</v>
      </c>
    </row>
    <row r="2327" spans="1:3" x14ac:dyDescent="0.25">
      <c r="A2327" s="17" t="s">
        <v>7450</v>
      </c>
      <c r="B2327" s="14" t="s">
        <v>381</v>
      </c>
      <c r="C2327" s="14" t="s">
        <v>7449</v>
      </c>
    </row>
    <row r="2328" spans="1:3" x14ac:dyDescent="0.25">
      <c r="A2328" s="17" t="s">
        <v>7448</v>
      </c>
      <c r="B2328" s="14" t="s">
        <v>381</v>
      </c>
      <c r="C2328" s="14" t="s">
        <v>7447</v>
      </c>
    </row>
    <row r="2329" spans="1:3" x14ac:dyDescent="0.25">
      <c r="A2329" s="17" t="s">
        <v>7446</v>
      </c>
      <c r="B2329" s="14" t="s">
        <v>381</v>
      </c>
      <c r="C2329" s="14" t="s">
        <v>7445</v>
      </c>
    </row>
    <row r="2330" spans="1:3" x14ac:dyDescent="0.25">
      <c r="A2330" s="17" t="s">
        <v>7444</v>
      </c>
      <c r="B2330" s="14" t="s">
        <v>381</v>
      </c>
      <c r="C2330" s="14" t="s">
        <v>7442</v>
      </c>
    </row>
    <row r="2331" spans="1:3" x14ac:dyDescent="0.25">
      <c r="A2331" s="17" t="s">
        <v>7443</v>
      </c>
      <c r="B2331" s="14" t="s">
        <v>381</v>
      </c>
      <c r="C2331" s="14" t="s">
        <v>7442</v>
      </c>
    </row>
    <row r="2332" spans="1:3" x14ac:dyDescent="0.25">
      <c r="A2332" s="17" t="s">
        <v>7441</v>
      </c>
      <c r="B2332" s="14" t="s">
        <v>381</v>
      </c>
      <c r="C2332" s="14" t="s">
        <v>7436</v>
      </c>
    </row>
    <row r="2333" spans="1:3" x14ac:dyDescent="0.25">
      <c r="A2333" s="17" t="s">
        <v>7440</v>
      </c>
      <c r="B2333" s="14" t="s">
        <v>381</v>
      </c>
      <c r="C2333" s="14" t="s">
        <v>7439</v>
      </c>
    </row>
    <row r="2334" spans="1:3" x14ac:dyDescent="0.25">
      <c r="A2334" s="17" t="s">
        <v>7438</v>
      </c>
      <c r="B2334" s="14" t="s">
        <v>381</v>
      </c>
      <c r="C2334" s="14" t="s">
        <v>7436</v>
      </c>
    </row>
    <row r="2335" spans="1:3" x14ac:dyDescent="0.25">
      <c r="A2335" s="17" t="s">
        <v>7437</v>
      </c>
      <c r="B2335" s="14" t="s">
        <v>381</v>
      </c>
      <c r="C2335" s="14" t="s">
        <v>7436</v>
      </c>
    </row>
    <row r="2336" spans="1:3" x14ac:dyDescent="0.25">
      <c r="A2336" s="17" t="s">
        <v>7435</v>
      </c>
      <c r="B2336" s="14" t="s">
        <v>381</v>
      </c>
      <c r="C2336" s="14" t="s">
        <v>7432</v>
      </c>
    </row>
    <row r="2337" spans="1:3" x14ac:dyDescent="0.25">
      <c r="A2337" s="17" t="s">
        <v>7434</v>
      </c>
      <c r="B2337" s="14" t="s">
        <v>381</v>
      </c>
      <c r="C2337" s="14" t="s">
        <v>7432</v>
      </c>
    </row>
    <row r="2338" spans="1:3" x14ac:dyDescent="0.25">
      <c r="A2338" s="17" t="s">
        <v>7433</v>
      </c>
      <c r="B2338" s="14" t="s">
        <v>381</v>
      </c>
      <c r="C2338" s="14" t="s">
        <v>7432</v>
      </c>
    </row>
    <row r="2339" spans="1:3" x14ac:dyDescent="0.25">
      <c r="A2339" s="17" t="s">
        <v>7431</v>
      </c>
      <c r="B2339" s="14" t="s">
        <v>381</v>
      </c>
      <c r="C2339" s="14" t="s">
        <v>7429</v>
      </c>
    </row>
    <row r="2340" spans="1:3" x14ac:dyDescent="0.25">
      <c r="A2340" s="17" t="s">
        <v>7430</v>
      </c>
      <c r="B2340" s="14" t="s">
        <v>381</v>
      </c>
      <c r="C2340" s="14" t="s">
        <v>7429</v>
      </c>
    </row>
    <row r="2341" spans="1:3" x14ac:dyDescent="0.25">
      <c r="A2341" s="17" t="s">
        <v>7428</v>
      </c>
      <c r="B2341" s="14" t="s">
        <v>381</v>
      </c>
      <c r="C2341" s="14" t="s">
        <v>7427</v>
      </c>
    </row>
    <row r="2342" spans="1:3" x14ac:dyDescent="0.25">
      <c r="A2342" s="17" t="s">
        <v>7428</v>
      </c>
      <c r="B2342" s="14" t="s">
        <v>381</v>
      </c>
      <c r="C2342" s="14" t="s">
        <v>7425</v>
      </c>
    </row>
    <row r="2343" spans="1:3" x14ac:dyDescent="0.25">
      <c r="A2343" s="17" t="s">
        <v>7426</v>
      </c>
      <c r="B2343" s="14" t="s">
        <v>381</v>
      </c>
      <c r="C2343" s="14" t="s">
        <v>7427</v>
      </c>
    </row>
    <row r="2344" spans="1:3" x14ac:dyDescent="0.25">
      <c r="A2344" s="17" t="s">
        <v>7426</v>
      </c>
      <c r="B2344" s="14" t="s">
        <v>381</v>
      </c>
      <c r="C2344" s="14" t="s">
        <v>7425</v>
      </c>
    </row>
    <row r="2345" spans="1:3" x14ac:dyDescent="0.25">
      <c r="A2345" s="17" t="s">
        <v>7424</v>
      </c>
      <c r="B2345" s="14" t="s">
        <v>381</v>
      </c>
      <c r="C2345" s="14" t="s">
        <v>7411</v>
      </c>
    </row>
    <row r="2346" spans="1:3" x14ac:dyDescent="0.25">
      <c r="A2346" s="17" t="s">
        <v>7423</v>
      </c>
      <c r="B2346" s="14" t="s">
        <v>381</v>
      </c>
      <c r="C2346" s="14" t="s">
        <v>7422</v>
      </c>
    </row>
    <row r="2347" spans="1:3" x14ac:dyDescent="0.25">
      <c r="A2347" s="17" t="s">
        <v>7421</v>
      </c>
      <c r="B2347" s="14" t="s">
        <v>381</v>
      </c>
      <c r="C2347" s="14" t="s">
        <v>7420</v>
      </c>
    </row>
    <row r="2348" spans="1:3" x14ac:dyDescent="0.25">
      <c r="A2348" s="17" t="s">
        <v>7417</v>
      </c>
      <c r="B2348" s="14" t="s">
        <v>381</v>
      </c>
      <c r="C2348" s="14" t="s">
        <v>7419</v>
      </c>
    </row>
    <row r="2349" spans="1:3" x14ac:dyDescent="0.25">
      <c r="A2349" s="17" t="s">
        <v>7417</v>
      </c>
      <c r="B2349" s="14" t="s">
        <v>381</v>
      </c>
      <c r="C2349" s="14" t="s">
        <v>7418</v>
      </c>
    </row>
    <row r="2350" spans="1:3" x14ac:dyDescent="0.25">
      <c r="A2350" s="17" t="s">
        <v>7417</v>
      </c>
      <c r="B2350" s="14" t="s">
        <v>381</v>
      </c>
      <c r="C2350" s="14" t="s">
        <v>7416</v>
      </c>
    </row>
    <row r="2351" spans="1:3" x14ac:dyDescent="0.25">
      <c r="A2351" s="17" t="s">
        <v>7415</v>
      </c>
      <c r="B2351" s="14" t="s">
        <v>381</v>
      </c>
      <c r="C2351" s="14" t="s">
        <v>7413</v>
      </c>
    </row>
    <row r="2352" spans="1:3" x14ac:dyDescent="0.25">
      <c r="A2352" s="17" t="s">
        <v>7414</v>
      </c>
      <c r="B2352" s="14" t="s">
        <v>381</v>
      </c>
      <c r="C2352" s="14" t="s">
        <v>7411</v>
      </c>
    </row>
    <row r="2353" spans="1:3" x14ac:dyDescent="0.25">
      <c r="A2353" s="17" t="s">
        <v>7414</v>
      </c>
      <c r="B2353" s="14" t="s">
        <v>381</v>
      </c>
      <c r="C2353" s="14" t="s">
        <v>7413</v>
      </c>
    </row>
    <row r="2354" spans="1:3" x14ac:dyDescent="0.25">
      <c r="A2354" s="17" t="s">
        <v>7412</v>
      </c>
      <c r="B2354" s="14" t="s">
        <v>381</v>
      </c>
      <c r="C2354" s="14" t="s">
        <v>7411</v>
      </c>
    </row>
    <row r="2355" spans="1:3" x14ac:dyDescent="0.25">
      <c r="A2355" s="17" t="s">
        <v>7410</v>
      </c>
      <c r="B2355" s="14" t="s">
        <v>381</v>
      </c>
      <c r="C2355" s="14" t="s">
        <v>7408</v>
      </c>
    </row>
    <row r="2356" spans="1:3" x14ac:dyDescent="0.25">
      <c r="A2356" s="17" t="s">
        <v>7409</v>
      </c>
      <c r="B2356" s="14" t="s">
        <v>381</v>
      </c>
      <c r="C2356" s="14" t="s">
        <v>7408</v>
      </c>
    </row>
    <row r="2357" spans="1:3" x14ac:dyDescent="0.25">
      <c r="A2357" s="17" t="s">
        <v>7407</v>
      </c>
      <c r="B2357" s="14" t="s">
        <v>381</v>
      </c>
      <c r="C2357" s="14" t="s">
        <v>7403</v>
      </c>
    </row>
    <row r="2358" spans="1:3" x14ac:dyDescent="0.25">
      <c r="A2358" s="17" t="s">
        <v>7406</v>
      </c>
      <c r="B2358" s="14" t="s">
        <v>381</v>
      </c>
      <c r="C2358" s="14" t="s">
        <v>7403</v>
      </c>
    </row>
    <row r="2359" spans="1:3" x14ac:dyDescent="0.25">
      <c r="A2359" s="17" t="s">
        <v>7405</v>
      </c>
      <c r="B2359" s="14" t="s">
        <v>381</v>
      </c>
      <c r="C2359" s="14" t="s">
        <v>7403</v>
      </c>
    </row>
    <row r="2360" spans="1:3" x14ac:dyDescent="0.25">
      <c r="A2360" s="17" t="s">
        <v>7404</v>
      </c>
      <c r="B2360" s="14" t="s">
        <v>381</v>
      </c>
      <c r="C2360" s="14" t="s">
        <v>7403</v>
      </c>
    </row>
    <row r="2361" spans="1:3" x14ac:dyDescent="0.25">
      <c r="A2361" s="17" t="s">
        <v>7402</v>
      </c>
      <c r="B2361" s="14" t="s">
        <v>381</v>
      </c>
      <c r="C2361" s="14" t="s">
        <v>7400</v>
      </c>
    </row>
    <row r="2362" spans="1:3" x14ac:dyDescent="0.25">
      <c r="A2362" s="17" t="s">
        <v>7401</v>
      </c>
      <c r="B2362" s="14" t="s">
        <v>381</v>
      </c>
      <c r="C2362" s="14" t="s">
        <v>7400</v>
      </c>
    </row>
    <row r="2363" spans="1:3" x14ac:dyDescent="0.25">
      <c r="A2363" s="17" t="s">
        <v>7399</v>
      </c>
      <c r="B2363" s="14" t="s">
        <v>381</v>
      </c>
      <c r="C2363" s="14" t="s">
        <v>7395</v>
      </c>
    </row>
    <row r="2364" spans="1:3" x14ac:dyDescent="0.25">
      <c r="A2364" s="17" t="s">
        <v>7398</v>
      </c>
      <c r="B2364" s="14" t="s">
        <v>381</v>
      </c>
      <c r="C2364" s="14" t="s">
        <v>7395</v>
      </c>
    </row>
    <row r="2365" spans="1:3" x14ac:dyDescent="0.25">
      <c r="A2365" s="17" t="s">
        <v>7397</v>
      </c>
      <c r="B2365" s="14" t="s">
        <v>381</v>
      </c>
      <c r="C2365" s="14" t="s">
        <v>7395</v>
      </c>
    </row>
    <row r="2366" spans="1:3" x14ac:dyDescent="0.25">
      <c r="A2366" s="17" t="s">
        <v>7396</v>
      </c>
      <c r="B2366" s="14" t="s">
        <v>381</v>
      </c>
      <c r="C2366" s="14" t="s">
        <v>7395</v>
      </c>
    </row>
    <row r="2367" spans="1:3" x14ac:dyDescent="0.25">
      <c r="A2367" s="17" t="s">
        <v>7394</v>
      </c>
      <c r="B2367" s="14" t="s">
        <v>381</v>
      </c>
      <c r="C2367" s="14" t="s">
        <v>7348</v>
      </c>
    </row>
    <row r="2368" spans="1:3" x14ac:dyDescent="0.25">
      <c r="A2368" s="17" t="s">
        <v>7393</v>
      </c>
      <c r="B2368" s="14" t="s">
        <v>381</v>
      </c>
      <c r="C2368" s="14" t="s">
        <v>7348</v>
      </c>
    </row>
    <row r="2369" spans="1:3" x14ac:dyDescent="0.25">
      <c r="A2369" s="17" t="s">
        <v>7392</v>
      </c>
      <c r="B2369" s="14" t="s">
        <v>381</v>
      </c>
      <c r="C2369" s="14" t="s">
        <v>7348</v>
      </c>
    </row>
    <row r="2370" spans="1:3" x14ac:dyDescent="0.25">
      <c r="A2370" s="17" t="s">
        <v>7391</v>
      </c>
      <c r="B2370" s="14" t="s">
        <v>381</v>
      </c>
      <c r="C2370" s="14" t="s">
        <v>7348</v>
      </c>
    </row>
    <row r="2371" spans="1:3" x14ac:dyDescent="0.25">
      <c r="A2371" s="17" t="s">
        <v>7390</v>
      </c>
      <c r="B2371" s="14" t="s">
        <v>381</v>
      </c>
      <c r="C2371" s="14" t="s">
        <v>7348</v>
      </c>
    </row>
    <row r="2372" spans="1:3" x14ac:dyDescent="0.25">
      <c r="A2372" s="17" t="s">
        <v>7389</v>
      </c>
      <c r="B2372" s="14" t="s">
        <v>381</v>
      </c>
      <c r="C2372" s="14" t="s">
        <v>7348</v>
      </c>
    </row>
    <row r="2373" spans="1:3" x14ac:dyDescent="0.25">
      <c r="A2373" s="17" t="s">
        <v>7388</v>
      </c>
      <c r="B2373" s="14" t="s">
        <v>381</v>
      </c>
      <c r="C2373" s="14" t="s">
        <v>7385</v>
      </c>
    </row>
    <row r="2374" spans="1:3" x14ac:dyDescent="0.25">
      <c r="A2374" s="17" t="s">
        <v>7387</v>
      </c>
      <c r="B2374" s="14" t="s">
        <v>381</v>
      </c>
      <c r="C2374" s="14" t="s">
        <v>7385</v>
      </c>
    </row>
    <row r="2375" spans="1:3" x14ac:dyDescent="0.25">
      <c r="A2375" s="17" t="s">
        <v>7386</v>
      </c>
      <c r="B2375" s="14" t="s">
        <v>381</v>
      </c>
      <c r="C2375" s="14" t="s">
        <v>7385</v>
      </c>
    </row>
    <row r="2376" spans="1:3" x14ac:dyDescent="0.25">
      <c r="A2376" s="17" t="s">
        <v>7384</v>
      </c>
      <c r="B2376" s="14" t="s">
        <v>381</v>
      </c>
      <c r="C2376" s="14" t="s">
        <v>7379</v>
      </c>
    </row>
    <row r="2377" spans="1:3" x14ac:dyDescent="0.25">
      <c r="A2377" s="17" t="s">
        <v>7383</v>
      </c>
      <c r="B2377" s="14" t="s">
        <v>381</v>
      </c>
      <c r="C2377" s="14" t="s">
        <v>7381</v>
      </c>
    </row>
    <row r="2378" spans="1:3" x14ac:dyDescent="0.25">
      <c r="A2378" s="17" t="s">
        <v>7382</v>
      </c>
      <c r="B2378" s="14" t="s">
        <v>381</v>
      </c>
      <c r="C2378" s="14" t="s">
        <v>7379</v>
      </c>
    </row>
    <row r="2379" spans="1:3" x14ac:dyDescent="0.25">
      <c r="A2379" s="17" t="s">
        <v>7382</v>
      </c>
      <c r="B2379" s="14" t="s">
        <v>381</v>
      </c>
      <c r="C2379" s="14" t="s">
        <v>7381</v>
      </c>
    </row>
    <row r="2380" spans="1:3" x14ac:dyDescent="0.25">
      <c r="A2380" s="17" t="s">
        <v>7380</v>
      </c>
      <c r="B2380" s="14" t="s">
        <v>381</v>
      </c>
      <c r="C2380" s="14" t="s">
        <v>7379</v>
      </c>
    </row>
    <row r="2381" spans="1:3" x14ac:dyDescent="0.25">
      <c r="A2381" s="17" t="s">
        <v>7378</v>
      </c>
      <c r="B2381" s="14" t="s">
        <v>381</v>
      </c>
      <c r="C2381" s="14" t="s">
        <v>7375</v>
      </c>
    </row>
    <row r="2382" spans="1:3" x14ac:dyDescent="0.25">
      <c r="A2382" s="17" t="s">
        <v>7377</v>
      </c>
      <c r="B2382" s="14" t="s">
        <v>381</v>
      </c>
      <c r="C2382" s="14" t="s">
        <v>7375</v>
      </c>
    </row>
    <row r="2383" spans="1:3" x14ac:dyDescent="0.25">
      <c r="A2383" s="17" t="s">
        <v>7376</v>
      </c>
      <c r="B2383" s="14" t="s">
        <v>381</v>
      </c>
      <c r="C2383" s="14" t="s">
        <v>7375</v>
      </c>
    </row>
    <row r="2384" spans="1:3" x14ac:dyDescent="0.25">
      <c r="A2384" s="17" t="s">
        <v>7374</v>
      </c>
      <c r="B2384" s="14" t="s">
        <v>381</v>
      </c>
      <c r="C2384" s="14" t="s">
        <v>7371</v>
      </c>
    </row>
    <row r="2385" spans="1:3" x14ac:dyDescent="0.25">
      <c r="A2385" s="17" t="s">
        <v>7373</v>
      </c>
      <c r="B2385" s="14" t="s">
        <v>381</v>
      </c>
      <c r="C2385" s="14" t="s">
        <v>7371</v>
      </c>
    </row>
    <row r="2386" spans="1:3" x14ac:dyDescent="0.25">
      <c r="A2386" s="17" t="s">
        <v>7372</v>
      </c>
      <c r="B2386" s="14" t="s">
        <v>381</v>
      </c>
      <c r="C2386" s="14" t="s">
        <v>7371</v>
      </c>
    </row>
    <row r="2387" spans="1:3" x14ac:dyDescent="0.25">
      <c r="A2387" s="17" t="s">
        <v>7370</v>
      </c>
      <c r="B2387" s="14" t="s">
        <v>381</v>
      </c>
      <c r="C2387" s="14" t="s">
        <v>7346</v>
      </c>
    </row>
    <row r="2388" spans="1:3" x14ac:dyDescent="0.25">
      <c r="A2388" s="17" t="s">
        <v>7369</v>
      </c>
      <c r="B2388" s="14" t="s">
        <v>381</v>
      </c>
      <c r="C2388" s="14" t="s">
        <v>7346</v>
      </c>
    </row>
    <row r="2389" spans="1:3" x14ac:dyDescent="0.25">
      <c r="A2389" s="17" t="s">
        <v>7368</v>
      </c>
      <c r="B2389" s="14" t="s">
        <v>381</v>
      </c>
      <c r="C2389" s="14" t="s">
        <v>7346</v>
      </c>
    </row>
    <row r="2390" spans="1:3" x14ac:dyDescent="0.25">
      <c r="A2390" s="17" t="s">
        <v>7367</v>
      </c>
      <c r="B2390" s="14" t="s">
        <v>381</v>
      </c>
      <c r="C2390" s="14" t="s">
        <v>7341</v>
      </c>
    </row>
    <row r="2391" spans="1:3" x14ac:dyDescent="0.25">
      <c r="A2391" s="17" t="s">
        <v>7366</v>
      </c>
      <c r="B2391" s="14" t="s">
        <v>381</v>
      </c>
      <c r="C2391" s="14" t="s">
        <v>7341</v>
      </c>
    </row>
    <row r="2392" spans="1:3" x14ac:dyDescent="0.25">
      <c r="A2392" s="17" t="s">
        <v>7365</v>
      </c>
      <c r="B2392" s="14" t="s">
        <v>381</v>
      </c>
      <c r="C2392" s="14" t="s">
        <v>7341</v>
      </c>
    </row>
    <row r="2393" spans="1:3" x14ac:dyDescent="0.25">
      <c r="A2393" s="17" t="s">
        <v>7364</v>
      </c>
      <c r="B2393" s="14" t="s">
        <v>381</v>
      </c>
      <c r="C2393" s="14" t="s">
        <v>7356</v>
      </c>
    </row>
    <row r="2394" spans="1:3" x14ac:dyDescent="0.25">
      <c r="A2394" s="17" t="s">
        <v>7363</v>
      </c>
      <c r="B2394" s="14" t="s">
        <v>381</v>
      </c>
      <c r="C2394" s="14" t="s">
        <v>7362</v>
      </c>
    </row>
    <row r="2395" spans="1:3" x14ac:dyDescent="0.25">
      <c r="A2395" s="17" t="s">
        <v>7361</v>
      </c>
      <c r="B2395" s="14" t="s">
        <v>381</v>
      </c>
      <c r="C2395" s="14" t="s">
        <v>7359</v>
      </c>
    </row>
    <row r="2396" spans="1:3" x14ac:dyDescent="0.25">
      <c r="A2396" s="17" t="s">
        <v>7361</v>
      </c>
      <c r="B2396" s="14" t="s">
        <v>381</v>
      </c>
      <c r="C2396" s="14" t="s">
        <v>7356</v>
      </c>
    </row>
    <row r="2397" spans="1:3" x14ac:dyDescent="0.25">
      <c r="A2397" s="17" t="s">
        <v>7360</v>
      </c>
      <c r="B2397" s="14" t="s">
        <v>381</v>
      </c>
      <c r="C2397" s="14" t="s">
        <v>7359</v>
      </c>
    </row>
    <row r="2398" spans="1:3" x14ac:dyDescent="0.25">
      <c r="A2398" s="17" t="s">
        <v>7358</v>
      </c>
      <c r="B2398" s="14" t="s">
        <v>381</v>
      </c>
      <c r="C2398" s="14" t="s">
        <v>7356</v>
      </c>
    </row>
    <row r="2399" spans="1:3" x14ac:dyDescent="0.25">
      <c r="A2399" s="17" t="s">
        <v>7357</v>
      </c>
      <c r="B2399" s="14" t="s">
        <v>381</v>
      </c>
      <c r="C2399" s="14" t="s">
        <v>7356</v>
      </c>
    </row>
    <row r="2400" spans="1:3" x14ac:dyDescent="0.25">
      <c r="A2400" s="17" t="s">
        <v>7355</v>
      </c>
      <c r="B2400" s="14" t="s">
        <v>381</v>
      </c>
      <c r="C2400" s="14" t="s">
        <v>7350</v>
      </c>
    </row>
    <row r="2401" spans="1:3" x14ac:dyDescent="0.25">
      <c r="A2401" s="17" t="s">
        <v>7355</v>
      </c>
      <c r="B2401" s="14" t="s">
        <v>381</v>
      </c>
      <c r="C2401" s="14" t="s">
        <v>7312</v>
      </c>
    </row>
    <row r="2402" spans="1:3" x14ac:dyDescent="0.25">
      <c r="A2402" s="17" t="s">
        <v>7354</v>
      </c>
      <c r="B2402" s="14" t="s">
        <v>381</v>
      </c>
      <c r="C2402" s="14" t="s">
        <v>7352</v>
      </c>
    </row>
    <row r="2403" spans="1:3" x14ac:dyDescent="0.25">
      <c r="A2403" s="17" t="s">
        <v>7353</v>
      </c>
      <c r="B2403" s="14" t="s">
        <v>381</v>
      </c>
      <c r="C2403" s="14" t="s">
        <v>7352</v>
      </c>
    </row>
    <row r="2404" spans="1:3" x14ac:dyDescent="0.25">
      <c r="A2404" s="17" t="s">
        <v>7351</v>
      </c>
      <c r="B2404" s="14" t="s">
        <v>381</v>
      </c>
      <c r="C2404" s="14" t="s">
        <v>7350</v>
      </c>
    </row>
    <row r="2405" spans="1:3" x14ac:dyDescent="0.25">
      <c r="A2405" s="17" t="s">
        <v>7349</v>
      </c>
      <c r="B2405" s="14" t="s">
        <v>381</v>
      </c>
      <c r="C2405" s="14" t="s">
        <v>7312</v>
      </c>
    </row>
    <row r="2406" spans="1:3" x14ac:dyDescent="0.25">
      <c r="A2406" s="17" t="s">
        <v>7347</v>
      </c>
      <c r="B2406" s="14" t="s">
        <v>381</v>
      </c>
      <c r="C2406" s="14" t="s">
        <v>7348</v>
      </c>
    </row>
    <row r="2407" spans="1:3" x14ac:dyDescent="0.25">
      <c r="A2407" s="17" t="s">
        <v>7347</v>
      </c>
      <c r="B2407" s="14" t="s">
        <v>381</v>
      </c>
      <c r="C2407" s="14" t="s">
        <v>7346</v>
      </c>
    </row>
    <row r="2408" spans="1:3" x14ac:dyDescent="0.25">
      <c r="A2408" s="17" t="s">
        <v>7345</v>
      </c>
      <c r="B2408" s="14" t="s">
        <v>381</v>
      </c>
      <c r="C2408" s="14" t="s">
        <v>7341</v>
      </c>
    </row>
    <row r="2409" spans="1:3" x14ac:dyDescent="0.25">
      <c r="A2409" s="17" t="s">
        <v>7344</v>
      </c>
      <c r="B2409" s="14" t="s">
        <v>381</v>
      </c>
      <c r="C2409" s="14" t="s">
        <v>7343</v>
      </c>
    </row>
    <row r="2410" spans="1:3" x14ac:dyDescent="0.25">
      <c r="A2410" s="17" t="s">
        <v>7342</v>
      </c>
      <c r="B2410" s="14" t="s">
        <v>381</v>
      </c>
      <c r="C2410" s="14" t="s">
        <v>7341</v>
      </c>
    </row>
    <row r="2411" spans="1:3" x14ac:dyDescent="0.25">
      <c r="A2411" s="17" t="s">
        <v>7340</v>
      </c>
      <c r="B2411" s="14" t="s">
        <v>381</v>
      </c>
      <c r="C2411" s="14" t="s">
        <v>7341</v>
      </c>
    </row>
    <row r="2412" spans="1:3" x14ac:dyDescent="0.25">
      <c r="A2412" s="17" t="s">
        <v>7340</v>
      </c>
      <c r="B2412" s="14" t="s">
        <v>381</v>
      </c>
      <c r="C2412" s="14" t="s">
        <v>7339</v>
      </c>
    </row>
    <row r="2413" spans="1:3" x14ac:dyDescent="0.25">
      <c r="A2413" s="17" t="s">
        <v>7338</v>
      </c>
      <c r="B2413" s="14" t="s">
        <v>381</v>
      </c>
      <c r="C2413" s="14" t="s">
        <v>7337</v>
      </c>
    </row>
    <row r="2414" spans="1:3" x14ac:dyDescent="0.25">
      <c r="A2414" s="17" t="s">
        <v>7336</v>
      </c>
      <c r="B2414" s="14" t="s">
        <v>381</v>
      </c>
      <c r="C2414" s="14" t="s">
        <v>7333</v>
      </c>
    </row>
    <row r="2415" spans="1:3" x14ac:dyDescent="0.25">
      <c r="A2415" s="17" t="s">
        <v>7335</v>
      </c>
      <c r="B2415" s="14" t="s">
        <v>381</v>
      </c>
      <c r="C2415" s="14" t="s">
        <v>7312</v>
      </c>
    </row>
    <row r="2416" spans="1:3" x14ac:dyDescent="0.25">
      <c r="A2416" s="17" t="s">
        <v>7334</v>
      </c>
      <c r="B2416" s="14" t="s">
        <v>381</v>
      </c>
      <c r="C2416" s="14" t="s">
        <v>7333</v>
      </c>
    </row>
    <row r="2417" spans="1:3" x14ac:dyDescent="0.25">
      <c r="A2417" s="17" t="s">
        <v>7332</v>
      </c>
      <c r="B2417" s="14" t="s">
        <v>381</v>
      </c>
      <c r="C2417" s="14" t="s">
        <v>7312</v>
      </c>
    </row>
    <row r="2418" spans="1:3" x14ac:dyDescent="0.25">
      <c r="A2418" s="17" t="s">
        <v>7331</v>
      </c>
      <c r="B2418" s="14" t="s">
        <v>381</v>
      </c>
      <c r="C2418" s="14" t="s">
        <v>7312</v>
      </c>
    </row>
    <row r="2419" spans="1:3" x14ac:dyDescent="0.25">
      <c r="A2419" s="17" t="s">
        <v>7330</v>
      </c>
      <c r="B2419" s="14" t="s">
        <v>385</v>
      </c>
      <c r="C2419" s="14" t="s">
        <v>7291</v>
      </c>
    </row>
    <row r="2420" spans="1:3" x14ac:dyDescent="0.25">
      <c r="A2420" s="17" t="s">
        <v>7329</v>
      </c>
      <c r="B2420" s="14" t="s">
        <v>385</v>
      </c>
      <c r="C2420" s="14" t="s">
        <v>7210</v>
      </c>
    </row>
    <row r="2421" spans="1:3" x14ac:dyDescent="0.25">
      <c r="A2421" s="17" t="s">
        <v>7328</v>
      </c>
      <c r="B2421" s="14" t="s">
        <v>385</v>
      </c>
      <c r="C2421" s="14" t="s">
        <v>7207</v>
      </c>
    </row>
    <row r="2422" spans="1:3" x14ac:dyDescent="0.25">
      <c r="A2422" s="17" t="s">
        <v>7327</v>
      </c>
      <c r="B2422" s="14" t="s">
        <v>385</v>
      </c>
      <c r="C2422" s="14" t="s">
        <v>7207</v>
      </c>
    </row>
    <row r="2423" spans="1:3" x14ac:dyDescent="0.25">
      <c r="A2423" s="17" t="s">
        <v>7326</v>
      </c>
      <c r="B2423" s="14" t="s">
        <v>385</v>
      </c>
      <c r="C2423" s="14" t="s">
        <v>7322</v>
      </c>
    </row>
    <row r="2424" spans="1:3" x14ac:dyDescent="0.25">
      <c r="A2424" s="17" t="s">
        <v>7326</v>
      </c>
      <c r="B2424" s="14" t="s">
        <v>385</v>
      </c>
      <c r="C2424" s="14" t="s">
        <v>7325</v>
      </c>
    </row>
    <row r="2425" spans="1:3" x14ac:dyDescent="0.25">
      <c r="A2425" s="17" t="s">
        <v>7324</v>
      </c>
      <c r="B2425" s="14" t="s">
        <v>385</v>
      </c>
      <c r="C2425" s="14" t="s">
        <v>7323</v>
      </c>
    </row>
    <row r="2426" spans="1:3" x14ac:dyDescent="0.25">
      <c r="A2426" s="17" t="s">
        <v>7321</v>
      </c>
      <c r="B2426" s="14" t="s">
        <v>385</v>
      </c>
      <c r="C2426" s="14" t="s">
        <v>7322</v>
      </c>
    </row>
    <row r="2427" spans="1:3" x14ac:dyDescent="0.25">
      <c r="A2427" s="17" t="s">
        <v>7321</v>
      </c>
      <c r="B2427" s="14" t="s">
        <v>385</v>
      </c>
      <c r="C2427" s="14" t="s">
        <v>7320</v>
      </c>
    </row>
    <row r="2428" spans="1:3" x14ac:dyDescent="0.25">
      <c r="A2428" s="17" t="s">
        <v>7319</v>
      </c>
      <c r="B2428" s="14" t="s">
        <v>385</v>
      </c>
      <c r="C2428" s="14" t="s">
        <v>7291</v>
      </c>
    </row>
    <row r="2429" spans="1:3" x14ac:dyDescent="0.25">
      <c r="A2429" s="17" t="s">
        <v>7318</v>
      </c>
      <c r="B2429" s="14" t="s">
        <v>385</v>
      </c>
      <c r="C2429" s="14" t="s">
        <v>7317</v>
      </c>
    </row>
    <row r="2430" spans="1:3" x14ac:dyDescent="0.25">
      <c r="A2430" s="17" t="s">
        <v>7316</v>
      </c>
      <c r="B2430" s="14" t="s">
        <v>385</v>
      </c>
      <c r="C2430" s="14" t="s">
        <v>7291</v>
      </c>
    </row>
    <row r="2431" spans="1:3" x14ac:dyDescent="0.25">
      <c r="A2431" s="17" t="s">
        <v>7315</v>
      </c>
      <c r="B2431" s="14" t="s">
        <v>385</v>
      </c>
      <c r="C2431" s="14" t="s">
        <v>7291</v>
      </c>
    </row>
    <row r="2432" spans="1:3" x14ac:dyDescent="0.25">
      <c r="A2432" s="17" t="s">
        <v>7314</v>
      </c>
      <c r="B2432" s="14" t="s">
        <v>385</v>
      </c>
      <c r="C2432" s="14" t="s">
        <v>7264</v>
      </c>
    </row>
    <row r="2433" spans="1:3" x14ac:dyDescent="0.25">
      <c r="A2433" s="17" t="s">
        <v>7313</v>
      </c>
      <c r="B2433" s="14" t="s">
        <v>385</v>
      </c>
      <c r="C2433" s="14" t="s">
        <v>7309</v>
      </c>
    </row>
    <row r="2434" spans="1:3" x14ac:dyDescent="0.25">
      <c r="A2434" s="17" t="s">
        <v>7313</v>
      </c>
      <c r="B2434" s="14" t="s">
        <v>381</v>
      </c>
      <c r="C2434" s="14" t="s">
        <v>7312</v>
      </c>
    </row>
    <row r="2435" spans="1:3" x14ac:dyDescent="0.25">
      <c r="A2435" s="17" t="s">
        <v>7310</v>
      </c>
      <c r="B2435" s="14" t="s">
        <v>385</v>
      </c>
      <c r="C2435" s="14" t="s">
        <v>7311</v>
      </c>
    </row>
    <row r="2436" spans="1:3" x14ac:dyDescent="0.25">
      <c r="A2436" s="17" t="s">
        <v>7310</v>
      </c>
      <c r="B2436" s="14" t="s">
        <v>385</v>
      </c>
      <c r="C2436" s="14" t="s">
        <v>7309</v>
      </c>
    </row>
    <row r="2437" spans="1:3" x14ac:dyDescent="0.25">
      <c r="A2437" s="17" t="s">
        <v>7308</v>
      </c>
      <c r="B2437" s="14" t="s">
        <v>385</v>
      </c>
      <c r="C2437" s="14" t="s">
        <v>7291</v>
      </c>
    </row>
    <row r="2438" spans="1:3" x14ac:dyDescent="0.25">
      <c r="A2438" s="17" t="s">
        <v>7307</v>
      </c>
      <c r="B2438" s="14" t="s">
        <v>385</v>
      </c>
      <c r="C2438" s="14" t="s">
        <v>7306</v>
      </c>
    </row>
    <row r="2439" spans="1:3" x14ac:dyDescent="0.25">
      <c r="A2439" s="17" t="s">
        <v>7305</v>
      </c>
      <c r="B2439" s="14" t="s">
        <v>385</v>
      </c>
      <c r="C2439" s="14" t="s">
        <v>7224</v>
      </c>
    </row>
    <row r="2440" spans="1:3" x14ac:dyDescent="0.25">
      <c r="A2440" s="17" t="s">
        <v>7304</v>
      </c>
      <c r="B2440" s="14" t="s">
        <v>385</v>
      </c>
      <c r="C2440" s="14" t="s">
        <v>7224</v>
      </c>
    </row>
    <row r="2441" spans="1:3" x14ac:dyDescent="0.25">
      <c r="A2441" s="17" t="s">
        <v>7303</v>
      </c>
      <c r="B2441" s="14" t="s">
        <v>385</v>
      </c>
      <c r="C2441" s="14" t="s">
        <v>7302</v>
      </c>
    </row>
    <row r="2442" spans="1:3" x14ac:dyDescent="0.25">
      <c r="A2442" s="17" t="s">
        <v>7301</v>
      </c>
      <c r="B2442" s="14" t="s">
        <v>385</v>
      </c>
      <c r="C2442" s="14" t="s">
        <v>7300</v>
      </c>
    </row>
    <row r="2443" spans="1:3" x14ac:dyDescent="0.25">
      <c r="A2443" s="17" t="s">
        <v>7299</v>
      </c>
      <c r="B2443" s="14" t="s">
        <v>385</v>
      </c>
      <c r="C2443" s="14" t="s">
        <v>7291</v>
      </c>
    </row>
    <row r="2444" spans="1:3" x14ac:dyDescent="0.25">
      <c r="A2444" s="17" t="s">
        <v>7298</v>
      </c>
      <c r="B2444" s="14" t="s">
        <v>385</v>
      </c>
      <c r="C2444" s="14" t="s">
        <v>7245</v>
      </c>
    </row>
    <row r="2445" spans="1:3" x14ac:dyDescent="0.25">
      <c r="A2445" s="17" t="s">
        <v>7298</v>
      </c>
      <c r="B2445" s="14" t="s">
        <v>385</v>
      </c>
      <c r="C2445" s="14" t="s">
        <v>7291</v>
      </c>
    </row>
    <row r="2446" spans="1:3" x14ac:dyDescent="0.25">
      <c r="A2446" s="17" t="s">
        <v>7297</v>
      </c>
      <c r="B2446" s="14" t="s">
        <v>385</v>
      </c>
      <c r="C2446" s="14" t="s">
        <v>7291</v>
      </c>
    </row>
    <row r="2447" spans="1:3" x14ac:dyDescent="0.25">
      <c r="A2447" s="17" t="s">
        <v>7296</v>
      </c>
      <c r="B2447" s="14" t="s">
        <v>385</v>
      </c>
      <c r="C2447" s="14" t="s">
        <v>7291</v>
      </c>
    </row>
    <row r="2448" spans="1:3" x14ac:dyDescent="0.25">
      <c r="A2448" s="17" t="s">
        <v>7296</v>
      </c>
      <c r="B2448" s="14" t="s">
        <v>385</v>
      </c>
      <c r="C2448" s="14" t="s">
        <v>7212</v>
      </c>
    </row>
    <row r="2449" spans="1:3" x14ac:dyDescent="0.25">
      <c r="A2449" s="17" t="s">
        <v>7296</v>
      </c>
      <c r="B2449" s="14" t="s">
        <v>385</v>
      </c>
      <c r="C2449" s="14" t="s">
        <v>7295</v>
      </c>
    </row>
    <row r="2450" spans="1:3" x14ac:dyDescent="0.25">
      <c r="A2450" s="17" t="s">
        <v>7294</v>
      </c>
      <c r="B2450" s="14" t="s">
        <v>385</v>
      </c>
      <c r="C2450" s="14" t="s">
        <v>7293</v>
      </c>
    </row>
    <row r="2451" spans="1:3" x14ac:dyDescent="0.25">
      <c r="A2451" s="17" t="s">
        <v>7292</v>
      </c>
      <c r="B2451" s="14" t="s">
        <v>385</v>
      </c>
      <c r="C2451" s="14" t="s">
        <v>7291</v>
      </c>
    </row>
    <row r="2452" spans="1:3" x14ac:dyDescent="0.25">
      <c r="A2452" s="17" t="s">
        <v>7290</v>
      </c>
      <c r="B2452" s="14" t="s">
        <v>385</v>
      </c>
      <c r="C2452" s="14" t="s">
        <v>7291</v>
      </c>
    </row>
    <row r="2453" spans="1:3" x14ac:dyDescent="0.25">
      <c r="A2453" s="17" t="s">
        <v>7290</v>
      </c>
      <c r="B2453" s="14" t="s">
        <v>373</v>
      </c>
      <c r="C2453" s="14" t="s">
        <v>7289</v>
      </c>
    </row>
    <row r="2454" spans="1:3" x14ac:dyDescent="0.25">
      <c r="A2454" s="17" t="s">
        <v>7288</v>
      </c>
      <c r="B2454" s="14" t="s">
        <v>385</v>
      </c>
      <c r="C2454" s="14" t="s">
        <v>7212</v>
      </c>
    </row>
    <row r="2455" spans="1:3" x14ac:dyDescent="0.25">
      <c r="A2455" s="17" t="s">
        <v>7287</v>
      </c>
      <c r="B2455" s="14" t="s">
        <v>385</v>
      </c>
      <c r="C2455" s="14" t="s">
        <v>7212</v>
      </c>
    </row>
    <row r="2456" spans="1:3" x14ac:dyDescent="0.25">
      <c r="A2456" s="17" t="s">
        <v>7286</v>
      </c>
      <c r="B2456" s="14" t="s">
        <v>385</v>
      </c>
      <c r="C2456" s="14" t="s">
        <v>7212</v>
      </c>
    </row>
    <row r="2457" spans="1:3" x14ac:dyDescent="0.25">
      <c r="A2457" s="17" t="s">
        <v>7285</v>
      </c>
      <c r="B2457" s="14" t="s">
        <v>385</v>
      </c>
      <c r="C2457" s="14" t="s">
        <v>7212</v>
      </c>
    </row>
    <row r="2458" spans="1:3" x14ac:dyDescent="0.25">
      <c r="A2458" s="17" t="s">
        <v>7284</v>
      </c>
      <c r="B2458" s="14" t="s">
        <v>385</v>
      </c>
      <c r="C2458" s="14" t="s">
        <v>7212</v>
      </c>
    </row>
    <row r="2459" spans="1:3" x14ac:dyDescent="0.25">
      <c r="A2459" s="17" t="s">
        <v>7283</v>
      </c>
      <c r="B2459" s="14" t="s">
        <v>385</v>
      </c>
      <c r="C2459" s="14" t="s">
        <v>7212</v>
      </c>
    </row>
    <row r="2460" spans="1:3" x14ac:dyDescent="0.25">
      <c r="A2460" s="17" t="s">
        <v>7282</v>
      </c>
      <c r="B2460" s="14" t="s">
        <v>385</v>
      </c>
      <c r="C2460" s="14" t="s">
        <v>7210</v>
      </c>
    </row>
    <row r="2461" spans="1:3" x14ac:dyDescent="0.25">
      <c r="A2461" s="17" t="s">
        <v>7281</v>
      </c>
      <c r="B2461" s="14" t="s">
        <v>385</v>
      </c>
      <c r="C2461" s="14" t="s">
        <v>7210</v>
      </c>
    </row>
    <row r="2462" spans="1:3" x14ac:dyDescent="0.25">
      <c r="A2462" s="17" t="s">
        <v>7280</v>
      </c>
      <c r="B2462" s="14" t="s">
        <v>385</v>
      </c>
      <c r="C2462" s="14" t="s">
        <v>7210</v>
      </c>
    </row>
    <row r="2463" spans="1:3" x14ac:dyDescent="0.25">
      <c r="A2463" s="17" t="s">
        <v>7279</v>
      </c>
      <c r="B2463" s="14" t="s">
        <v>385</v>
      </c>
      <c r="C2463" s="14" t="s">
        <v>7210</v>
      </c>
    </row>
    <row r="2464" spans="1:3" x14ac:dyDescent="0.25">
      <c r="A2464" s="17" t="s">
        <v>7278</v>
      </c>
      <c r="B2464" s="14" t="s">
        <v>385</v>
      </c>
      <c r="C2464" s="14" t="s">
        <v>7207</v>
      </c>
    </row>
    <row r="2465" spans="1:3" x14ac:dyDescent="0.25">
      <c r="A2465" s="17" t="s">
        <v>7277</v>
      </c>
      <c r="B2465" s="14" t="s">
        <v>385</v>
      </c>
      <c r="C2465" s="14" t="s">
        <v>7207</v>
      </c>
    </row>
    <row r="2466" spans="1:3" x14ac:dyDescent="0.25">
      <c r="A2466" s="17" t="s">
        <v>7276</v>
      </c>
      <c r="B2466" s="14" t="s">
        <v>385</v>
      </c>
      <c r="C2466" s="14" t="s">
        <v>7207</v>
      </c>
    </row>
    <row r="2467" spans="1:3" x14ac:dyDescent="0.25">
      <c r="A2467" s="17" t="s">
        <v>7275</v>
      </c>
      <c r="B2467" s="14" t="s">
        <v>385</v>
      </c>
      <c r="C2467" s="14" t="s">
        <v>7207</v>
      </c>
    </row>
    <row r="2468" spans="1:3" x14ac:dyDescent="0.25">
      <c r="A2468" s="17" t="s">
        <v>7274</v>
      </c>
      <c r="B2468" s="14" t="s">
        <v>385</v>
      </c>
      <c r="C2468" s="14" t="s">
        <v>7207</v>
      </c>
    </row>
    <row r="2469" spans="1:3" x14ac:dyDescent="0.25">
      <c r="A2469" s="17" t="s">
        <v>7273</v>
      </c>
      <c r="B2469" s="14" t="s">
        <v>385</v>
      </c>
      <c r="C2469" s="14" t="s">
        <v>7268</v>
      </c>
    </row>
    <row r="2470" spans="1:3" x14ac:dyDescent="0.25">
      <c r="A2470" s="17" t="s">
        <v>7272</v>
      </c>
      <c r="B2470" s="14" t="s">
        <v>385</v>
      </c>
      <c r="C2470" s="14" t="s">
        <v>7271</v>
      </c>
    </row>
    <row r="2471" spans="1:3" x14ac:dyDescent="0.25">
      <c r="A2471" s="17" t="s">
        <v>7270</v>
      </c>
      <c r="B2471" s="14" t="s">
        <v>385</v>
      </c>
      <c r="C2471" s="14" t="s">
        <v>7268</v>
      </c>
    </row>
    <row r="2472" spans="1:3" x14ac:dyDescent="0.25">
      <c r="A2472" s="17" t="s">
        <v>7269</v>
      </c>
      <c r="B2472" s="14" t="s">
        <v>385</v>
      </c>
      <c r="C2472" s="14" t="s">
        <v>7268</v>
      </c>
    </row>
    <row r="2473" spans="1:3" x14ac:dyDescent="0.25">
      <c r="A2473" s="17" t="s">
        <v>7267</v>
      </c>
      <c r="B2473" s="14" t="s">
        <v>385</v>
      </c>
      <c r="C2473" s="14" t="s">
        <v>7264</v>
      </c>
    </row>
    <row r="2474" spans="1:3" x14ac:dyDescent="0.25">
      <c r="A2474" s="17" t="s">
        <v>7266</v>
      </c>
      <c r="B2474" s="14" t="s">
        <v>385</v>
      </c>
      <c r="C2474" s="14" t="s">
        <v>7264</v>
      </c>
    </row>
    <row r="2475" spans="1:3" x14ac:dyDescent="0.25">
      <c r="A2475" s="17" t="s">
        <v>7265</v>
      </c>
      <c r="B2475" s="14" t="s">
        <v>385</v>
      </c>
      <c r="C2475" s="14" t="s">
        <v>7264</v>
      </c>
    </row>
    <row r="2476" spans="1:3" x14ac:dyDescent="0.25">
      <c r="A2476" s="17" t="s">
        <v>7263</v>
      </c>
      <c r="B2476" s="14" t="s">
        <v>385</v>
      </c>
      <c r="C2476" s="14" t="s">
        <v>7257</v>
      </c>
    </row>
    <row r="2477" spans="1:3" x14ac:dyDescent="0.25">
      <c r="A2477" s="17" t="s">
        <v>7262</v>
      </c>
      <c r="B2477" s="14" t="s">
        <v>385</v>
      </c>
      <c r="C2477" s="14" t="s">
        <v>7209</v>
      </c>
    </row>
    <row r="2478" spans="1:3" x14ac:dyDescent="0.25">
      <c r="A2478" s="17" t="s">
        <v>7262</v>
      </c>
      <c r="B2478" s="14" t="s">
        <v>385</v>
      </c>
      <c r="C2478" s="14" t="s">
        <v>7257</v>
      </c>
    </row>
    <row r="2479" spans="1:3" x14ac:dyDescent="0.25">
      <c r="A2479" s="17" t="s">
        <v>7261</v>
      </c>
      <c r="B2479" s="14" t="s">
        <v>385</v>
      </c>
      <c r="C2479" s="14" t="s">
        <v>7209</v>
      </c>
    </row>
    <row r="2480" spans="1:3" x14ac:dyDescent="0.25">
      <c r="A2480" s="17" t="s">
        <v>7260</v>
      </c>
      <c r="B2480" s="14" t="s">
        <v>385</v>
      </c>
      <c r="C2480" s="14" t="s">
        <v>7257</v>
      </c>
    </row>
    <row r="2481" spans="1:3" x14ac:dyDescent="0.25">
      <c r="A2481" s="17" t="s">
        <v>7259</v>
      </c>
      <c r="B2481" s="14" t="s">
        <v>385</v>
      </c>
      <c r="C2481" s="14" t="s">
        <v>7257</v>
      </c>
    </row>
    <row r="2482" spans="1:3" x14ac:dyDescent="0.25">
      <c r="A2482" s="17" t="s">
        <v>7258</v>
      </c>
      <c r="B2482" s="14" t="s">
        <v>385</v>
      </c>
      <c r="C2482" s="14" t="s">
        <v>7257</v>
      </c>
    </row>
    <row r="2483" spans="1:3" x14ac:dyDescent="0.25">
      <c r="A2483" s="17" t="s">
        <v>7256</v>
      </c>
      <c r="B2483" s="14" t="s">
        <v>385</v>
      </c>
      <c r="C2483" s="14" t="s">
        <v>7221</v>
      </c>
    </row>
    <row r="2484" spans="1:3" x14ac:dyDescent="0.25">
      <c r="A2484" s="17" t="s">
        <v>7255</v>
      </c>
      <c r="B2484" s="14" t="s">
        <v>385</v>
      </c>
      <c r="C2484" s="14" t="s">
        <v>7221</v>
      </c>
    </row>
    <row r="2485" spans="1:3" x14ac:dyDescent="0.25">
      <c r="A2485" s="17" t="s">
        <v>7254</v>
      </c>
      <c r="B2485" s="14" t="s">
        <v>385</v>
      </c>
      <c r="C2485" s="14" t="s">
        <v>7221</v>
      </c>
    </row>
    <row r="2486" spans="1:3" x14ac:dyDescent="0.25">
      <c r="A2486" s="17" t="s">
        <v>7253</v>
      </c>
      <c r="B2486" s="14" t="s">
        <v>385</v>
      </c>
      <c r="C2486" s="14" t="s">
        <v>7245</v>
      </c>
    </row>
    <row r="2487" spans="1:3" x14ac:dyDescent="0.25">
      <c r="A2487" s="17" t="s">
        <v>7253</v>
      </c>
      <c r="B2487" s="14" t="s">
        <v>385</v>
      </c>
      <c r="C2487" s="14" t="s">
        <v>7221</v>
      </c>
    </row>
    <row r="2488" spans="1:3" x14ac:dyDescent="0.25">
      <c r="A2488" s="17" t="s">
        <v>7252</v>
      </c>
      <c r="B2488" s="14" t="s">
        <v>385</v>
      </c>
      <c r="C2488" s="14" t="s">
        <v>7237</v>
      </c>
    </row>
    <row r="2489" spans="1:3" x14ac:dyDescent="0.25">
      <c r="A2489" s="17" t="s">
        <v>7251</v>
      </c>
      <c r="B2489" s="14" t="s">
        <v>385</v>
      </c>
      <c r="C2489" s="14" t="s">
        <v>7237</v>
      </c>
    </row>
    <row r="2490" spans="1:3" x14ac:dyDescent="0.25">
      <c r="A2490" s="17" t="s">
        <v>7250</v>
      </c>
      <c r="B2490" s="14" t="s">
        <v>385</v>
      </c>
      <c r="C2490" s="14" t="s">
        <v>7237</v>
      </c>
    </row>
    <row r="2491" spans="1:3" x14ac:dyDescent="0.25">
      <c r="A2491" s="17" t="s">
        <v>7249</v>
      </c>
      <c r="B2491" s="14" t="s">
        <v>385</v>
      </c>
      <c r="C2491" s="14" t="s">
        <v>7248</v>
      </c>
    </row>
    <row r="2492" spans="1:3" x14ac:dyDescent="0.25">
      <c r="A2492" s="17" t="s">
        <v>7247</v>
      </c>
      <c r="B2492" s="14" t="s">
        <v>385</v>
      </c>
      <c r="C2492" s="14" t="s">
        <v>7245</v>
      </c>
    </row>
    <row r="2493" spans="1:3" x14ac:dyDescent="0.25">
      <c r="A2493" s="17" t="s">
        <v>7246</v>
      </c>
      <c r="B2493" s="14" t="s">
        <v>385</v>
      </c>
      <c r="C2493" s="14" t="s">
        <v>7245</v>
      </c>
    </row>
    <row r="2494" spans="1:3" x14ac:dyDescent="0.25">
      <c r="A2494" s="17" t="s">
        <v>7244</v>
      </c>
      <c r="B2494" s="14" t="s">
        <v>385</v>
      </c>
      <c r="C2494" s="14" t="s">
        <v>7237</v>
      </c>
    </row>
    <row r="2495" spans="1:3" x14ac:dyDescent="0.25">
      <c r="A2495" s="17" t="s">
        <v>7244</v>
      </c>
      <c r="B2495" s="14" t="s">
        <v>385</v>
      </c>
      <c r="C2495" s="14" t="s">
        <v>7243</v>
      </c>
    </row>
    <row r="2496" spans="1:3" x14ac:dyDescent="0.25">
      <c r="A2496" s="17" t="s">
        <v>7242</v>
      </c>
      <c r="B2496" s="14" t="s">
        <v>385</v>
      </c>
      <c r="C2496" s="14" t="s">
        <v>7243</v>
      </c>
    </row>
    <row r="2497" spans="1:3" x14ac:dyDescent="0.25">
      <c r="A2497" s="17" t="s">
        <v>7242</v>
      </c>
      <c r="B2497" s="14" t="s">
        <v>385</v>
      </c>
      <c r="C2497" s="14" t="s">
        <v>7173</v>
      </c>
    </row>
    <row r="2498" spans="1:3" x14ac:dyDescent="0.25">
      <c r="A2498" s="17" t="s">
        <v>7241</v>
      </c>
      <c r="B2498" s="14" t="s">
        <v>385</v>
      </c>
      <c r="C2498" s="14" t="s">
        <v>7173</v>
      </c>
    </row>
    <row r="2499" spans="1:3" x14ac:dyDescent="0.25">
      <c r="A2499" s="17" t="s">
        <v>7240</v>
      </c>
      <c r="B2499" s="14" t="s">
        <v>385</v>
      </c>
      <c r="C2499" s="14" t="s">
        <v>7173</v>
      </c>
    </row>
    <row r="2500" spans="1:3" x14ac:dyDescent="0.25">
      <c r="A2500" s="17" t="s">
        <v>7238</v>
      </c>
      <c r="B2500" s="14" t="s">
        <v>385</v>
      </c>
      <c r="C2500" s="14" t="s">
        <v>7239</v>
      </c>
    </row>
    <row r="2501" spans="1:3" x14ac:dyDescent="0.25">
      <c r="A2501" s="17" t="s">
        <v>7238</v>
      </c>
      <c r="B2501" s="14" t="s">
        <v>385</v>
      </c>
      <c r="C2501" s="14" t="s">
        <v>7237</v>
      </c>
    </row>
    <row r="2502" spans="1:3" x14ac:dyDescent="0.25">
      <c r="A2502" s="17" t="s">
        <v>7236</v>
      </c>
      <c r="B2502" s="14" t="s">
        <v>385</v>
      </c>
      <c r="C2502" s="14" t="s">
        <v>7221</v>
      </c>
    </row>
    <row r="2503" spans="1:3" x14ac:dyDescent="0.25">
      <c r="A2503" s="17" t="s">
        <v>7235</v>
      </c>
      <c r="B2503" s="14" t="s">
        <v>385</v>
      </c>
      <c r="C2503" s="14" t="s">
        <v>7221</v>
      </c>
    </row>
    <row r="2504" spans="1:3" x14ac:dyDescent="0.25">
      <c r="A2504" s="17" t="s">
        <v>7234</v>
      </c>
      <c r="B2504" s="14" t="s">
        <v>385</v>
      </c>
      <c r="C2504" s="14" t="s">
        <v>7227</v>
      </c>
    </row>
    <row r="2505" spans="1:3" x14ac:dyDescent="0.25">
      <c r="A2505" s="17" t="s">
        <v>7233</v>
      </c>
      <c r="B2505" s="14" t="s">
        <v>385</v>
      </c>
      <c r="C2505" s="14" t="s">
        <v>7227</v>
      </c>
    </row>
    <row r="2506" spans="1:3" x14ac:dyDescent="0.25">
      <c r="A2506" s="17" t="s">
        <v>7233</v>
      </c>
      <c r="B2506" s="14" t="s">
        <v>385</v>
      </c>
      <c r="C2506" s="14" t="s">
        <v>7232</v>
      </c>
    </row>
    <row r="2507" spans="1:3" x14ac:dyDescent="0.25">
      <c r="A2507" s="17" t="s">
        <v>7231</v>
      </c>
      <c r="B2507" s="14" t="s">
        <v>385</v>
      </c>
      <c r="C2507" s="14" t="s">
        <v>7227</v>
      </c>
    </row>
    <row r="2508" spans="1:3" x14ac:dyDescent="0.25">
      <c r="A2508" s="17" t="s">
        <v>7230</v>
      </c>
      <c r="B2508" s="14" t="s">
        <v>385</v>
      </c>
      <c r="C2508" s="14" t="s">
        <v>7229</v>
      </c>
    </row>
    <row r="2509" spans="1:3" x14ac:dyDescent="0.25">
      <c r="A2509" s="17" t="s">
        <v>7228</v>
      </c>
      <c r="B2509" s="14" t="s">
        <v>385</v>
      </c>
      <c r="C2509" s="14" t="s">
        <v>7227</v>
      </c>
    </row>
    <row r="2510" spans="1:3" x14ac:dyDescent="0.25">
      <c r="A2510" s="17" t="s">
        <v>7226</v>
      </c>
      <c r="B2510" s="14" t="s">
        <v>385</v>
      </c>
      <c r="C2510" s="14" t="s">
        <v>7119</v>
      </c>
    </row>
    <row r="2511" spans="1:3" x14ac:dyDescent="0.25">
      <c r="A2511" s="17" t="s">
        <v>7225</v>
      </c>
      <c r="B2511" s="14" t="s">
        <v>385</v>
      </c>
      <c r="C2511" s="14" t="s">
        <v>7119</v>
      </c>
    </row>
    <row r="2512" spans="1:3" x14ac:dyDescent="0.25">
      <c r="A2512" s="17" t="s">
        <v>7225</v>
      </c>
      <c r="B2512" s="14" t="s">
        <v>385</v>
      </c>
      <c r="C2512" s="14" t="s">
        <v>7224</v>
      </c>
    </row>
    <row r="2513" spans="1:3" x14ac:dyDescent="0.25">
      <c r="A2513" s="17" t="s">
        <v>7223</v>
      </c>
      <c r="B2513" s="14" t="s">
        <v>385</v>
      </c>
      <c r="C2513" s="14" t="s">
        <v>7119</v>
      </c>
    </row>
    <row r="2514" spans="1:3" x14ac:dyDescent="0.25">
      <c r="A2514" s="17" t="s">
        <v>7222</v>
      </c>
      <c r="B2514" s="14" t="s">
        <v>385</v>
      </c>
      <c r="C2514" s="14" t="s">
        <v>7221</v>
      </c>
    </row>
    <row r="2515" spans="1:3" x14ac:dyDescent="0.25">
      <c r="A2515" s="17" t="s">
        <v>7220</v>
      </c>
      <c r="B2515" s="14" t="s">
        <v>385</v>
      </c>
      <c r="C2515" s="14" t="s">
        <v>7219</v>
      </c>
    </row>
    <row r="2516" spans="1:3" x14ac:dyDescent="0.25">
      <c r="A2516" s="17" t="s">
        <v>7218</v>
      </c>
      <c r="B2516" s="14" t="s">
        <v>385</v>
      </c>
      <c r="C2516" s="14" t="s">
        <v>7214</v>
      </c>
    </row>
    <row r="2517" spans="1:3" x14ac:dyDescent="0.25">
      <c r="A2517" s="17" t="s">
        <v>7217</v>
      </c>
      <c r="B2517" s="14" t="s">
        <v>385</v>
      </c>
      <c r="C2517" s="14" t="s">
        <v>7214</v>
      </c>
    </row>
    <row r="2518" spans="1:3" x14ac:dyDescent="0.25">
      <c r="A2518" s="17" t="s">
        <v>7216</v>
      </c>
      <c r="B2518" s="14" t="s">
        <v>385</v>
      </c>
      <c r="C2518" s="14" t="s">
        <v>7214</v>
      </c>
    </row>
    <row r="2519" spans="1:3" x14ac:dyDescent="0.25">
      <c r="A2519" s="17" t="s">
        <v>7215</v>
      </c>
      <c r="B2519" s="14" t="s">
        <v>385</v>
      </c>
      <c r="C2519" s="14" t="s">
        <v>7214</v>
      </c>
    </row>
    <row r="2520" spans="1:3" x14ac:dyDescent="0.25">
      <c r="A2520" s="17" t="s">
        <v>7213</v>
      </c>
      <c r="B2520" s="14" t="s">
        <v>385</v>
      </c>
      <c r="C2520" s="14" t="s">
        <v>7212</v>
      </c>
    </row>
    <row r="2521" spans="1:3" x14ac:dyDescent="0.25">
      <c r="A2521" s="17" t="s">
        <v>7211</v>
      </c>
      <c r="B2521" s="14" t="s">
        <v>385</v>
      </c>
      <c r="C2521" s="14" t="s">
        <v>7210</v>
      </c>
    </row>
    <row r="2522" spans="1:3" x14ac:dyDescent="0.25">
      <c r="A2522" s="17" t="s">
        <v>7208</v>
      </c>
      <c r="B2522" s="14" t="s">
        <v>385</v>
      </c>
      <c r="C2522" s="14" t="s">
        <v>7209</v>
      </c>
    </row>
    <row r="2523" spans="1:3" x14ac:dyDescent="0.25">
      <c r="A2523" s="17" t="s">
        <v>7208</v>
      </c>
      <c r="B2523" s="14" t="s">
        <v>385</v>
      </c>
      <c r="C2523" s="14" t="s">
        <v>7207</v>
      </c>
    </row>
    <row r="2524" spans="1:3" x14ac:dyDescent="0.25">
      <c r="A2524" s="17" t="s">
        <v>7206</v>
      </c>
      <c r="B2524" s="14" t="s">
        <v>347</v>
      </c>
      <c r="C2524" s="14" t="s">
        <v>7106</v>
      </c>
    </row>
    <row r="2525" spans="1:3" x14ac:dyDescent="0.25">
      <c r="A2525" s="17" t="s">
        <v>7205</v>
      </c>
      <c r="B2525" s="14" t="s">
        <v>347</v>
      </c>
      <c r="C2525" s="14" t="s">
        <v>7106</v>
      </c>
    </row>
    <row r="2526" spans="1:3" x14ac:dyDescent="0.25">
      <c r="A2526" s="17" t="s">
        <v>7204</v>
      </c>
      <c r="B2526" s="14" t="s">
        <v>347</v>
      </c>
      <c r="C2526" s="14" t="s">
        <v>7106</v>
      </c>
    </row>
    <row r="2527" spans="1:3" x14ac:dyDescent="0.25">
      <c r="A2527" s="17" t="s">
        <v>7203</v>
      </c>
      <c r="B2527" s="14" t="s">
        <v>347</v>
      </c>
      <c r="C2527" s="14" t="s">
        <v>7106</v>
      </c>
    </row>
    <row r="2528" spans="1:3" x14ac:dyDescent="0.25">
      <c r="A2528" s="17" t="s">
        <v>7202</v>
      </c>
      <c r="B2528" s="14" t="s">
        <v>347</v>
      </c>
      <c r="C2528" s="14" t="s">
        <v>7106</v>
      </c>
    </row>
    <row r="2529" spans="1:3" x14ac:dyDescent="0.25">
      <c r="A2529" s="17" t="s">
        <v>7201</v>
      </c>
      <c r="B2529" s="14" t="s">
        <v>347</v>
      </c>
      <c r="C2529" s="14" t="s">
        <v>7106</v>
      </c>
    </row>
    <row r="2530" spans="1:3" x14ac:dyDescent="0.25">
      <c r="A2530" s="17" t="s">
        <v>7200</v>
      </c>
      <c r="B2530" s="14" t="s">
        <v>347</v>
      </c>
      <c r="C2530" s="14" t="s">
        <v>7106</v>
      </c>
    </row>
    <row r="2531" spans="1:3" x14ac:dyDescent="0.25">
      <c r="A2531" s="17" t="s">
        <v>7199</v>
      </c>
      <c r="B2531" s="14" t="s">
        <v>347</v>
      </c>
      <c r="C2531" s="14" t="s">
        <v>7198</v>
      </c>
    </row>
    <row r="2532" spans="1:3" x14ac:dyDescent="0.25">
      <c r="A2532" s="17" t="s">
        <v>7197</v>
      </c>
      <c r="B2532" s="14" t="s">
        <v>347</v>
      </c>
      <c r="C2532" s="14" t="s">
        <v>7196</v>
      </c>
    </row>
    <row r="2533" spans="1:3" x14ac:dyDescent="0.25">
      <c r="A2533" s="17" t="s">
        <v>7195</v>
      </c>
      <c r="B2533" s="14" t="s">
        <v>347</v>
      </c>
      <c r="C2533" s="14" t="s">
        <v>7106</v>
      </c>
    </row>
    <row r="2534" spans="1:3" x14ac:dyDescent="0.25">
      <c r="A2534" s="17" t="s">
        <v>7194</v>
      </c>
      <c r="B2534" s="14" t="s">
        <v>347</v>
      </c>
      <c r="C2534" s="14" t="s">
        <v>7106</v>
      </c>
    </row>
    <row r="2535" spans="1:3" x14ac:dyDescent="0.25">
      <c r="A2535" s="17" t="s">
        <v>7193</v>
      </c>
      <c r="B2535" s="14" t="s">
        <v>347</v>
      </c>
      <c r="C2535" s="14" t="s">
        <v>7106</v>
      </c>
    </row>
    <row r="2536" spans="1:3" x14ac:dyDescent="0.25">
      <c r="A2536" s="17" t="s">
        <v>7192</v>
      </c>
      <c r="B2536" s="14" t="s">
        <v>347</v>
      </c>
      <c r="C2536" s="14" t="s">
        <v>7106</v>
      </c>
    </row>
    <row r="2537" spans="1:3" x14ac:dyDescent="0.25">
      <c r="A2537" s="17" t="s">
        <v>7191</v>
      </c>
      <c r="B2537" s="14" t="s">
        <v>347</v>
      </c>
      <c r="C2537" s="14" t="s">
        <v>7106</v>
      </c>
    </row>
    <row r="2538" spans="1:3" x14ac:dyDescent="0.25">
      <c r="A2538" s="17" t="s">
        <v>7190</v>
      </c>
      <c r="B2538" s="14" t="s">
        <v>347</v>
      </c>
      <c r="C2538" s="14" t="s">
        <v>7106</v>
      </c>
    </row>
    <row r="2539" spans="1:3" x14ac:dyDescent="0.25">
      <c r="A2539" s="17" t="s">
        <v>7189</v>
      </c>
      <c r="B2539" s="14" t="s">
        <v>347</v>
      </c>
      <c r="C2539" s="14" t="s">
        <v>7106</v>
      </c>
    </row>
    <row r="2540" spans="1:3" x14ac:dyDescent="0.25">
      <c r="A2540" s="17" t="s">
        <v>7188</v>
      </c>
      <c r="B2540" s="14" t="s">
        <v>347</v>
      </c>
      <c r="C2540" s="14" t="s">
        <v>7187</v>
      </c>
    </row>
    <row r="2541" spans="1:3" x14ac:dyDescent="0.25">
      <c r="A2541" s="17" t="s">
        <v>7186</v>
      </c>
      <c r="B2541" s="14" t="s">
        <v>347</v>
      </c>
      <c r="C2541" s="14" t="s">
        <v>7106</v>
      </c>
    </row>
    <row r="2542" spans="1:3" x14ac:dyDescent="0.25">
      <c r="A2542" s="17" t="s">
        <v>7185</v>
      </c>
      <c r="B2542" s="14" t="s">
        <v>347</v>
      </c>
      <c r="C2542" s="14" t="s">
        <v>7106</v>
      </c>
    </row>
    <row r="2543" spans="1:3" x14ac:dyDescent="0.25">
      <c r="A2543" s="17" t="s">
        <v>7184</v>
      </c>
      <c r="B2543" s="14" t="s">
        <v>347</v>
      </c>
      <c r="C2543" s="14" t="s">
        <v>7106</v>
      </c>
    </row>
    <row r="2544" spans="1:3" x14ac:dyDescent="0.25">
      <c r="A2544" s="17" t="s">
        <v>7183</v>
      </c>
      <c r="B2544" s="14" t="s">
        <v>347</v>
      </c>
      <c r="C2544" s="14" t="s">
        <v>7106</v>
      </c>
    </row>
    <row r="2545" spans="1:3" x14ac:dyDescent="0.25">
      <c r="A2545" s="17" t="s">
        <v>7182</v>
      </c>
      <c r="B2545" s="14" t="s">
        <v>347</v>
      </c>
      <c r="C2545" s="14" t="s">
        <v>7106</v>
      </c>
    </row>
    <row r="2546" spans="1:3" x14ac:dyDescent="0.25">
      <c r="A2546" s="17" t="s">
        <v>7181</v>
      </c>
      <c r="B2546" s="14" t="s">
        <v>347</v>
      </c>
      <c r="C2546" s="14" t="s">
        <v>7129</v>
      </c>
    </row>
    <row r="2547" spans="1:3" x14ac:dyDescent="0.25">
      <c r="A2547" s="17" t="s">
        <v>7180</v>
      </c>
      <c r="B2547" s="14" t="s">
        <v>347</v>
      </c>
      <c r="C2547" s="14" t="s">
        <v>7179</v>
      </c>
    </row>
    <row r="2548" spans="1:3" x14ac:dyDescent="0.25">
      <c r="A2548" s="17" t="s">
        <v>7178</v>
      </c>
      <c r="B2548" s="14" t="s">
        <v>347</v>
      </c>
      <c r="C2548" s="14" t="s">
        <v>7179</v>
      </c>
    </row>
    <row r="2549" spans="1:3" x14ac:dyDescent="0.25">
      <c r="A2549" s="17" t="s">
        <v>7178</v>
      </c>
      <c r="B2549" s="14" t="s">
        <v>347</v>
      </c>
      <c r="C2549" s="14" t="s">
        <v>7129</v>
      </c>
    </row>
    <row r="2550" spans="1:3" x14ac:dyDescent="0.25">
      <c r="A2550" s="17" t="s">
        <v>7177</v>
      </c>
      <c r="B2550" s="14" t="s">
        <v>347</v>
      </c>
      <c r="C2550" s="14" t="s">
        <v>7129</v>
      </c>
    </row>
    <row r="2551" spans="1:3" x14ac:dyDescent="0.25">
      <c r="A2551" s="17" t="s">
        <v>7176</v>
      </c>
      <c r="B2551" s="14" t="s">
        <v>347</v>
      </c>
      <c r="C2551" s="14" t="s">
        <v>7098</v>
      </c>
    </row>
    <row r="2552" spans="1:3" x14ac:dyDescent="0.25">
      <c r="A2552" s="17" t="s">
        <v>7175</v>
      </c>
      <c r="B2552" s="14" t="s">
        <v>347</v>
      </c>
      <c r="C2552" s="14" t="s">
        <v>7098</v>
      </c>
    </row>
    <row r="2553" spans="1:3" x14ac:dyDescent="0.25">
      <c r="A2553" s="17" t="s">
        <v>7174</v>
      </c>
      <c r="B2553" s="14" t="s">
        <v>347</v>
      </c>
      <c r="C2553" s="14" t="s">
        <v>7098</v>
      </c>
    </row>
    <row r="2554" spans="1:3" x14ac:dyDescent="0.25">
      <c r="A2554" s="17" t="s">
        <v>7172</v>
      </c>
      <c r="B2554" s="14" t="s">
        <v>385</v>
      </c>
      <c r="C2554" s="14" t="s">
        <v>7173</v>
      </c>
    </row>
    <row r="2555" spans="1:3" x14ac:dyDescent="0.25">
      <c r="A2555" s="17" t="s">
        <v>7172</v>
      </c>
      <c r="B2555" s="14" t="s">
        <v>347</v>
      </c>
      <c r="C2555" s="14" t="s">
        <v>7150</v>
      </c>
    </row>
    <row r="2556" spans="1:3" x14ac:dyDescent="0.25">
      <c r="A2556" s="17" t="s">
        <v>7171</v>
      </c>
      <c r="B2556" s="14" t="s">
        <v>347</v>
      </c>
      <c r="C2556" s="14" t="s">
        <v>7146</v>
      </c>
    </row>
    <row r="2557" spans="1:3" x14ac:dyDescent="0.25">
      <c r="A2557" s="17" t="s">
        <v>7170</v>
      </c>
      <c r="B2557" s="14" t="s">
        <v>347</v>
      </c>
      <c r="C2557" s="14" t="s">
        <v>7146</v>
      </c>
    </row>
    <row r="2558" spans="1:3" x14ac:dyDescent="0.25">
      <c r="A2558" s="17" t="s">
        <v>7169</v>
      </c>
      <c r="B2558" s="14" t="s">
        <v>347</v>
      </c>
      <c r="C2558" s="14" t="s">
        <v>7166</v>
      </c>
    </row>
    <row r="2559" spans="1:3" x14ac:dyDescent="0.25">
      <c r="A2559" s="17" t="s">
        <v>7168</v>
      </c>
      <c r="B2559" s="14" t="s">
        <v>347</v>
      </c>
      <c r="C2559" s="14" t="s">
        <v>7146</v>
      </c>
    </row>
    <row r="2560" spans="1:3" x14ac:dyDescent="0.25">
      <c r="A2560" s="17" t="s">
        <v>7168</v>
      </c>
      <c r="B2560" s="14" t="s">
        <v>347</v>
      </c>
      <c r="C2560" s="14" t="s">
        <v>7166</v>
      </c>
    </row>
    <row r="2561" spans="1:3" x14ac:dyDescent="0.25">
      <c r="A2561" s="17" t="s">
        <v>7167</v>
      </c>
      <c r="B2561" s="14" t="s">
        <v>347</v>
      </c>
      <c r="C2561" s="14" t="s">
        <v>7166</v>
      </c>
    </row>
    <row r="2562" spans="1:3" x14ac:dyDescent="0.25">
      <c r="A2562" s="17" t="s">
        <v>7165</v>
      </c>
      <c r="B2562" s="14" t="s">
        <v>347</v>
      </c>
      <c r="C2562" s="14" t="s">
        <v>7150</v>
      </c>
    </row>
    <row r="2563" spans="1:3" x14ac:dyDescent="0.25">
      <c r="A2563" s="17" t="s">
        <v>7164</v>
      </c>
      <c r="B2563" s="14" t="s">
        <v>347</v>
      </c>
      <c r="C2563" s="14" t="s">
        <v>7163</v>
      </c>
    </row>
    <row r="2564" spans="1:3" x14ac:dyDescent="0.25">
      <c r="A2564" s="17" t="s">
        <v>7161</v>
      </c>
      <c r="B2564" s="14" t="s">
        <v>347</v>
      </c>
      <c r="C2564" s="14" t="s">
        <v>7162</v>
      </c>
    </row>
    <row r="2565" spans="1:3" x14ac:dyDescent="0.25">
      <c r="A2565" s="17" t="s">
        <v>7161</v>
      </c>
      <c r="B2565" s="14" t="s">
        <v>347</v>
      </c>
      <c r="C2565" s="14" t="s">
        <v>7160</v>
      </c>
    </row>
    <row r="2566" spans="1:3" x14ac:dyDescent="0.25">
      <c r="A2566" s="17" t="s">
        <v>7159</v>
      </c>
      <c r="B2566" s="14" t="s">
        <v>347</v>
      </c>
      <c r="C2566" s="14" t="s">
        <v>7158</v>
      </c>
    </row>
    <row r="2567" spans="1:3" x14ac:dyDescent="0.25">
      <c r="A2567" s="17" t="s">
        <v>7157</v>
      </c>
      <c r="B2567" s="14" t="s">
        <v>347</v>
      </c>
      <c r="C2567" s="14" t="s">
        <v>7156</v>
      </c>
    </row>
    <row r="2568" spans="1:3" x14ac:dyDescent="0.25">
      <c r="A2568" s="17" t="s">
        <v>7155</v>
      </c>
      <c r="B2568" s="14" t="s">
        <v>347</v>
      </c>
      <c r="C2568" s="14" t="s">
        <v>7146</v>
      </c>
    </row>
    <row r="2569" spans="1:3" x14ac:dyDescent="0.25">
      <c r="A2569" s="17" t="s">
        <v>7154</v>
      </c>
      <c r="B2569" s="14" t="s">
        <v>347</v>
      </c>
      <c r="C2569" s="14" t="s">
        <v>7146</v>
      </c>
    </row>
    <row r="2570" spans="1:3" x14ac:dyDescent="0.25">
      <c r="A2570" s="17" t="s">
        <v>7154</v>
      </c>
      <c r="B2570" s="14" t="s">
        <v>347</v>
      </c>
      <c r="C2570" s="14" t="s">
        <v>7070</v>
      </c>
    </row>
    <row r="2571" spans="1:3" x14ac:dyDescent="0.25">
      <c r="A2571" s="17" t="s">
        <v>7153</v>
      </c>
      <c r="B2571" s="14" t="s">
        <v>347</v>
      </c>
      <c r="C2571" s="14" t="s">
        <v>7070</v>
      </c>
    </row>
    <row r="2572" spans="1:3" x14ac:dyDescent="0.25">
      <c r="A2572" s="17" t="s">
        <v>7152</v>
      </c>
      <c r="B2572" s="14" t="s">
        <v>347</v>
      </c>
      <c r="C2572" s="14" t="s">
        <v>7150</v>
      </c>
    </row>
    <row r="2573" spans="1:3" x14ac:dyDescent="0.25">
      <c r="A2573" s="17" t="s">
        <v>7151</v>
      </c>
      <c r="B2573" s="14" t="s">
        <v>347</v>
      </c>
      <c r="C2573" s="14" t="s">
        <v>7150</v>
      </c>
    </row>
    <row r="2574" spans="1:3" x14ac:dyDescent="0.25">
      <c r="A2574" s="17" t="s">
        <v>7149</v>
      </c>
      <c r="B2574" s="14" t="s">
        <v>347</v>
      </c>
      <c r="C2574" s="14" t="s">
        <v>7146</v>
      </c>
    </row>
    <row r="2575" spans="1:3" x14ac:dyDescent="0.25">
      <c r="A2575" s="17" t="s">
        <v>7148</v>
      </c>
      <c r="B2575" s="14" t="s">
        <v>347</v>
      </c>
      <c r="C2575" s="14" t="s">
        <v>7146</v>
      </c>
    </row>
    <row r="2576" spans="1:3" x14ac:dyDescent="0.25">
      <c r="A2576" s="17" t="s">
        <v>7147</v>
      </c>
      <c r="B2576" s="14" t="s">
        <v>347</v>
      </c>
      <c r="C2576" s="14" t="s">
        <v>7146</v>
      </c>
    </row>
    <row r="2577" spans="1:3" x14ac:dyDescent="0.25">
      <c r="A2577" s="17" t="s">
        <v>7145</v>
      </c>
      <c r="B2577" s="14" t="s">
        <v>347</v>
      </c>
      <c r="C2577" s="14" t="s">
        <v>7125</v>
      </c>
    </row>
    <row r="2578" spans="1:3" x14ac:dyDescent="0.25">
      <c r="A2578" s="17" t="s">
        <v>7144</v>
      </c>
      <c r="B2578" s="14" t="s">
        <v>347</v>
      </c>
      <c r="C2578" s="14" t="s">
        <v>7125</v>
      </c>
    </row>
    <row r="2579" spans="1:3" x14ac:dyDescent="0.25">
      <c r="A2579" s="17" t="s">
        <v>7143</v>
      </c>
      <c r="B2579" s="14" t="s">
        <v>347</v>
      </c>
      <c r="C2579" s="14" t="s">
        <v>7125</v>
      </c>
    </row>
    <row r="2580" spans="1:3" x14ac:dyDescent="0.25">
      <c r="A2580" s="17" t="s">
        <v>7142</v>
      </c>
      <c r="B2580" s="14" t="s">
        <v>347</v>
      </c>
      <c r="C2580" s="14" t="s">
        <v>7125</v>
      </c>
    </row>
    <row r="2581" spans="1:3" x14ac:dyDescent="0.25">
      <c r="A2581" s="17" t="s">
        <v>7141</v>
      </c>
      <c r="B2581" s="14" t="s">
        <v>347</v>
      </c>
      <c r="C2581" s="14" t="s">
        <v>7125</v>
      </c>
    </row>
    <row r="2582" spans="1:3" x14ac:dyDescent="0.25">
      <c r="A2582" s="17" t="s">
        <v>7140</v>
      </c>
      <c r="B2582" s="14" t="s">
        <v>347</v>
      </c>
      <c r="C2582" s="14" t="s">
        <v>7138</v>
      </c>
    </row>
    <row r="2583" spans="1:3" x14ac:dyDescent="0.25">
      <c r="A2583" s="17" t="s">
        <v>7139</v>
      </c>
      <c r="B2583" s="14" t="s">
        <v>347</v>
      </c>
      <c r="C2583" s="14" t="s">
        <v>7138</v>
      </c>
    </row>
    <row r="2584" spans="1:3" x14ac:dyDescent="0.25">
      <c r="A2584" s="17" t="s">
        <v>7137</v>
      </c>
      <c r="B2584" s="14" t="s">
        <v>347</v>
      </c>
      <c r="C2584" s="14" t="s">
        <v>7125</v>
      </c>
    </row>
    <row r="2585" spans="1:3" x14ac:dyDescent="0.25">
      <c r="A2585" s="17" t="s">
        <v>7136</v>
      </c>
      <c r="B2585" s="14" t="s">
        <v>347</v>
      </c>
      <c r="C2585" s="14" t="s">
        <v>7125</v>
      </c>
    </row>
    <row r="2586" spans="1:3" x14ac:dyDescent="0.25">
      <c r="A2586" s="17" t="s">
        <v>7135</v>
      </c>
      <c r="B2586" s="14" t="s">
        <v>347</v>
      </c>
      <c r="C2586" s="14" t="s">
        <v>7125</v>
      </c>
    </row>
    <row r="2587" spans="1:3" x14ac:dyDescent="0.25">
      <c r="A2587" s="17" t="s">
        <v>7134</v>
      </c>
      <c r="B2587" s="14" t="s">
        <v>347</v>
      </c>
      <c r="C2587" s="14" t="s">
        <v>7125</v>
      </c>
    </row>
    <row r="2588" spans="1:3" x14ac:dyDescent="0.25">
      <c r="A2588" s="17" t="s">
        <v>7133</v>
      </c>
      <c r="B2588" s="14" t="s">
        <v>347</v>
      </c>
      <c r="C2588" s="14" t="s">
        <v>7125</v>
      </c>
    </row>
    <row r="2589" spans="1:3" x14ac:dyDescent="0.25">
      <c r="A2589" s="17" t="s">
        <v>7132</v>
      </c>
      <c r="B2589" s="14" t="s">
        <v>347</v>
      </c>
      <c r="C2589" s="14" t="s">
        <v>7131</v>
      </c>
    </row>
    <row r="2590" spans="1:3" x14ac:dyDescent="0.25">
      <c r="A2590" s="17" t="s">
        <v>7130</v>
      </c>
      <c r="B2590" s="14" t="s">
        <v>347</v>
      </c>
      <c r="C2590" s="14" t="s">
        <v>7125</v>
      </c>
    </row>
    <row r="2591" spans="1:3" x14ac:dyDescent="0.25">
      <c r="A2591" s="17" t="s">
        <v>7130</v>
      </c>
      <c r="B2591" s="14" t="s">
        <v>347</v>
      </c>
      <c r="C2591" s="14" t="s">
        <v>7129</v>
      </c>
    </row>
    <row r="2592" spans="1:3" x14ac:dyDescent="0.25">
      <c r="A2592" s="17" t="s">
        <v>7128</v>
      </c>
      <c r="B2592" s="14" t="s">
        <v>347</v>
      </c>
      <c r="C2592" s="14" t="s">
        <v>7125</v>
      </c>
    </row>
    <row r="2593" spans="1:3" x14ac:dyDescent="0.25">
      <c r="A2593" s="17" t="s">
        <v>7127</v>
      </c>
      <c r="B2593" s="14" t="s">
        <v>347</v>
      </c>
      <c r="C2593" s="14" t="s">
        <v>7125</v>
      </c>
    </row>
    <row r="2594" spans="1:3" x14ac:dyDescent="0.25">
      <c r="A2594" s="17" t="s">
        <v>7126</v>
      </c>
      <c r="B2594" s="14" t="s">
        <v>347</v>
      </c>
      <c r="C2594" s="14" t="s">
        <v>7125</v>
      </c>
    </row>
    <row r="2595" spans="1:3" x14ac:dyDescent="0.25">
      <c r="A2595" s="17" t="s">
        <v>7124</v>
      </c>
      <c r="B2595" s="14" t="s">
        <v>347</v>
      </c>
      <c r="C2595" s="14" t="s">
        <v>7108</v>
      </c>
    </row>
    <row r="2596" spans="1:3" x14ac:dyDescent="0.25">
      <c r="A2596" s="17" t="s">
        <v>7123</v>
      </c>
      <c r="B2596" s="14" t="s">
        <v>347</v>
      </c>
      <c r="C2596" s="14" t="s">
        <v>7108</v>
      </c>
    </row>
    <row r="2597" spans="1:3" x14ac:dyDescent="0.25">
      <c r="A2597" s="17" t="s">
        <v>7122</v>
      </c>
      <c r="B2597" s="14" t="s">
        <v>347</v>
      </c>
      <c r="C2597" s="14" t="s">
        <v>7108</v>
      </c>
    </row>
    <row r="2598" spans="1:3" x14ac:dyDescent="0.25">
      <c r="A2598" s="17" t="s">
        <v>7121</v>
      </c>
      <c r="B2598" s="14" t="s">
        <v>347</v>
      </c>
      <c r="C2598" s="14" t="s">
        <v>7106</v>
      </c>
    </row>
    <row r="2599" spans="1:3" x14ac:dyDescent="0.25">
      <c r="A2599" s="17" t="s">
        <v>7120</v>
      </c>
      <c r="B2599" s="14" t="s">
        <v>347</v>
      </c>
      <c r="C2599" s="14" t="s">
        <v>7106</v>
      </c>
    </row>
    <row r="2600" spans="1:3" x14ac:dyDescent="0.25">
      <c r="A2600" s="17" t="s">
        <v>7118</v>
      </c>
      <c r="B2600" s="14" t="s">
        <v>385</v>
      </c>
      <c r="C2600" s="14" t="s">
        <v>7119</v>
      </c>
    </row>
    <row r="2601" spans="1:3" x14ac:dyDescent="0.25">
      <c r="A2601" s="17" t="s">
        <v>7118</v>
      </c>
      <c r="B2601" s="14" t="s">
        <v>347</v>
      </c>
      <c r="C2601" s="14" t="s">
        <v>7117</v>
      </c>
    </row>
    <row r="2602" spans="1:3" x14ac:dyDescent="0.25">
      <c r="A2602" s="17" t="s">
        <v>7116</v>
      </c>
      <c r="B2602" s="14" t="s">
        <v>347</v>
      </c>
      <c r="C2602" s="14" t="s">
        <v>7115</v>
      </c>
    </row>
    <row r="2603" spans="1:3" x14ac:dyDescent="0.25">
      <c r="A2603" s="17" t="s">
        <v>7114</v>
      </c>
      <c r="B2603" s="14" t="s">
        <v>347</v>
      </c>
      <c r="C2603" s="14" t="s">
        <v>7112</v>
      </c>
    </row>
    <row r="2604" spans="1:3" x14ac:dyDescent="0.25">
      <c r="A2604" s="17" t="s">
        <v>7113</v>
      </c>
      <c r="B2604" s="14" t="s">
        <v>347</v>
      </c>
      <c r="C2604" s="14" t="s">
        <v>7112</v>
      </c>
    </row>
    <row r="2605" spans="1:3" x14ac:dyDescent="0.25">
      <c r="A2605" s="17" t="s">
        <v>7111</v>
      </c>
      <c r="B2605" s="14" t="s">
        <v>347</v>
      </c>
      <c r="C2605" s="14" t="s">
        <v>7110</v>
      </c>
    </row>
    <row r="2606" spans="1:3" x14ac:dyDescent="0.25">
      <c r="A2606" s="17" t="s">
        <v>7109</v>
      </c>
      <c r="B2606" s="14" t="s">
        <v>347</v>
      </c>
      <c r="C2606" s="14" t="s">
        <v>7108</v>
      </c>
    </row>
    <row r="2607" spans="1:3" x14ac:dyDescent="0.25">
      <c r="A2607" s="17" t="s">
        <v>7107</v>
      </c>
      <c r="B2607" s="14" t="s">
        <v>347</v>
      </c>
      <c r="C2607" s="14" t="s">
        <v>7106</v>
      </c>
    </row>
    <row r="2608" spans="1:3" x14ac:dyDescent="0.25">
      <c r="A2608" s="17" t="s">
        <v>7105</v>
      </c>
      <c r="B2608" s="14" t="s">
        <v>347</v>
      </c>
      <c r="C2608" s="14" t="s">
        <v>7104</v>
      </c>
    </row>
    <row r="2609" spans="1:3" x14ac:dyDescent="0.25">
      <c r="A2609" s="17" t="s">
        <v>7103</v>
      </c>
      <c r="B2609" s="14" t="s">
        <v>347</v>
      </c>
      <c r="C2609" s="14" t="s">
        <v>7102</v>
      </c>
    </row>
    <row r="2610" spans="1:3" x14ac:dyDescent="0.25">
      <c r="A2610" s="17" t="s">
        <v>7101</v>
      </c>
      <c r="B2610" s="14" t="s">
        <v>347</v>
      </c>
      <c r="C2610" s="14" t="s">
        <v>7098</v>
      </c>
    </row>
    <row r="2611" spans="1:3" x14ac:dyDescent="0.25">
      <c r="A2611" s="17" t="s">
        <v>7100</v>
      </c>
      <c r="B2611" s="14" t="s">
        <v>365</v>
      </c>
      <c r="C2611" s="14" t="s">
        <v>1686</v>
      </c>
    </row>
    <row r="2612" spans="1:3" x14ac:dyDescent="0.25">
      <c r="A2612" s="17" t="s">
        <v>7100</v>
      </c>
      <c r="B2612" s="14" t="s">
        <v>347</v>
      </c>
      <c r="C2612" s="14" t="s">
        <v>7092</v>
      </c>
    </row>
    <row r="2613" spans="1:3" x14ac:dyDescent="0.25">
      <c r="A2613" s="17" t="s">
        <v>7097</v>
      </c>
      <c r="B2613" s="14" t="s">
        <v>347</v>
      </c>
      <c r="C2613" s="14" t="s">
        <v>7099</v>
      </c>
    </row>
    <row r="2614" spans="1:3" x14ac:dyDescent="0.25">
      <c r="A2614" s="17" t="s">
        <v>7097</v>
      </c>
      <c r="B2614" s="14" t="s">
        <v>347</v>
      </c>
      <c r="C2614" s="14" t="s">
        <v>7098</v>
      </c>
    </row>
    <row r="2615" spans="1:3" x14ac:dyDescent="0.25">
      <c r="A2615" s="17" t="s">
        <v>7097</v>
      </c>
      <c r="B2615" s="14" t="s">
        <v>347</v>
      </c>
      <c r="C2615" s="14" t="s">
        <v>7092</v>
      </c>
    </row>
    <row r="2616" spans="1:3" x14ac:dyDescent="0.25">
      <c r="A2616" s="17" t="s">
        <v>7096</v>
      </c>
      <c r="B2616" s="14" t="s">
        <v>347</v>
      </c>
      <c r="C2616" s="14" t="s">
        <v>7092</v>
      </c>
    </row>
    <row r="2617" spans="1:3" x14ac:dyDescent="0.25">
      <c r="A2617" s="17" t="s">
        <v>7095</v>
      </c>
      <c r="B2617" s="14" t="s">
        <v>347</v>
      </c>
      <c r="C2617" s="14" t="s">
        <v>7094</v>
      </c>
    </row>
    <row r="2618" spans="1:3" x14ac:dyDescent="0.25">
      <c r="A2618" s="17" t="s">
        <v>7093</v>
      </c>
      <c r="B2618" s="14" t="s">
        <v>347</v>
      </c>
      <c r="C2618" s="14" t="s">
        <v>7094</v>
      </c>
    </row>
    <row r="2619" spans="1:3" x14ac:dyDescent="0.25">
      <c r="A2619" s="17" t="s">
        <v>7093</v>
      </c>
      <c r="B2619" s="14" t="s">
        <v>347</v>
      </c>
      <c r="C2619" s="14" t="s">
        <v>7092</v>
      </c>
    </row>
    <row r="2620" spans="1:3" x14ac:dyDescent="0.25">
      <c r="A2620" s="17" t="s">
        <v>7091</v>
      </c>
      <c r="B2620" s="14" t="s">
        <v>347</v>
      </c>
      <c r="C2620" s="14" t="s">
        <v>1647</v>
      </c>
    </row>
    <row r="2621" spans="1:3" x14ac:dyDescent="0.25">
      <c r="A2621" s="17" t="s">
        <v>7090</v>
      </c>
      <c r="B2621" s="14" t="s">
        <v>347</v>
      </c>
      <c r="C2621" s="14" t="s">
        <v>6939</v>
      </c>
    </row>
    <row r="2622" spans="1:3" x14ac:dyDescent="0.25">
      <c r="A2622" s="17" t="s">
        <v>7089</v>
      </c>
      <c r="B2622" s="14" t="s">
        <v>347</v>
      </c>
      <c r="C2622" s="14" t="s">
        <v>6939</v>
      </c>
    </row>
    <row r="2623" spans="1:3" x14ac:dyDescent="0.25">
      <c r="A2623" s="17" t="s">
        <v>7088</v>
      </c>
      <c r="B2623" s="14" t="s">
        <v>347</v>
      </c>
      <c r="C2623" s="14" t="s">
        <v>6939</v>
      </c>
    </row>
    <row r="2624" spans="1:3" x14ac:dyDescent="0.25">
      <c r="A2624" s="17" t="s">
        <v>7087</v>
      </c>
      <c r="B2624" s="14" t="s">
        <v>347</v>
      </c>
      <c r="C2624" s="14" t="s">
        <v>6939</v>
      </c>
    </row>
    <row r="2625" spans="1:3" x14ac:dyDescent="0.25">
      <c r="A2625" s="17" t="s">
        <v>7087</v>
      </c>
      <c r="B2625" s="14" t="s">
        <v>347</v>
      </c>
      <c r="C2625" s="14" t="s">
        <v>7086</v>
      </c>
    </row>
    <row r="2626" spans="1:3" x14ac:dyDescent="0.25">
      <c r="A2626" s="17" t="s">
        <v>7085</v>
      </c>
      <c r="B2626" s="14" t="s">
        <v>347</v>
      </c>
      <c r="C2626" s="14" t="s">
        <v>6939</v>
      </c>
    </row>
    <row r="2627" spans="1:3" x14ac:dyDescent="0.25">
      <c r="A2627" s="17" t="s">
        <v>7084</v>
      </c>
      <c r="B2627" s="14" t="s">
        <v>347</v>
      </c>
      <c r="C2627" s="14" t="s">
        <v>7083</v>
      </c>
    </row>
    <row r="2628" spans="1:3" x14ac:dyDescent="0.25">
      <c r="A2628" s="17" t="s">
        <v>7082</v>
      </c>
      <c r="B2628" s="14" t="s">
        <v>347</v>
      </c>
      <c r="C2628" s="14" t="s">
        <v>6939</v>
      </c>
    </row>
    <row r="2629" spans="1:3" x14ac:dyDescent="0.25">
      <c r="A2629" s="17" t="s">
        <v>7081</v>
      </c>
      <c r="B2629" s="14" t="s">
        <v>347</v>
      </c>
      <c r="C2629" s="14" t="s">
        <v>6939</v>
      </c>
    </row>
    <row r="2630" spans="1:3" x14ac:dyDescent="0.25">
      <c r="A2630" s="17" t="s">
        <v>7080</v>
      </c>
      <c r="B2630" s="14" t="s">
        <v>347</v>
      </c>
      <c r="C2630" s="14" t="s">
        <v>6939</v>
      </c>
    </row>
    <row r="2631" spans="1:3" x14ac:dyDescent="0.25">
      <c r="A2631" s="17" t="s">
        <v>7079</v>
      </c>
      <c r="B2631" s="14" t="s">
        <v>347</v>
      </c>
      <c r="C2631" s="14" t="s">
        <v>6939</v>
      </c>
    </row>
    <row r="2632" spans="1:3" x14ac:dyDescent="0.25">
      <c r="A2632" s="17" t="s">
        <v>7078</v>
      </c>
      <c r="B2632" s="14" t="s">
        <v>347</v>
      </c>
      <c r="C2632" s="14" t="s">
        <v>6939</v>
      </c>
    </row>
    <row r="2633" spans="1:3" x14ac:dyDescent="0.25">
      <c r="A2633" s="17" t="s">
        <v>7077</v>
      </c>
      <c r="B2633" s="14" t="s">
        <v>347</v>
      </c>
      <c r="C2633" s="14" t="s">
        <v>6939</v>
      </c>
    </row>
    <row r="2634" spans="1:3" x14ac:dyDescent="0.25">
      <c r="A2634" s="17" t="s">
        <v>7076</v>
      </c>
      <c r="B2634" s="14" t="s">
        <v>347</v>
      </c>
      <c r="C2634" s="14" t="s">
        <v>6939</v>
      </c>
    </row>
    <row r="2635" spans="1:3" x14ac:dyDescent="0.25">
      <c r="A2635" s="17" t="s">
        <v>7075</v>
      </c>
      <c r="B2635" s="14" t="s">
        <v>347</v>
      </c>
      <c r="C2635" s="14" t="s">
        <v>7068</v>
      </c>
    </row>
    <row r="2636" spans="1:3" x14ac:dyDescent="0.25">
      <c r="A2636" s="17" t="s">
        <v>7075</v>
      </c>
      <c r="B2636" s="14" t="s">
        <v>347</v>
      </c>
      <c r="C2636" s="14" t="s">
        <v>7017</v>
      </c>
    </row>
    <row r="2637" spans="1:3" x14ac:dyDescent="0.25">
      <c r="A2637" s="17" t="s">
        <v>7074</v>
      </c>
      <c r="B2637" s="14" t="s">
        <v>347</v>
      </c>
      <c r="C2637" s="14" t="s">
        <v>7073</v>
      </c>
    </row>
    <row r="2638" spans="1:3" x14ac:dyDescent="0.25">
      <c r="A2638" s="17" t="s">
        <v>7072</v>
      </c>
      <c r="B2638" s="14" t="s">
        <v>347</v>
      </c>
      <c r="C2638" s="14" t="s">
        <v>7068</v>
      </c>
    </row>
    <row r="2639" spans="1:3" x14ac:dyDescent="0.25">
      <c r="A2639" s="17" t="s">
        <v>7071</v>
      </c>
      <c r="B2639" s="14" t="s">
        <v>347</v>
      </c>
      <c r="C2639" s="14" t="s">
        <v>7068</v>
      </c>
    </row>
    <row r="2640" spans="1:3" x14ac:dyDescent="0.25">
      <c r="A2640" s="17" t="s">
        <v>7071</v>
      </c>
      <c r="B2640" s="14" t="s">
        <v>347</v>
      </c>
      <c r="C2640" s="14" t="s">
        <v>7070</v>
      </c>
    </row>
    <row r="2641" spans="1:3" x14ac:dyDescent="0.25">
      <c r="A2641" s="17" t="s">
        <v>7069</v>
      </c>
      <c r="B2641" s="14" t="s">
        <v>347</v>
      </c>
      <c r="C2641" s="14" t="s">
        <v>7068</v>
      </c>
    </row>
    <row r="2642" spans="1:3" x14ac:dyDescent="0.25">
      <c r="A2642" s="17" t="s">
        <v>7067</v>
      </c>
      <c r="B2642" s="14" t="s">
        <v>347</v>
      </c>
      <c r="C2642" s="14" t="s">
        <v>7063</v>
      </c>
    </row>
    <row r="2643" spans="1:3" x14ac:dyDescent="0.25">
      <c r="A2643" s="17" t="s">
        <v>7066</v>
      </c>
      <c r="B2643" s="14" t="s">
        <v>347</v>
      </c>
      <c r="C2643" s="14" t="s">
        <v>7063</v>
      </c>
    </row>
    <row r="2644" spans="1:3" x14ac:dyDescent="0.25">
      <c r="A2644" s="17" t="s">
        <v>7065</v>
      </c>
      <c r="B2644" s="14" t="s">
        <v>347</v>
      </c>
      <c r="C2644" s="14" t="s">
        <v>7063</v>
      </c>
    </row>
    <row r="2645" spans="1:3" x14ac:dyDescent="0.25">
      <c r="A2645" s="17" t="s">
        <v>7064</v>
      </c>
      <c r="B2645" s="14" t="s">
        <v>347</v>
      </c>
      <c r="C2645" s="14" t="s">
        <v>7063</v>
      </c>
    </row>
    <row r="2646" spans="1:3" x14ac:dyDescent="0.25">
      <c r="A2646" s="17" t="s">
        <v>7062</v>
      </c>
      <c r="B2646" s="14" t="s">
        <v>347</v>
      </c>
      <c r="C2646" s="14" t="s">
        <v>7059</v>
      </c>
    </row>
    <row r="2647" spans="1:3" x14ac:dyDescent="0.25">
      <c r="A2647" s="17" t="s">
        <v>7061</v>
      </c>
      <c r="B2647" s="14" t="s">
        <v>347</v>
      </c>
      <c r="C2647" s="14" t="s">
        <v>7059</v>
      </c>
    </row>
    <row r="2648" spans="1:3" x14ac:dyDescent="0.25">
      <c r="A2648" s="17" t="s">
        <v>7060</v>
      </c>
      <c r="B2648" s="14" t="s">
        <v>347</v>
      </c>
      <c r="C2648" s="14" t="s">
        <v>7059</v>
      </c>
    </row>
    <row r="2649" spans="1:3" x14ac:dyDescent="0.25">
      <c r="A2649" s="17" t="s">
        <v>7058</v>
      </c>
      <c r="B2649" s="14" t="s">
        <v>347</v>
      </c>
      <c r="C2649" s="14" t="s">
        <v>7055</v>
      </c>
    </row>
    <row r="2650" spans="1:3" x14ac:dyDescent="0.25">
      <c r="A2650" s="17" t="s">
        <v>7057</v>
      </c>
      <c r="B2650" s="14" t="s">
        <v>347</v>
      </c>
      <c r="C2650" s="14" t="s">
        <v>7055</v>
      </c>
    </row>
    <row r="2651" spans="1:3" x14ac:dyDescent="0.25">
      <c r="A2651" s="17" t="s">
        <v>7056</v>
      </c>
      <c r="B2651" s="14" t="s">
        <v>347</v>
      </c>
      <c r="C2651" s="14" t="s">
        <v>7055</v>
      </c>
    </row>
    <row r="2652" spans="1:3" x14ac:dyDescent="0.25">
      <c r="A2652" s="17" t="s">
        <v>7054</v>
      </c>
      <c r="B2652" s="14" t="s">
        <v>347</v>
      </c>
      <c r="C2652" s="14" t="s">
        <v>6995</v>
      </c>
    </row>
    <row r="2653" spans="1:3" x14ac:dyDescent="0.25">
      <c r="A2653" s="17" t="s">
        <v>7053</v>
      </c>
      <c r="B2653" s="14" t="s">
        <v>347</v>
      </c>
      <c r="C2653" s="14" t="s">
        <v>6995</v>
      </c>
    </row>
    <row r="2654" spans="1:3" x14ac:dyDescent="0.25">
      <c r="A2654" s="17" t="s">
        <v>7052</v>
      </c>
      <c r="B2654" s="14" t="s">
        <v>347</v>
      </c>
      <c r="C2654" s="14" t="s">
        <v>6995</v>
      </c>
    </row>
    <row r="2655" spans="1:3" x14ac:dyDescent="0.25">
      <c r="A2655" s="17" t="s">
        <v>7051</v>
      </c>
      <c r="B2655" s="14" t="s">
        <v>347</v>
      </c>
      <c r="C2655" s="14" t="s">
        <v>7048</v>
      </c>
    </row>
    <row r="2656" spans="1:3" x14ac:dyDescent="0.25">
      <c r="A2656" s="17" t="s">
        <v>7050</v>
      </c>
      <c r="B2656" s="14" t="s">
        <v>347</v>
      </c>
      <c r="C2656" s="14" t="s">
        <v>7048</v>
      </c>
    </row>
    <row r="2657" spans="1:3" x14ac:dyDescent="0.25">
      <c r="A2657" s="17" t="s">
        <v>7049</v>
      </c>
      <c r="B2657" s="14" t="s">
        <v>347</v>
      </c>
      <c r="C2657" s="14" t="s">
        <v>7048</v>
      </c>
    </row>
    <row r="2658" spans="1:3" x14ac:dyDescent="0.25">
      <c r="A2658" s="17" t="s">
        <v>7047</v>
      </c>
      <c r="B2658" s="14" t="s">
        <v>347</v>
      </c>
      <c r="C2658" s="14" t="s">
        <v>7046</v>
      </c>
    </row>
    <row r="2659" spans="1:3" x14ac:dyDescent="0.25">
      <c r="A2659" s="17" t="s">
        <v>7045</v>
      </c>
      <c r="B2659" s="14" t="s">
        <v>347</v>
      </c>
      <c r="C2659" s="14" t="s">
        <v>7044</v>
      </c>
    </row>
    <row r="2660" spans="1:3" x14ac:dyDescent="0.25">
      <c r="A2660" s="17" t="s">
        <v>7043</v>
      </c>
      <c r="B2660" s="14" t="s">
        <v>347</v>
      </c>
      <c r="C2660" s="14" t="s">
        <v>6995</v>
      </c>
    </row>
    <row r="2661" spans="1:3" x14ac:dyDescent="0.25">
      <c r="A2661" s="17" t="s">
        <v>7042</v>
      </c>
      <c r="B2661" s="14" t="s">
        <v>347</v>
      </c>
      <c r="C2661" s="14" t="s">
        <v>7041</v>
      </c>
    </row>
    <row r="2662" spans="1:3" x14ac:dyDescent="0.25">
      <c r="A2662" s="17" t="s">
        <v>7040</v>
      </c>
      <c r="B2662" s="14" t="s">
        <v>347</v>
      </c>
      <c r="C2662" s="14" t="s">
        <v>6995</v>
      </c>
    </row>
    <row r="2663" spans="1:3" x14ac:dyDescent="0.25">
      <c r="A2663" s="17" t="s">
        <v>7039</v>
      </c>
      <c r="B2663" s="14" t="s">
        <v>347</v>
      </c>
      <c r="C2663" s="14" t="s">
        <v>6995</v>
      </c>
    </row>
    <row r="2664" spans="1:3" x14ac:dyDescent="0.25">
      <c r="A2664" s="17" t="s">
        <v>7038</v>
      </c>
      <c r="B2664" s="14" t="s">
        <v>347</v>
      </c>
      <c r="C2664" s="14" t="s">
        <v>6976</v>
      </c>
    </row>
    <row r="2665" spans="1:3" x14ac:dyDescent="0.25">
      <c r="A2665" s="17" t="s">
        <v>7037</v>
      </c>
      <c r="B2665" s="14" t="s">
        <v>347</v>
      </c>
      <c r="C2665" s="14" t="s">
        <v>6976</v>
      </c>
    </row>
    <row r="2666" spans="1:3" x14ac:dyDescent="0.25">
      <c r="A2666" s="17" t="s">
        <v>7036</v>
      </c>
      <c r="B2666" s="14" t="s">
        <v>347</v>
      </c>
      <c r="C2666" s="14" t="s">
        <v>6976</v>
      </c>
    </row>
    <row r="2667" spans="1:3" x14ac:dyDescent="0.25">
      <c r="A2667" s="17" t="s">
        <v>7035</v>
      </c>
      <c r="B2667" s="14" t="s">
        <v>347</v>
      </c>
      <c r="C2667" s="14" t="s">
        <v>6976</v>
      </c>
    </row>
    <row r="2668" spans="1:3" x14ac:dyDescent="0.25">
      <c r="A2668" s="17" t="s">
        <v>7034</v>
      </c>
      <c r="B2668" s="14" t="s">
        <v>347</v>
      </c>
      <c r="C2668" s="14" t="s">
        <v>6976</v>
      </c>
    </row>
    <row r="2669" spans="1:3" x14ac:dyDescent="0.25">
      <c r="A2669" s="17" t="s">
        <v>7033</v>
      </c>
      <c r="B2669" s="14" t="s">
        <v>347</v>
      </c>
      <c r="C2669" s="14" t="s">
        <v>6976</v>
      </c>
    </row>
    <row r="2670" spans="1:3" x14ac:dyDescent="0.25">
      <c r="A2670" s="17" t="s">
        <v>7032</v>
      </c>
      <c r="B2670" s="14" t="s">
        <v>347</v>
      </c>
      <c r="C2670" s="14" t="s">
        <v>6976</v>
      </c>
    </row>
    <row r="2671" spans="1:3" x14ac:dyDescent="0.25">
      <c r="A2671" s="17" t="s">
        <v>7031</v>
      </c>
      <c r="B2671" s="14" t="s">
        <v>347</v>
      </c>
      <c r="C2671" s="14" t="s">
        <v>6976</v>
      </c>
    </row>
    <row r="2672" spans="1:3" x14ac:dyDescent="0.25">
      <c r="A2672" s="17" t="s">
        <v>7030</v>
      </c>
      <c r="B2672" s="14" t="s">
        <v>347</v>
      </c>
      <c r="C2672" s="14" t="s">
        <v>6964</v>
      </c>
    </row>
    <row r="2673" spans="1:3" x14ac:dyDescent="0.25">
      <c r="A2673" s="17" t="s">
        <v>7029</v>
      </c>
      <c r="B2673" s="14" t="s">
        <v>347</v>
      </c>
      <c r="C2673" s="14" t="s">
        <v>6964</v>
      </c>
    </row>
    <row r="2674" spans="1:3" x14ac:dyDescent="0.25">
      <c r="A2674" s="17" t="s">
        <v>7028</v>
      </c>
      <c r="B2674" s="14" t="s">
        <v>347</v>
      </c>
      <c r="C2674" s="14" t="s">
        <v>7027</v>
      </c>
    </row>
    <row r="2675" spans="1:3" x14ac:dyDescent="0.25">
      <c r="A2675" s="17" t="s">
        <v>7026</v>
      </c>
      <c r="B2675" s="14" t="s">
        <v>347</v>
      </c>
      <c r="C2675" s="14" t="s">
        <v>6964</v>
      </c>
    </row>
    <row r="2676" spans="1:3" x14ac:dyDescent="0.25">
      <c r="A2676" s="17" t="s">
        <v>7025</v>
      </c>
      <c r="B2676" s="14" t="s">
        <v>347</v>
      </c>
      <c r="C2676" s="14" t="s">
        <v>6964</v>
      </c>
    </row>
    <row r="2677" spans="1:3" x14ac:dyDescent="0.25">
      <c r="A2677" s="17" t="s">
        <v>7024</v>
      </c>
      <c r="B2677" s="14" t="s">
        <v>347</v>
      </c>
      <c r="C2677" s="14" t="s">
        <v>6964</v>
      </c>
    </row>
    <row r="2678" spans="1:3" x14ac:dyDescent="0.25">
      <c r="A2678" s="17" t="s">
        <v>7023</v>
      </c>
      <c r="B2678" s="14" t="s">
        <v>347</v>
      </c>
      <c r="C2678" s="14" t="s">
        <v>6937</v>
      </c>
    </row>
    <row r="2679" spans="1:3" x14ac:dyDescent="0.25">
      <c r="A2679" s="17" t="s">
        <v>7022</v>
      </c>
      <c r="B2679" s="14" t="s">
        <v>347</v>
      </c>
      <c r="C2679" s="14" t="s">
        <v>6937</v>
      </c>
    </row>
    <row r="2680" spans="1:3" x14ac:dyDescent="0.25">
      <c r="A2680" s="17" t="s">
        <v>7021</v>
      </c>
      <c r="B2680" s="14" t="s">
        <v>347</v>
      </c>
      <c r="C2680" s="14" t="s">
        <v>6937</v>
      </c>
    </row>
    <row r="2681" spans="1:3" x14ac:dyDescent="0.25">
      <c r="A2681" s="17" t="s">
        <v>7020</v>
      </c>
      <c r="B2681" s="14" t="s">
        <v>347</v>
      </c>
      <c r="C2681" s="14" t="s">
        <v>6959</v>
      </c>
    </row>
    <row r="2682" spans="1:3" x14ac:dyDescent="0.25">
      <c r="A2682" s="17" t="s">
        <v>7020</v>
      </c>
      <c r="B2682" s="14" t="s">
        <v>347</v>
      </c>
      <c r="C2682" s="14" t="s">
        <v>6939</v>
      </c>
    </row>
    <row r="2683" spans="1:3" x14ac:dyDescent="0.25">
      <c r="A2683" s="17" t="s">
        <v>7019</v>
      </c>
      <c r="B2683" s="14" t="s">
        <v>347</v>
      </c>
      <c r="C2683" s="14" t="s">
        <v>7017</v>
      </c>
    </row>
    <row r="2684" spans="1:3" x14ac:dyDescent="0.25">
      <c r="A2684" s="17" t="s">
        <v>7018</v>
      </c>
      <c r="B2684" s="14" t="s">
        <v>347</v>
      </c>
      <c r="C2684" s="14" t="s">
        <v>7017</v>
      </c>
    </row>
    <row r="2685" spans="1:3" x14ac:dyDescent="0.25">
      <c r="A2685" s="17" t="s">
        <v>7016</v>
      </c>
      <c r="B2685" s="14" t="s">
        <v>347</v>
      </c>
      <c r="C2685" s="14" t="s">
        <v>7013</v>
      </c>
    </row>
    <row r="2686" spans="1:3" x14ac:dyDescent="0.25">
      <c r="A2686" s="17" t="s">
        <v>7015</v>
      </c>
      <c r="B2686" s="14" t="s">
        <v>347</v>
      </c>
      <c r="C2686" s="14" t="s">
        <v>7013</v>
      </c>
    </row>
    <row r="2687" spans="1:3" x14ac:dyDescent="0.25">
      <c r="A2687" s="17" t="s">
        <v>7014</v>
      </c>
      <c r="B2687" s="14" t="s">
        <v>347</v>
      </c>
      <c r="C2687" s="14" t="s">
        <v>6959</v>
      </c>
    </row>
    <row r="2688" spans="1:3" x14ac:dyDescent="0.25">
      <c r="A2688" s="17" t="s">
        <v>7014</v>
      </c>
      <c r="B2688" s="14" t="s">
        <v>347</v>
      </c>
      <c r="C2688" s="14" t="s">
        <v>7013</v>
      </c>
    </row>
    <row r="2689" spans="1:3" x14ac:dyDescent="0.25">
      <c r="A2689" s="17" t="s">
        <v>7012</v>
      </c>
      <c r="B2689" s="14" t="s">
        <v>347</v>
      </c>
      <c r="C2689" s="14" t="s">
        <v>6959</v>
      </c>
    </row>
    <row r="2690" spans="1:3" x14ac:dyDescent="0.25">
      <c r="A2690" s="17" t="s">
        <v>7010</v>
      </c>
      <c r="B2690" s="14" t="s">
        <v>347</v>
      </c>
      <c r="C2690" s="14" t="s">
        <v>7011</v>
      </c>
    </row>
    <row r="2691" spans="1:3" x14ac:dyDescent="0.25">
      <c r="A2691" s="17" t="s">
        <v>7010</v>
      </c>
      <c r="B2691" s="14" t="s">
        <v>347</v>
      </c>
      <c r="C2691" s="14" t="s">
        <v>6995</v>
      </c>
    </row>
    <row r="2692" spans="1:3" x14ac:dyDescent="0.25">
      <c r="A2692" s="17" t="s">
        <v>7009</v>
      </c>
      <c r="B2692" s="14" t="s">
        <v>347</v>
      </c>
      <c r="C2692" s="14" t="s">
        <v>6995</v>
      </c>
    </row>
    <row r="2693" spans="1:3" x14ac:dyDescent="0.25">
      <c r="A2693" s="17" t="s">
        <v>7008</v>
      </c>
      <c r="B2693" s="14" t="s">
        <v>347</v>
      </c>
      <c r="C2693" s="14" t="s">
        <v>6995</v>
      </c>
    </row>
    <row r="2694" spans="1:3" x14ac:dyDescent="0.25">
      <c r="A2694" s="17" t="s">
        <v>7007</v>
      </c>
      <c r="B2694" s="14" t="s">
        <v>347</v>
      </c>
      <c r="C2694" s="14" t="s">
        <v>7006</v>
      </c>
    </row>
    <row r="2695" spans="1:3" x14ac:dyDescent="0.25">
      <c r="A2695" s="17" t="s">
        <v>7005</v>
      </c>
      <c r="B2695" s="14" t="s">
        <v>347</v>
      </c>
      <c r="C2695" s="14" t="s">
        <v>7006</v>
      </c>
    </row>
    <row r="2696" spans="1:3" x14ac:dyDescent="0.25">
      <c r="A2696" s="17" t="s">
        <v>7005</v>
      </c>
      <c r="B2696" s="14" t="s">
        <v>347</v>
      </c>
      <c r="C2696" s="14" t="s">
        <v>7004</v>
      </c>
    </row>
    <row r="2697" spans="1:3" x14ac:dyDescent="0.25">
      <c r="A2697" s="17" t="s">
        <v>7003</v>
      </c>
      <c r="B2697" s="14" t="s">
        <v>347</v>
      </c>
      <c r="C2697" s="14" t="s">
        <v>7002</v>
      </c>
    </row>
    <row r="2698" spans="1:3" x14ac:dyDescent="0.25">
      <c r="A2698" s="17" t="s">
        <v>7001</v>
      </c>
      <c r="B2698" s="14" t="s">
        <v>347</v>
      </c>
      <c r="C2698" s="14" t="s">
        <v>7000</v>
      </c>
    </row>
    <row r="2699" spans="1:3" x14ac:dyDescent="0.25">
      <c r="A2699" s="17" t="s">
        <v>6999</v>
      </c>
      <c r="B2699" s="14" t="s">
        <v>347</v>
      </c>
      <c r="C2699" s="14" t="s">
        <v>6995</v>
      </c>
    </row>
    <row r="2700" spans="1:3" x14ac:dyDescent="0.25">
      <c r="A2700" s="17" t="s">
        <v>6998</v>
      </c>
      <c r="B2700" s="14" t="s">
        <v>347</v>
      </c>
      <c r="C2700" s="14" t="s">
        <v>6995</v>
      </c>
    </row>
    <row r="2701" spans="1:3" x14ac:dyDescent="0.25">
      <c r="A2701" s="17" t="s">
        <v>6997</v>
      </c>
      <c r="B2701" s="14" t="s">
        <v>347</v>
      </c>
      <c r="C2701" s="14" t="s">
        <v>6995</v>
      </c>
    </row>
    <row r="2702" spans="1:3" x14ac:dyDescent="0.25">
      <c r="A2702" s="17" t="s">
        <v>6996</v>
      </c>
      <c r="B2702" s="14" t="s">
        <v>347</v>
      </c>
      <c r="C2702" s="14" t="s">
        <v>6995</v>
      </c>
    </row>
    <row r="2703" spans="1:3" x14ac:dyDescent="0.25">
      <c r="A2703" s="17" t="s">
        <v>6994</v>
      </c>
      <c r="B2703" s="14" t="s">
        <v>347</v>
      </c>
      <c r="C2703" s="14" t="s">
        <v>6993</v>
      </c>
    </row>
    <row r="2704" spans="1:3" x14ac:dyDescent="0.25">
      <c r="A2704" s="17" t="s">
        <v>6992</v>
      </c>
      <c r="B2704" s="14" t="s">
        <v>347</v>
      </c>
      <c r="C2704" s="14" t="s">
        <v>6989</v>
      </c>
    </row>
    <row r="2705" spans="1:3" x14ac:dyDescent="0.25">
      <c r="A2705" s="17" t="s">
        <v>6990</v>
      </c>
      <c r="B2705" s="14" t="s">
        <v>347</v>
      </c>
      <c r="C2705" s="14" t="s">
        <v>6991</v>
      </c>
    </row>
    <row r="2706" spans="1:3" x14ac:dyDescent="0.25">
      <c r="A2706" s="17" t="s">
        <v>6990</v>
      </c>
      <c r="B2706" s="14" t="s">
        <v>347</v>
      </c>
      <c r="C2706" s="14" t="s">
        <v>6989</v>
      </c>
    </row>
    <row r="2707" spans="1:3" x14ac:dyDescent="0.25">
      <c r="A2707" s="17" t="s">
        <v>6988</v>
      </c>
      <c r="B2707" s="14" t="s">
        <v>347</v>
      </c>
      <c r="C2707" s="14" t="s">
        <v>6987</v>
      </c>
    </row>
    <row r="2708" spans="1:3" x14ac:dyDescent="0.25">
      <c r="A2708" s="17" t="s">
        <v>6986</v>
      </c>
      <c r="B2708" s="14" t="s">
        <v>347</v>
      </c>
      <c r="C2708" s="14" t="s">
        <v>6985</v>
      </c>
    </row>
    <row r="2709" spans="1:3" x14ac:dyDescent="0.25">
      <c r="A2709" s="17" t="s">
        <v>6984</v>
      </c>
      <c r="B2709" s="14" t="s">
        <v>347</v>
      </c>
      <c r="C2709" s="14" t="s">
        <v>6983</v>
      </c>
    </row>
    <row r="2710" spans="1:3" x14ac:dyDescent="0.25">
      <c r="A2710" s="17" t="s">
        <v>6982</v>
      </c>
      <c r="B2710" s="14" t="s">
        <v>347</v>
      </c>
      <c r="C2710" s="14" t="s">
        <v>6980</v>
      </c>
    </row>
    <row r="2711" spans="1:3" x14ac:dyDescent="0.25">
      <c r="A2711" s="17" t="s">
        <v>6981</v>
      </c>
      <c r="B2711" s="14" t="s">
        <v>347</v>
      </c>
      <c r="C2711" s="14" t="s">
        <v>6980</v>
      </c>
    </row>
    <row r="2712" spans="1:3" x14ac:dyDescent="0.25">
      <c r="A2712" s="17" t="s">
        <v>6979</v>
      </c>
      <c r="B2712" s="14" t="s">
        <v>347</v>
      </c>
      <c r="C2712" s="14" t="s">
        <v>6980</v>
      </c>
    </row>
    <row r="2713" spans="1:3" x14ac:dyDescent="0.25">
      <c r="A2713" s="17" t="s">
        <v>6979</v>
      </c>
      <c r="B2713" s="14" t="s">
        <v>347</v>
      </c>
      <c r="C2713" s="14" t="s">
        <v>6978</v>
      </c>
    </row>
    <row r="2714" spans="1:3" x14ac:dyDescent="0.25">
      <c r="A2714" s="17" t="s">
        <v>6977</v>
      </c>
      <c r="B2714" s="14" t="s">
        <v>347</v>
      </c>
      <c r="C2714" s="14" t="s">
        <v>6976</v>
      </c>
    </row>
    <row r="2715" spans="1:3" x14ac:dyDescent="0.25">
      <c r="A2715" s="17" t="s">
        <v>6975</v>
      </c>
      <c r="B2715" s="14" t="s">
        <v>347</v>
      </c>
      <c r="C2715" s="14" t="s">
        <v>6976</v>
      </c>
    </row>
    <row r="2716" spans="1:3" x14ac:dyDescent="0.25">
      <c r="A2716" s="17" t="s">
        <v>6975</v>
      </c>
      <c r="B2716" s="14" t="s">
        <v>347</v>
      </c>
      <c r="C2716" s="14" t="s">
        <v>6974</v>
      </c>
    </row>
    <row r="2717" spans="1:3" x14ac:dyDescent="0.25">
      <c r="A2717" s="17" t="s">
        <v>6973</v>
      </c>
      <c r="B2717" s="14" t="s">
        <v>347</v>
      </c>
      <c r="C2717" s="14" t="s">
        <v>6972</v>
      </c>
    </row>
    <row r="2718" spans="1:3" x14ac:dyDescent="0.25">
      <c r="A2718" s="17" t="s">
        <v>6971</v>
      </c>
      <c r="B2718" s="14" t="s">
        <v>347</v>
      </c>
      <c r="C2718" s="14" t="s">
        <v>6970</v>
      </c>
    </row>
    <row r="2719" spans="1:3" x14ac:dyDescent="0.25">
      <c r="A2719" s="17" t="s">
        <v>6969</v>
      </c>
      <c r="B2719" s="14" t="s">
        <v>347</v>
      </c>
      <c r="C2719" s="14" t="s">
        <v>6968</v>
      </c>
    </row>
    <row r="2720" spans="1:3" x14ac:dyDescent="0.25">
      <c r="A2720" s="17" t="s">
        <v>6967</v>
      </c>
      <c r="B2720" s="14" t="s">
        <v>347</v>
      </c>
      <c r="C2720" s="14" t="s">
        <v>6966</v>
      </c>
    </row>
    <row r="2721" spans="1:3" x14ac:dyDescent="0.25">
      <c r="A2721" s="17" t="s">
        <v>6965</v>
      </c>
      <c r="B2721" s="14" t="s">
        <v>347</v>
      </c>
      <c r="C2721" s="14" t="s">
        <v>6964</v>
      </c>
    </row>
    <row r="2722" spans="1:3" x14ac:dyDescent="0.25">
      <c r="A2722" s="17" t="s">
        <v>6963</v>
      </c>
      <c r="B2722" s="14" t="s">
        <v>347</v>
      </c>
      <c r="C2722" s="14" t="s">
        <v>6962</v>
      </c>
    </row>
    <row r="2723" spans="1:3" x14ac:dyDescent="0.25">
      <c r="A2723" s="17" t="s">
        <v>6961</v>
      </c>
      <c r="B2723" s="14" t="s">
        <v>347</v>
      </c>
      <c r="C2723" s="14" t="s">
        <v>6959</v>
      </c>
    </row>
    <row r="2724" spans="1:3" x14ac:dyDescent="0.25">
      <c r="A2724" s="17" t="s">
        <v>6960</v>
      </c>
      <c r="B2724" s="14" t="s">
        <v>347</v>
      </c>
      <c r="C2724" s="14" t="s">
        <v>6959</v>
      </c>
    </row>
    <row r="2725" spans="1:3" x14ac:dyDescent="0.25">
      <c r="A2725" s="17" t="s">
        <v>6958</v>
      </c>
      <c r="B2725" s="14" t="s">
        <v>347</v>
      </c>
      <c r="C2725" s="14" t="s">
        <v>6945</v>
      </c>
    </row>
    <row r="2726" spans="1:3" x14ac:dyDescent="0.25">
      <c r="A2726" s="17" t="s">
        <v>6957</v>
      </c>
      <c r="B2726" s="14" t="s">
        <v>347</v>
      </c>
      <c r="C2726" s="14" t="s">
        <v>6955</v>
      </c>
    </row>
    <row r="2727" spans="1:3" x14ac:dyDescent="0.25">
      <c r="A2727" s="17" t="s">
        <v>6956</v>
      </c>
      <c r="B2727" s="14" t="s">
        <v>347</v>
      </c>
      <c r="C2727" s="14" t="s">
        <v>6937</v>
      </c>
    </row>
    <row r="2728" spans="1:3" x14ac:dyDescent="0.25">
      <c r="A2728" s="17" t="s">
        <v>6956</v>
      </c>
      <c r="B2728" s="14" t="s">
        <v>347</v>
      </c>
      <c r="C2728" s="14" t="s">
        <v>6955</v>
      </c>
    </row>
    <row r="2729" spans="1:3" x14ac:dyDescent="0.25">
      <c r="A2729" s="17" t="s">
        <v>6954</v>
      </c>
      <c r="B2729" s="14" t="s">
        <v>347</v>
      </c>
      <c r="C2729" s="14" t="s">
        <v>6939</v>
      </c>
    </row>
    <row r="2730" spans="1:3" x14ac:dyDescent="0.25">
      <c r="A2730" s="17" t="s">
        <v>6953</v>
      </c>
      <c r="B2730" s="14" t="s">
        <v>347</v>
      </c>
      <c r="C2730" s="14" t="s">
        <v>6951</v>
      </c>
    </row>
    <row r="2731" spans="1:3" x14ac:dyDescent="0.25">
      <c r="A2731" s="17" t="s">
        <v>6952</v>
      </c>
      <c r="B2731" s="14" t="s">
        <v>347</v>
      </c>
      <c r="C2731" s="14" t="s">
        <v>6951</v>
      </c>
    </row>
    <row r="2732" spans="1:3" x14ac:dyDescent="0.25">
      <c r="A2732" s="17" t="s">
        <v>6950</v>
      </c>
      <c r="B2732" s="14" t="s">
        <v>347</v>
      </c>
      <c r="C2732" s="14" t="s">
        <v>6951</v>
      </c>
    </row>
    <row r="2733" spans="1:3" x14ac:dyDescent="0.25">
      <c r="A2733" s="17" t="s">
        <v>6950</v>
      </c>
      <c r="B2733" s="14" t="s">
        <v>347</v>
      </c>
      <c r="C2733" s="14" t="s">
        <v>6949</v>
      </c>
    </row>
    <row r="2734" spans="1:3" x14ac:dyDescent="0.25">
      <c r="A2734" s="17" t="s">
        <v>6948</v>
      </c>
      <c r="B2734" s="14" t="s">
        <v>347</v>
      </c>
      <c r="C2734" s="14" t="s">
        <v>6945</v>
      </c>
    </row>
    <row r="2735" spans="1:3" x14ac:dyDescent="0.25">
      <c r="A2735" s="17" t="s">
        <v>6947</v>
      </c>
      <c r="B2735" s="14" t="s">
        <v>347</v>
      </c>
      <c r="C2735" s="14" t="s">
        <v>6945</v>
      </c>
    </row>
    <row r="2736" spans="1:3" x14ac:dyDescent="0.25">
      <c r="A2736" s="17" t="s">
        <v>6947</v>
      </c>
      <c r="B2736" s="14" t="s">
        <v>347</v>
      </c>
      <c r="C2736" s="14" t="s">
        <v>6939</v>
      </c>
    </row>
    <row r="2737" spans="1:3" x14ac:dyDescent="0.25">
      <c r="A2737" s="17" t="s">
        <v>6946</v>
      </c>
      <c r="B2737" s="14" t="s">
        <v>347</v>
      </c>
      <c r="C2737" s="14" t="s">
        <v>6945</v>
      </c>
    </row>
    <row r="2738" spans="1:3" x14ac:dyDescent="0.25">
      <c r="A2738" s="17" t="s">
        <v>6944</v>
      </c>
      <c r="B2738" s="14" t="s">
        <v>347</v>
      </c>
      <c r="C2738" s="14" t="s">
        <v>6943</v>
      </c>
    </row>
    <row r="2739" spans="1:3" x14ac:dyDescent="0.25">
      <c r="A2739" s="17" t="s">
        <v>6942</v>
      </c>
      <c r="B2739" s="14" t="s">
        <v>347</v>
      </c>
      <c r="C2739" s="14" t="s">
        <v>6941</v>
      </c>
    </row>
    <row r="2740" spans="1:3" x14ac:dyDescent="0.25">
      <c r="A2740" s="17" t="s">
        <v>6940</v>
      </c>
      <c r="B2740" s="14" t="s">
        <v>347</v>
      </c>
      <c r="C2740" s="14" t="s">
        <v>6939</v>
      </c>
    </row>
    <row r="2741" spans="1:3" x14ac:dyDescent="0.25">
      <c r="A2741" s="17" t="s">
        <v>6938</v>
      </c>
      <c r="B2741" s="14" t="s">
        <v>347</v>
      </c>
      <c r="C2741" s="14" t="s">
        <v>6937</v>
      </c>
    </row>
    <row r="2742" spans="1:3" x14ac:dyDescent="0.25">
      <c r="A2742" s="17" t="s">
        <v>6936</v>
      </c>
      <c r="B2742" s="14" t="s">
        <v>347</v>
      </c>
      <c r="C2742" s="14" t="s">
        <v>6934</v>
      </c>
    </row>
    <row r="2743" spans="1:3" x14ac:dyDescent="0.25">
      <c r="A2743" s="17" t="s">
        <v>6935</v>
      </c>
      <c r="B2743" s="14" t="s">
        <v>347</v>
      </c>
      <c r="C2743" s="14" t="s">
        <v>6934</v>
      </c>
    </row>
    <row r="2744" spans="1:3" x14ac:dyDescent="0.25">
      <c r="A2744" s="17" t="s">
        <v>6933</v>
      </c>
      <c r="B2744" s="14" t="s">
        <v>347</v>
      </c>
      <c r="C2744" s="14" t="s">
        <v>6930</v>
      </c>
    </row>
    <row r="2745" spans="1:3" x14ac:dyDescent="0.25">
      <c r="A2745" s="17" t="s">
        <v>6932</v>
      </c>
      <c r="B2745" s="14" t="s">
        <v>347</v>
      </c>
      <c r="C2745" s="14" t="s">
        <v>6930</v>
      </c>
    </row>
    <row r="2746" spans="1:3" x14ac:dyDescent="0.25">
      <c r="A2746" s="17" t="s">
        <v>6931</v>
      </c>
      <c r="B2746" s="14" t="s">
        <v>347</v>
      </c>
      <c r="C2746" s="14" t="s">
        <v>6930</v>
      </c>
    </row>
    <row r="2747" spans="1:3" x14ac:dyDescent="0.25">
      <c r="A2747" s="17" t="s">
        <v>6929</v>
      </c>
      <c r="B2747" s="14" t="s">
        <v>351</v>
      </c>
      <c r="C2747" s="14" t="s">
        <v>6840</v>
      </c>
    </row>
    <row r="2748" spans="1:3" x14ac:dyDescent="0.25">
      <c r="A2748" s="17" t="s">
        <v>6928</v>
      </c>
      <c r="B2748" s="14" t="s">
        <v>351</v>
      </c>
      <c r="C2748" s="14" t="s">
        <v>6918</v>
      </c>
    </row>
    <row r="2749" spans="1:3" x14ac:dyDescent="0.25">
      <c r="A2749" s="17" t="s">
        <v>6927</v>
      </c>
      <c r="B2749" s="14" t="s">
        <v>351</v>
      </c>
      <c r="C2749" s="14" t="s">
        <v>6924</v>
      </c>
    </row>
    <row r="2750" spans="1:3" x14ac:dyDescent="0.25">
      <c r="A2750" s="17" t="s">
        <v>6926</v>
      </c>
      <c r="B2750" s="14" t="s">
        <v>351</v>
      </c>
      <c r="C2750" s="14" t="s">
        <v>6924</v>
      </c>
    </row>
    <row r="2751" spans="1:3" x14ac:dyDescent="0.25">
      <c r="A2751" s="17" t="s">
        <v>6925</v>
      </c>
      <c r="B2751" s="14" t="s">
        <v>351</v>
      </c>
      <c r="C2751" s="14" t="s">
        <v>6924</v>
      </c>
    </row>
    <row r="2752" spans="1:3" x14ac:dyDescent="0.25">
      <c r="A2752" s="17" t="s">
        <v>6923</v>
      </c>
      <c r="B2752" s="14" t="s">
        <v>351</v>
      </c>
      <c r="C2752" s="14" t="s">
        <v>6921</v>
      </c>
    </row>
    <row r="2753" spans="1:3" x14ac:dyDescent="0.25">
      <c r="A2753" s="17" t="s">
        <v>6922</v>
      </c>
      <c r="B2753" s="14" t="s">
        <v>351</v>
      </c>
      <c r="C2753" s="14" t="s">
        <v>6921</v>
      </c>
    </row>
    <row r="2754" spans="1:3" x14ac:dyDescent="0.25">
      <c r="A2754" s="17" t="s">
        <v>6920</v>
      </c>
      <c r="B2754" s="14" t="s">
        <v>351</v>
      </c>
      <c r="C2754" s="14" t="s">
        <v>6840</v>
      </c>
    </row>
    <row r="2755" spans="1:3" x14ac:dyDescent="0.25">
      <c r="A2755" s="17" t="s">
        <v>6919</v>
      </c>
      <c r="B2755" s="14" t="s">
        <v>351</v>
      </c>
      <c r="C2755" s="14" t="s">
        <v>6918</v>
      </c>
    </row>
    <row r="2756" spans="1:3" x14ac:dyDescent="0.25">
      <c r="A2756" s="17" t="s">
        <v>6917</v>
      </c>
      <c r="B2756" s="14" t="s">
        <v>351</v>
      </c>
      <c r="C2756" s="14" t="s">
        <v>6840</v>
      </c>
    </row>
    <row r="2757" spans="1:3" x14ac:dyDescent="0.25">
      <c r="A2757" s="17" t="s">
        <v>6916</v>
      </c>
      <c r="B2757" s="14" t="s">
        <v>351</v>
      </c>
      <c r="C2757" s="14" t="s">
        <v>6840</v>
      </c>
    </row>
    <row r="2758" spans="1:3" x14ac:dyDescent="0.25">
      <c r="A2758" s="17" t="s">
        <v>6916</v>
      </c>
      <c r="B2758" s="14" t="s">
        <v>351</v>
      </c>
      <c r="C2758" s="14" t="s">
        <v>6837</v>
      </c>
    </row>
    <row r="2759" spans="1:3" x14ac:dyDescent="0.25">
      <c r="A2759" s="17" t="s">
        <v>6915</v>
      </c>
      <c r="B2759" s="14" t="s">
        <v>351</v>
      </c>
      <c r="C2759" s="14" t="s">
        <v>6840</v>
      </c>
    </row>
    <row r="2760" spans="1:3" x14ac:dyDescent="0.25">
      <c r="A2760" s="17" t="s">
        <v>6914</v>
      </c>
      <c r="B2760" s="14" t="s">
        <v>351</v>
      </c>
      <c r="C2760" s="14" t="s">
        <v>6840</v>
      </c>
    </row>
    <row r="2761" spans="1:3" x14ac:dyDescent="0.25">
      <c r="A2761" s="17" t="s">
        <v>6913</v>
      </c>
      <c r="B2761" s="14" t="s">
        <v>351</v>
      </c>
      <c r="C2761" s="14" t="s">
        <v>6840</v>
      </c>
    </row>
    <row r="2762" spans="1:3" x14ac:dyDescent="0.25">
      <c r="A2762" s="17" t="s">
        <v>6912</v>
      </c>
      <c r="B2762" s="14" t="s">
        <v>351</v>
      </c>
      <c r="C2762" s="14" t="s">
        <v>6862</v>
      </c>
    </row>
    <row r="2763" spans="1:3" x14ac:dyDescent="0.25">
      <c r="A2763" s="17" t="s">
        <v>6911</v>
      </c>
      <c r="B2763" s="14" t="s">
        <v>351</v>
      </c>
      <c r="C2763" s="14" t="s">
        <v>6870</v>
      </c>
    </row>
    <row r="2764" spans="1:3" x14ac:dyDescent="0.25">
      <c r="A2764" s="17" t="s">
        <v>6909</v>
      </c>
      <c r="B2764" s="14" t="s">
        <v>351</v>
      </c>
      <c r="C2764" s="14" t="s">
        <v>6910</v>
      </c>
    </row>
    <row r="2765" spans="1:3" x14ac:dyDescent="0.25">
      <c r="A2765" s="17" t="s">
        <v>6909</v>
      </c>
      <c r="B2765" s="14" t="s">
        <v>351</v>
      </c>
      <c r="C2765" s="14" t="s">
        <v>6908</v>
      </c>
    </row>
    <row r="2766" spans="1:3" x14ac:dyDescent="0.25">
      <c r="A2766" s="17" t="s">
        <v>6906</v>
      </c>
      <c r="B2766" s="14" t="s">
        <v>351</v>
      </c>
      <c r="C2766" s="14" t="s">
        <v>6907</v>
      </c>
    </row>
    <row r="2767" spans="1:3" x14ac:dyDescent="0.25">
      <c r="A2767" s="17" t="s">
        <v>6906</v>
      </c>
      <c r="B2767" s="14" t="s">
        <v>351</v>
      </c>
      <c r="C2767" s="14" t="s">
        <v>6905</v>
      </c>
    </row>
    <row r="2768" spans="1:3" x14ac:dyDescent="0.25">
      <c r="A2768" s="17" t="s">
        <v>6904</v>
      </c>
      <c r="B2768" s="14" t="s">
        <v>351</v>
      </c>
      <c r="C2768" s="14" t="s">
        <v>6862</v>
      </c>
    </row>
    <row r="2769" spans="1:3" x14ac:dyDescent="0.25">
      <c r="A2769" s="17" t="s">
        <v>6903</v>
      </c>
      <c r="B2769" s="14" t="s">
        <v>351</v>
      </c>
      <c r="C2769" s="14" t="s">
        <v>6862</v>
      </c>
    </row>
    <row r="2770" spans="1:3" x14ac:dyDescent="0.25">
      <c r="A2770" s="17" t="s">
        <v>6902</v>
      </c>
      <c r="B2770" s="14" t="s">
        <v>351</v>
      </c>
      <c r="C2770" s="14" t="s">
        <v>6898</v>
      </c>
    </row>
    <row r="2771" spans="1:3" x14ac:dyDescent="0.25">
      <c r="A2771" s="17" t="s">
        <v>6901</v>
      </c>
      <c r="B2771" s="14" t="s">
        <v>351</v>
      </c>
      <c r="C2771" s="14" t="s">
        <v>6900</v>
      </c>
    </row>
    <row r="2772" spans="1:3" x14ac:dyDescent="0.25">
      <c r="A2772" s="17" t="s">
        <v>6899</v>
      </c>
      <c r="B2772" s="14" t="s">
        <v>351</v>
      </c>
      <c r="C2772" s="14" t="s">
        <v>6898</v>
      </c>
    </row>
    <row r="2773" spans="1:3" x14ac:dyDescent="0.25">
      <c r="A2773" s="17" t="s">
        <v>6896</v>
      </c>
      <c r="B2773" s="14" t="s">
        <v>351</v>
      </c>
      <c r="C2773" s="14" t="s">
        <v>6897</v>
      </c>
    </row>
    <row r="2774" spans="1:3" x14ac:dyDescent="0.25">
      <c r="A2774" s="17" t="s">
        <v>6896</v>
      </c>
      <c r="B2774" s="14" t="s">
        <v>351</v>
      </c>
      <c r="C2774" s="14" t="s">
        <v>6893</v>
      </c>
    </row>
    <row r="2775" spans="1:3" x14ac:dyDescent="0.25">
      <c r="A2775" s="17" t="s">
        <v>6895</v>
      </c>
      <c r="B2775" s="14" t="s">
        <v>351</v>
      </c>
      <c r="C2775" s="14" t="s">
        <v>6893</v>
      </c>
    </row>
    <row r="2776" spans="1:3" x14ac:dyDescent="0.25">
      <c r="A2776" s="17" t="s">
        <v>6894</v>
      </c>
      <c r="B2776" s="14" t="s">
        <v>351</v>
      </c>
      <c r="C2776" s="14" t="s">
        <v>6893</v>
      </c>
    </row>
    <row r="2777" spans="1:3" x14ac:dyDescent="0.25">
      <c r="A2777" s="17" t="s">
        <v>6892</v>
      </c>
      <c r="B2777" s="14" t="s">
        <v>351</v>
      </c>
      <c r="C2777" s="14" t="s">
        <v>6859</v>
      </c>
    </row>
    <row r="2778" spans="1:3" x14ac:dyDescent="0.25">
      <c r="A2778" s="17" t="s">
        <v>6892</v>
      </c>
      <c r="B2778" s="14" t="s">
        <v>351</v>
      </c>
      <c r="C2778" s="14" t="s">
        <v>6887</v>
      </c>
    </row>
    <row r="2779" spans="1:3" x14ac:dyDescent="0.25">
      <c r="A2779" s="17" t="s">
        <v>6891</v>
      </c>
      <c r="B2779" s="14" t="s">
        <v>351</v>
      </c>
      <c r="C2779" s="14" t="s">
        <v>6859</v>
      </c>
    </row>
    <row r="2780" spans="1:3" x14ac:dyDescent="0.25">
      <c r="A2780" s="17" t="s">
        <v>6891</v>
      </c>
      <c r="B2780" s="14" t="s">
        <v>351</v>
      </c>
      <c r="C2780" s="14" t="s">
        <v>6887</v>
      </c>
    </row>
    <row r="2781" spans="1:3" x14ac:dyDescent="0.25">
      <c r="A2781" s="17" t="s">
        <v>6890</v>
      </c>
      <c r="B2781" s="14" t="s">
        <v>351</v>
      </c>
      <c r="C2781" s="14" t="s">
        <v>6859</v>
      </c>
    </row>
    <row r="2782" spans="1:3" x14ac:dyDescent="0.25">
      <c r="A2782" s="17" t="s">
        <v>6889</v>
      </c>
      <c r="B2782" s="14" t="s">
        <v>351</v>
      </c>
      <c r="C2782" s="14" t="s">
        <v>6859</v>
      </c>
    </row>
    <row r="2783" spans="1:3" x14ac:dyDescent="0.25">
      <c r="A2783" s="17" t="s">
        <v>6888</v>
      </c>
      <c r="B2783" s="14" t="s">
        <v>351</v>
      </c>
      <c r="C2783" s="14" t="s">
        <v>6887</v>
      </c>
    </row>
    <row r="2784" spans="1:3" x14ac:dyDescent="0.25">
      <c r="A2784" s="17" t="s">
        <v>6888</v>
      </c>
      <c r="B2784" s="14" t="s">
        <v>351</v>
      </c>
      <c r="C2784" s="14" t="s">
        <v>6838</v>
      </c>
    </row>
    <row r="2785" spans="1:3" x14ac:dyDescent="0.25">
      <c r="A2785" s="17" t="s">
        <v>6886</v>
      </c>
      <c r="B2785" s="14" t="s">
        <v>351</v>
      </c>
      <c r="C2785" s="14" t="s">
        <v>6887</v>
      </c>
    </row>
    <row r="2786" spans="1:3" x14ac:dyDescent="0.25">
      <c r="A2786" s="17" t="s">
        <v>6886</v>
      </c>
      <c r="B2786" s="14" t="s">
        <v>351</v>
      </c>
      <c r="C2786" s="14" t="s">
        <v>6838</v>
      </c>
    </row>
    <row r="2787" spans="1:3" x14ac:dyDescent="0.25">
      <c r="A2787" s="17" t="s">
        <v>6885</v>
      </c>
      <c r="B2787" s="14" t="s">
        <v>351</v>
      </c>
      <c r="C2787" s="14" t="s">
        <v>6838</v>
      </c>
    </row>
    <row r="2788" spans="1:3" x14ac:dyDescent="0.25">
      <c r="A2788" s="17" t="s">
        <v>6884</v>
      </c>
      <c r="B2788" s="14" t="s">
        <v>351</v>
      </c>
      <c r="C2788" s="14" t="s">
        <v>6838</v>
      </c>
    </row>
    <row r="2789" spans="1:3" x14ac:dyDescent="0.25">
      <c r="A2789" s="17" t="s">
        <v>6883</v>
      </c>
      <c r="B2789" s="14" t="s">
        <v>351</v>
      </c>
      <c r="C2789" s="14" t="s">
        <v>6838</v>
      </c>
    </row>
    <row r="2790" spans="1:3" x14ac:dyDescent="0.25">
      <c r="A2790" s="17" t="s">
        <v>6882</v>
      </c>
      <c r="B2790" s="14" t="s">
        <v>351</v>
      </c>
      <c r="C2790" s="14" t="s">
        <v>6838</v>
      </c>
    </row>
    <row r="2791" spans="1:3" x14ac:dyDescent="0.25">
      <c r="A2791" s="17" t="s">
        <v>6881</v>
      </c>
      <c r="B2791" s="14" t="s">
        <v>351</v>
      </c>
      <c r="C2791" s="14" t="s">
        <v>6876</v>
      </c>
    </row>
    <row r="2792" spans="1:3" x14ac:dyDescent="0.25">
      <c r="A2792" s="17" t="s">
        <v>6880</v>
      </c>
      <c r="B2792" s="14" t="s">
        <v>351</v>
      </c>
      <c r="C2792" s="14" t="s">
        <v>6876</v>
      </c>
    </row>
    <row r="2793" spans="1:3" x14ac:dyDescent="0.25">
      <c r="A2793" s="17" t="s">
        <v>6879</v>
      </c>
      <c r="B2793" s="14" t="s">
        <v>351</v>
      </c>
      <c r="C2793" s="14" t="s">
        <v>6876</v>
      </c>
    </row>
    <row r="2794" spans="1:3" x14ac:dyDescent="0.25">
      <c r="A2794" s="17" t="s">
        <v>6878</v>
      </c>
      <c r="B2794" s="14" t="s">
        <v>351</v>
      </c>
      <c r="C2794" s="14" t="s">
        <v>6857</v>
      </c>
    </row>
    <row r="2795" spans="1:3" x14ac:dyDescent="0.25">
      <c r="A2795" s="17" t="s">
        <v>6877</v>
      </c>
      <c r="B2795" s="14" t="s">
        <v>351</v>
      </c>
      <c r="C2795" s="14" t="s">
        <v>6876</v>
      </c>
    </row>
    <row r="2796" spans="1:3" x14ac:dyDescent="0.25">
      <c r="A2796" s="17" t="s">
        <v>6875</v>
      </c>
      <c r="B2796" s="14" t="s">
        <v>351</v>
      </c>
      <c r="C2796" s="14" t="s">
        <v>6857</v>
      </c>
    </row>
    <row r="2797" spans="1:3" x14ac:dyDescent="0.25">
      <c r="A2797" s="17" t="s">
        <v>6874</v>
      </c>
      <c r="B2797" s="14" t="s">
        <v>351</v>
      </c>
      <c r="C2797" s="14" t="s">
        <v>6857</v>
      </c>
    </row>
    <row r="2798" spans="1:3" x14ac:dyDescent="0.25">
      <c r="A2798" s="17" t="s">
        <v>6873</v>
      </c>
      <c r="B2798" s="14" t="s">
        <v>351</v>
      </c>
      <c r="C2798" s="14" t="s">
        <v>6857</v>
      </c>
    </row>
    <row r="2799" spans="1:3" x14ac:dyDescent="0.25">
      <c r="A2799" s="17" t="s">
        <v>6872</v>
      </c>
      <c r="B2799" s="14" t="s">
        <v>351</v>
      </c>
      <c r="C2799" s="14" t="s">
        <v>6857</v>
      </c>
    </row>
    <row r="2800" spans="1:3" x14ac:dyDescent="0.25">
      <c r="A2800" s="17" t="s">
        <v>6871</v>
      </c>
      <c r="B2800" s="14" t="s">
        <v>351</v>
      </c>
      <c r="C2800" s="14" t="s">
        <v>6857</v>
      </c>
    </row>
    <row r="2801" spans="1:3" x14ac:dyDescent="0.25">
      <c r="A2801" s="17" t="s">
        <v>6869</v>
      </c>
      <c r="B2801" s="14" t="s">
        <v>351</v>
      </c>
      <c r="C2801" s="14" t="s">
        <v>6870</v>
      </c>
    </row>
    <row r="2802" spans="1:3" x14ac:dyDescent="0.25">
      <c r="A2802" s="17" t="s">
        <v>6869</v>
      </c>
      <c r="B2802" s="14" t="s">
        <v>351</v>
      </c>
      <c r="C2802" s="14" t="s">
        <v>6867</v>
      </c>
    </row>
    <row r="2803" spans="1:3" x14ac:dyDescent="0.25">
      <c r="A2803" s="17" t="s">
        <v>6868</v>
      </c>
      <c r="B2803" s="14" t="s">
        <v>351</v>
      </c>
      <c r="C2803" s="14" t="s">
        <v>6867</v>
      </c>
    </row>
    <row r="2804" spans="1:3" x14ac:dyDescent="0.25">
      <c r="A2804" s="17" t="s">
        <v>6866</v>
      </c>
      <c r="B2804" s="14" t="s">
        <v>351</v>
      </c>
      <c r="C2804" s="14" t="s">
        <v>6865</v>
      </c>
    </row>
    <row r="2805" spans="1:3" x14ac:dyDescent="0.25">
      <c r="A2805" s="17" t="s">
        <v>6864</v>
      </c>
      <c r="B2805" s="14" t="s">
        <v>351</v>
      </c>
      <c r="C2805" s="14" t="s">
        <v>6862</v>
      </c>
    </row>
    <row r="2806" spans="1:3" x14ac:dyDescent="0.25">
      <c r="A2806" s="17" t="s">
        <v>6863</v>
      </c>
      <c r="B2806" s="14" t="s">
        <v>351</v>
      </c>
      <c r="C2806" s="14" t="s">
        <v>6862</v>
      </c>
    </row>
    <row r="2807" spans="1:3" x14ac:dyDescent="0.25">
      <c r="A2807" s="17" t="s">
        <v>6861</v>
      </c>
      <c r="B2807" s="14" t="s">
        <v>351</v>
      </c>
      <c r="C2807" s="14" t="s">
        <v>6859</v>
      </c>
    </row>
    <row r="2808" spans="1:3" x14ac:dyDescent="0.25">
      <c r="A2808" s="17" t="s">
        <v>6860</v>
      </c>
      <c r="B2808" s="14" t="s">
        <v>351</v>
      </c>
      <c r="C2808" s="14" t="s">
        <v>6859</v>
      </c>
    </row>
    <row r="2809" spans="1:3" x14ac:dyDescent="0.25">
      <c r="A2809" s="17" t="s">
        <v>6858</v>
      </c>
      <c r="B2809" s="14" t="s">
        <v>351</v>
      </c>
      <c r="C2809" s="14" t="s">
        <v>6857</v>
      </c>
    </row>
    <row r="2810" spans="1:3" x14ac:dyDescent="0.25">
      <c r="A2810" s="17" t="s">
        <v>6856</v>
      </c>
      <c r="B2810" s="14" t="s">
        <v>351</v>
      </c>
      <c r="C2810" s="14" t="s">
        <v>6853</v>
      </c>
    </row>
    <row r="2811" spans="1:3" x14ac:dyDescent="0.25">
      <c r="A2811" s="17" t="s">
        <v>6855</v>
      </c>
      <c r="B2811" s="14" t="s">
        <v>351</v>
      </c>
      <c r="C2811" s="14" t="s">
        <v>6853</v>
      </c>
    </row>
    <row r="2812" spans="1:3" x14ac:dyDescent="0.25">
      <c r="A2812" s="17" t="s">
        <v>6854</v>
      </c>
      <c r="B2812" s="14" t="s">
        <v>351</v>
      </c>
      <c r="C2812" s="14" t="s">
        <v>6853</v>
      </c>
    </row>
    <row r="2813" spans="1:3" x14ac:dyDescent="0.25">
      <c r="A2813" s="17" t="s">
        <v>6852</v>
      </c>
      <c r="B2813" s="14" t="s">
        <v>351</v>
      </c>
      <c r="C2813" s="14" t="s">
        <v>6843</v>
      </c>
    </row>
    <row r="2814" spans="1:3" x14ac:dyDescent="0.25">
      <c r="A2814" s="17" t="s">
        <v>6851</v>
      </c>
      <c r="B2814" s="14" t="s">
        <v>351</v>
      </c>
      <c r="C2814" s="14" t="s">
        <v>6843</v>
      </c>
    </row>
    <row r="2815" spans="1:3" x14ac:dyDescent="0.25">
      <c r="A2815" s="17" t="s">
        <v>6850</v>
      </c>
      <c r="B2815" s="14" t="s">
        <v>351</v>
      </c>
      <c r="C2815" s="14" t="s">
        <v>6849</v>
      </c>
    </row>
    <row r="2816" spans="1:3" x14ac:dyDescent="0.25">
      <c r="A2816" s="17" t="s">
        <v>6848</v>
      </c>
      <c r="B2816" s="14" t="s">
        <v>351</v>
      </c>
      <c r="C2816" s="14" t="s">
        <v>6843</v>
      </c>
    </row>
    <row r="2817" spans="1:3" x14ac:dyDescent="0.25">
      <c r="A2817" s="17" t="s">
        <v>6847</v>
      </c>
      <c r="B2817" s="14" t="s">
        <v>351</v>
      </c>
      <c r="C2817" s="14" t="s">
        <v>6843</v>
      </c>
    </row>
    <row r="2818" spans="1:3" x14ac:dyDescent="0.25">
      <c r="A2818" s="17" t="s">
        <v>6846</v>
      </c>
      <c r="B2818" s="14" t="s">
        <v>351</v>
      </c>
      <c r="C2818" s="14" t="s">
        <v>6841</v>
      </c>
    </row>
    <row r="2819" spans="1:3" x14ac:dyDescent="0.25">
      <c r="A2819" s="17" t="s">
        <v>6845</v>
      </c>
      <c r="B2819" s="14" t="s">
        <v>351</v>
      </c>
      <c r="C2819" s="14" t="s">
        <v>6843</v>
      </c>
    </row>
    <row r="2820" spans="1:3" x14ac:dyDescent="0.25">
      <c r="A2820" s="17" t="s">
        <v>6844</v>
      </c>
      <c r="B2820" s="14" t="s">
        <v>351</v>
      </c>
      <c r="C2820" s="14" t="s">
        <v>6843</v>
      </c>
    </row>
    <row r="2821" spans="1:3" x14ac:dyDescent="0.25">
      <c r="A2821" s="17" t="s">
        <v>6842</v>
      </c>
      <c r="B2821" s="14" t="s">
        <v>351</v>
      </c>
      <c r="C2821" s="14" t="s">
        <v>6841</v>
      </c>
    </row>
    <row r="2822" spans="1:3" x14ac:dyDescent="0.25">
      <c r="A2822" s="17" t="s">
        <v>6839</v>
      </c>
      <c r="B2822" s="14" t="s">
        <v>351</v>
      </c>
      <c r="C2822" s="14" t="s">
        <v>6840</v>
      </c>
    </row>
    <row r="2823" spans="1:3" x14ac:dyDescent="0.25">
      <c r="A2823" s="17" t="s">
        <v>6839</v>
      </c>
      <c r="B2823" s="14" t="s">
        <v>351</v>
      </c>
      <c r="C2823" s="14" t="s">
        <v>6838</v>
      </c>
    </row>
    <row r="2824" spans="1:3" x14ac:dyDescent="0.25">
      <c r="A2824" s="17" t="s">
        <v>6836</v>
      </c>
      <c r="B2824" s="14" t="s">
        <v>351</v>
      </c>
      <c r="C2824" s="14" t="s">
        <v>6837</v>
      </c>
    </row>
    <row r="2825" spans="1:3" x14ac:dyDescent="0.25">
      <c r="A2825" s="17" t="s">
        <v>6836</v>
      </c>
      <c r="B2825" s="14" t="s">
        <v>351</v>
      </c>
      <c r="C2825" s="14" t="s">
        <v>6835</v>
      </c>
    </row>
    <row r="2826" spans="1:3" x14ac:dyDescent="0.25">
      <c r="A2826" s="17" t="s">
        <v>6834</v>
      </c>
      <c r="B2826" s="14" t="s">
        <v>339</v>
      </c>
      <c r="C2826" s="14" t="s">
        <v>6806</v>
      </c>
    </row>
    <row r="2827" spans="1:3" x14ac:dyDescent="0.25">
      <c r="A2827" s="17" t="s">
        <v>6833</v>
      </c>
      <c r="B2827" s="14" t="s">
        <v>339</v>
      </c>
      <c r="C2827" s="14" t="s">
        <v>6806</v>
      </c>
    </row>
    <row r="2828" spans="1:3" x14ac:dyDescent="0.25">
      <c r="A2828" s="17" t="s">
        <v>6832</v>
      </c>
      <c r="B2828" s="14" t="s">
        <v>339</v>
      </c>
      <c r="C2828" s="14" t="s">
        <v>6806</v>
      </c>
    </row>
    <row r="2829" spans="1:3" x14ac:dyDescent="0.25">
      <c r="A2829" s="17" t="s">
        <v>6831</v>
      </c>
      <c r="B2829" s="14" t="s">
        <v>339</v>
      </c>
      <c r="C2829" s="14" t="s">
        <v>6806</v>
      </c>
    </row>
    <row r="2830" spans="1:3" x14ac:dyDescent="0.25">
      <c r="A2830" s="17" t="s">
        <v>6830</v>
      </c>
      <c r="B2830" s="14" t="s">
        <v>339</v>
      </c>
      <c r="C2830" s="14" t="s">
        <v>6806</v>
      </c>
    </row>
    <row r="2831" spans="1:3" x14ac:dyDescent="0.25">
      <c r="A2831" s="17" t="s">
        <v>6829</v>
      </c>
      <c r="B2831" s="14" t="s">
        <v>339</v>
      </c>
      <c r="C2831" s="14" t="s">
        <v>6827</v>
      </c>
    </row>
    <row r="2832" spans="1:3" x14ac:dyDescent="0.25">
      <c r="A2832" s="17" t="s">
        <v>6828</v>
      </c>
      <c r="B2832" s="14" t="s">
        <v>339</v>
      </c>
      <c r="C2832" s="14" t="s">
        <v>6827</v>
      </c>
    </row>
    <row r="2833" spans="1:3" x14ac:dyDescent="0.25">
      <c r="A2833" s="17" t="s">
        <v>6826</v>
      </c>
      <c r="B2833" s="14" t="s">
        <v>339</v>
      </c>
      <c r="C2833" s="14" t="s">
        <v>6824</v>
      </c>
    </row>
    <row r="2834" spans="1:3" x14ac:dyDescent="0.25">
      <c r="A2834" s="17" t="s">
        <v>6825</v>
      </c>
      <c r="B2834" s="14" t="s">
        <v>339</v>
      </c>
      <c r="C2834" s="14" t="s">
        <v>6824</v>
      </c>
    </row>
    <row r="2835" spans="1:3" x14ac:dyDescent="0.25">
      <c r="A2835" s="17" t="s">
        <v>6823</v>
      </c>
      <c r="B2835" s="14" t="s">
        <v>339</v>
      </c>
      <c r="C2835" s="14" t="s">
        <v>6820</v>
      </c>
    </row>
    <row r="2836" spans="1:3" x14ac:dyDescent="0.25">
      <c r="A2836" s="17" t="s">
        <v>6822</v>
      </c>
      <c r="B2836" s="14" t="s">
        <v>339</v>
      </c>
      <c r="C2836" s="14" t="s">
        <v>6820</v>
      </c>
    </row>
    <row r="2837" spans="1:3" x14ac:dyDescent="0.25">
      <c r="A2837" s="17" t="s">
        <v>6821</v>
      </c>
      <c r="B2837" s="14" t="s">
        <v>339</v>
      </c>
      <c r="C2837" s="14" t="s">
        <v>6820</v>
      </c>
    </row>
    <row r="2838" spans="1:3" x14ac:dyDescent="0.25">
      <c r="A2838" s="17" t="s">
        <v>6819</v>
      </c>
      <c r="B2838" s="14" t="s">
        <v>339</v>
      </c>
      <c r="C2838" s="14" t="s">
        <v>6815</v>
      </c>
    </row>
    <row r="2839" spans="1:3" x14ac:dyDescent="0.25">
      <c r="A2839" s="17" t="s">
        <v>6818</v>
      </c>
      <c r="B2839" s="14" t="s">
        <v>339</v>
      </c>
      <c r="C2839" s="14" t="s">
        <v>6815</v>
      </c>
    </row>
    <row r="2840" spans="1:3" x14ac:dyDescent="0.25">
      <c r="A2840" s="17" t="s">
        <v>6817</v>
      </c>
      <c r="B2840" s="14" t="s">
        <v>339</v>
      </c>
      <c r="C2840" s="14" t="s">
        <v>6815</v>
      </c>
    </row>
    <row r="2841" spans="1:3" x14ac:dyDescent="0.25">
      <c r="A2841" s="17" t="s">
        <v>6816</v>
      </c>
      <c r="B2841" s="14" t="s">
        <v>339</v>
      </c>
      <c r="C2841" s="14" t="s">
        <v>6815</v>
      </c>
    </row>
    <row r="2842" spans="1:3" x14ac:dyDescent="0.25">
      <c r="A2842" s="17" t="s">
        <v>6814</v>
      </c>
      <c r="B2842" s="14" t="s">
        <v>339</v>
      </c>
      <c r="C2842" s="14" t="s">
        <v>6806</v>
      </c>
    </row>
    <row r="2843" spans="1:3" x14ac:dyDescent="0.25">
      <c r="A2843" s="17" t="s">
        <v>6813</v>
      </c>
      <c r="B2843" s="14" t="s">
        <v>339</v>
      </c>
      <c r="C2843" s="14" t="s">
        <v>6812</v>
      </c>
    </row>
    <row r="2844" spans="1:3" x14ac:dyDescent="0.25">
      <c r="A2844" s="17" t="s">
        <v>6811</v>
      </c>
      <c r="B2844" s="14" t="s">
        <v>339</v>
      </c>
      <c r="C2844" s="14" t="s">
        <v>6810</v>
      </c>
    </row>
    <row r="2845" spans="1:3" x14ac:dyDescent="0.25">
      <c r="A2845" s="17" t="s">
        <v>6809</v>
      </c>
      <c r="B2845" s="14" t="s">
        <v>339</v>
      </c>
      <c r="C2845" s="14" t="s">
        <v>6806</v>
      </c>
    </row>
    <row r="2846" spans="1:3" x14ac:dyDescent="0.25">
      <c r="A2846" s="17" t="s">
        <v>6808</v>
      </c>
      <c r="B2846" s="14" t="s">
        <v>339</v>
      </c>
      <c r="C2846" s="14" t="s">
        <v>6806</v>
      </c>
    </row>
    <row r="2847" spans="1:3" x14ac:dyDescent="0.25">
      <c r="A2847" s="17" t="s">
        <v>6807</v>
      </c>
      <c r="B2847" s="14" t="s">
        <v>339</v>
      </c>
      <c r="C2847" s="14" t="s">
        <v>6797</v>
      </c>
    </row>
    <row r="2848" spans="1:3" x14ac:dyDescent="0.25">
      <c r="A2848" s="17" t="s">
        <v>6807</v>
      </c>
      <c r="B2848" s="14" t="s">
        <v>339</v>
      </c>
      <c r="C2848" s="14" t="s">
        <v>6806</v>
      </c>
    </row>
    <row r="2849" spans="1:3" x14ac:dyDescent="0.25">
      <c r="A2849" s="17" t="s">
        <v>6805</v>
      </c>
      <c r="B2849" s="14" t="s">
        <v>339</v>
      </c>
      <c r="C2849" s="14" t="s">
        <v>6799</v>
      </c>
    </row>
    <row r="2850" spans="1:3" x14ac:dyDescent="0.25">
      <c r="A2850" s="17" t="s">
        <v>6805</v>
      </c>
      <c r="B2850" s="14" t="s">
        <v>339</v>
      </c>
      <c r="C2850" s="14" t="s">
        <v>6801</v>
      </c>
    </row>
    <row r="2851" spans="1:3" x14ac:dyDescent="0.25">
      <c r="A2851" s="17" t="s">
        <v>6805</v>
      </c>
      <c r="B2851" s="14" t="s">
        <v>339</v>
      </c>
      <c r="C2851" s="14" t="s">
        <v>6797</v>
      </c>
    </row>
    <row r="2852" spans="1:3" x14ac:dyDescent="0.25">
      <c r="A2852" s="17" t="s">
        <v>6805</v>
      </c>
      <c r="B2852" s="14" t="s">
        <v>339</v>
      </c>
      <c r="C2852" s="14" t="s">
        <v>6757</v>
      </c>
    </row>
    <row r="2853" spans="1:3" x14ac:dyDescent="0.25">
      <c r="A2853" s="17" t="s">
        <v>6804</v>
      </c>
      <c r="B2853" s="14" t="s">
        <v>339</v>
      </c>
      <c r="C2853" s="14" t="s">
        <v>6799</v>
      </c>
    </row>
    <row r="2854" spans="1:3" x14ac:dyDescent="0.25">
      <c r="A2854" s="17" t="s">
        <v>6803</v>
      </c>
      <c r="B2854" s="14" t="s">
        <v>339</v>
      </c>
      <c r="C2854" s="14" t="s">
        <v>6801</v>
      </c>
    </row>
    <row r="2855" spans="1:3" x14ac:dyDescent="0.25">
      <c r="A2855" s="17" t="s">
        <v>6803</v>
      </c>
      <c r="B2855" s="14" t="s">
        <v>339</v>
      </c>
      <c r="C2855" s="14" t="s">
        <v>6797</v>
      </c>
    </row>
    <row r="2856" spans="1:3" x14ac:dyDescent="0.25">
      <c r="A2856" s="17" t="s">
        <v>6802</v>
      </c>
      <c r="B2856" s="14" t="s">
        <v>339</v>
      </c>
      <c r="C2856" s="14" t="s">
        <v>6799</v>
      </c>
    </row>
    <row r="2857" spans="1:3" x14ac:dyDescent="0.25">
      <c r="A2857" s="17" t="s">
        <v>6800</v>
      </c>
      <c r="B2857" s="14" t="s">
        <v>339</v>
      </c>
      <c r="C2857" s="14" t="s">
        <v>6799</v>
      </c>
    </row>
    <row r="2858" spans="1:3" x14ac:dyDescent="0.25">
      <c r="A2858" s="17" t="s">
        <v>6800</v>
      </c>
      <c r="B2858" s="14" t="s">
        <v>339</v>
      </c>
      <c r="C2858" s="14" t="s">
        <v>6801</v>
      </c>
    </row>
    <row r="2859" spans="1:3" x14ac:dyDescent="0.25">
      <c r="A2859" s="17" t="s">
        <v>6800</v>
      </c>
      <c r="B2859" s="14" t="s">
        <v>339</v>
      </c>
      <c r="C2859" s="14" t="s">
        <v>6797</v>
      </c>
    </row>
    <row r="2860" spans="1:3" x14ac:dyDescent="0.25">
      <c r="A2860" s="17" t="s">
        <v>6798</v>
      </c>
      <c r="B2860" s="14" t="s">
        <v>339</v>
      </c>
      <c r="C2860" s="14" t="s">
        <v>6799</v>
      </c>
    </row>
    <row r="2861" spans="1:3" x14ac:dyDescent="0.25">
      <c r="A2861" s="17" t="s">
        <v>6798</v>
      </c>
      <c r="B2861" s="14" t="s">
        <v>339</v>
      </c>
      <c r="C2861" s="14" t="s">
        <v>6797</v>
      </c>
    </row>
    <row r="2862" spans="1:3" x14ac:dyDescent="0.25">
      <c r="A2862" s="17" t="s">
        <v>6796</v>
      </c>
      <c r="B2862" s="14" t="s">
        <v>339</v>
      </c>
      <c r="C2862" s="14" t="s">
        <v>6792</v>
      </c>
    </row>
    <row r="2863" spans="1:3" x14ac:dyDescent="0.25">
      <c r="A2863" s="17" t="s">
        <v>6795</v>
      </c>
      <c r="B2863" s="14" t="s">
        <v>339</v>
      </c>
      <c r="C2863" s="14" t="s">
        <v>6792</v>
      </c>
    </row>
    <row r="2864" spans="1:3" x14ac:dyDescent="0.25">
      <c r="A2864" s="17" t="s">
        <v>6794</v>
      </c>
      <c r="B2864" s="14" t="s">
        <v>339</v>
      </c>
      <c r="C2864" s="14" t="s">
        <v>6792</v>
      </c>
    </row>
    <row r="2865" spans="1:3" x14ac:dyDescent="0.25">
      <c r="A2865" s="17" t="s">
        <v>6793</v>
      </c>
      <c r="B2865" s="14" t="s">
        <v>339</v>
      </c>
      <c r="C2865" s="14" t="s">
        <v>6792</v>
      </c>
    </row>
    <row r="2866" spans="1:3" x14ac:dyDescent="0.25">
      <c r="A2866" s="17" t="s">
        <v>6791</v>
      </c>
      <c r="B2866" s="14" t="s">
        <v>339</v>
      </c>
      <c r="C2866" s="14" t="s">
        <v>6780</v>
      </c>
    </row>
    <row r="2867" spans="1:3" x14ac:dyDescent="0.25">
      <c r="A2867" s="17" t="s">
        <v>6790</v>
      </c>
      <c r="B2867" s="14" t="s">
        <v>339</v>
      </c>
      <c r="C2867" s="14" t="s">
        <v>6777</v>
      </c>
    </row>
    <row r="2868" spans="1:3" x14ac:dyDescent="0.25">
      <c r="A2868" s="17" t="s">
        <v>6790</v>
      </c>
      <c r="B2868" s="14" t="s">
        <v>339</v>
      </c>
      <c r="C2868" s="14" t="s">
        <v>6780</v>
      </c>
    </row>
    <row r="2869" spans="1:3" x14ac:dyDescent="0.25">
      <c r="A2869" s="17" t="s">
        <v>6789</v>
      </c>
      <c r="B2869" s="14" t="s">
        <v>339</v>
      </c>
      <c r="C2869" s="14" t="s">
        <v>6777</v>
      </c>
    </row>
    <row r="2870" spans="1:3" x14ac:dyDescent="0.25">
      <c r="A2870" s="17" t="s">
        <v>6788</v>
      </c>
      <c r="B2870" s="14" t="s">
        <v>339</v>
      </c>
      <c r="C2870" s="14" t="s">
        <v>6786</v>
      </c>
    </row>
    <row r="2871" spans="1:3" x14ac:dyDescent="0.25">
      <c r="A2871" s="17" t="s">
        <v>6787</v>
      </c>
      <c r="B2871" s="14" t="s">
        <v>339</v>
      </c>
      <c r="C2871" s="14" t="s">
        <v>6786</v>
      </c>
    </row>
    <row r="2872" spans="1:3" x14ac:dyDescent="0.25">
      <c r="A2872" s="17" t="s">
        <v>6785</v>
      </c>
      <c r="B2872" s="14" t="s">
        <v>339</v>
      </c>
      <c r="C2872" s="14" t="s">
        <v>6784</v>
      </c>
    </row>
    <row r="2873" spans="1:3" x14ac:dyDescent="0.25">
      <c r="A2873" s="17" t="s">
        <v>6783</v>
      </c>
      <c r="B2873" s="14" t="s">
        <v>339</v>
      </c>
      <c r="C2873" s="14" t="s">
        <v>6769</v>
      </c>
    </row>
    <row r="2874" spans="1:3" x14ac:dyDescent="0.25">
      <c r="A2874" s="17" t="s">
        <v>6782</v>
      </c>
      <c r="B2874" s="14" t="s">
        <v>339</v>
      </c>
      <c r="C2874" s="14" t="s">
        <v>6780</v>
      </c>
    </row>
    <row r="2875" spans="1:3" x14ac:dyDescent="0.25">
      <c r="A2875" s="17" t="s">
        <v>6781</v>
      </c>
      <c r="B2875" s="14" t="s">
        <v>339</v>
      </c>
      <c r="C2875" s="14" t="s">
        <v>6780</v>
      </c>
    </row>
    <row r="2876" spans="1:3" x14ac:dyDescent="0.25">
      <c r="A2876" s="17" t="s">
        <v>6779</v>
      </c>
      <c r="B2876" s="14" t="s">
        <v>339</v>
      </c>
      <c r="C2876" s="14" t="s">
        <v>6777</v>
      </c>
    </row>
    <row r="2877" spans="1:3" x14ac:dyDescent="0.25">
      <c r="A2877" s="17" t="s">
        <v>6778</v>
      </c>
      <c r="B2877" s="14" t="s">
        <v>339</v>
      </c>
      <c r="C2877" s="14" t="s">
        <v>6777</v>
      </c>
    </row>
    <row r="2878" spans="1:3" x14ac:dyDescent="0.25">
      <c r="A2878" s="17" t="s">
        <v>6776</v>
      </c>
      <c r="B2878" s="14" t="s">
        <v>339</v>
      </c>
      <c r="C2878" s="14" t="s">
        <v>6769</v>
      </c>
    </row>
    <row r="2879" spans="1:3" x14ac:dyDescent="0.25">
      <c r="A2879" s="17" t="s">
        <v>6775</v>
      </c>
      <c r="B2879" s="14" t="s">
        <v>339</v>
      </c>
      <c r="C2879" s="14" t="s">
        <v>6772</v>
      </c>
    </row>
    <row r="2880" spans="1:3" x14ac:dyDescent="0.25">
      <c r="A2880" s="17" t="s">
        <v>6774</v>
      </c>
      <c r="B2880" s="14" t="s">
        <v>339</v>
      </c>
      <c r="C2880" s="14" t="s">
        <v>6772</v>
      </c>
    </row>
    <row r="2881" spans="1:3" x14ac:dyDescent="0.25">
      <c r="A2881" s="17" t="s">
        <v>6773</v>
      </c>
      <c r="B2881" s="14" t="s">
        <v>339</v>
      </c>
      <c r="C2881" s="14" t="s">
        <v>6772</v>
      </c>
    </row>
    <row r="2882" spans="1:3" x14ac:dyDescent="0.25">
      <c r="A2882" s="17" t="s">
        <v>6771</v>
      </c>
      <c r="B2882" s="14" t="s">
        <v>339</v>
      </c>
      <c r="C2882" s="14" t="s">
        <v>6769</v>
      </c>
    </row>
    <row r="2883" spans="1:3" x14ac:dyDescent="0.25">
      <c r="A2883" s="17" t="s">
        <v>6770</v>
      </c>
      <c r="B2883" s="14" t="s">
        <v>339</v>
      </c>
      <c r="C2883" s="14" t="s">
        <v>6769</v>
      </c>
    </row>
    <row r="2884" spans="1:3" x14ac:dyDescent="0.25">
      <c r="A2884" s="17" t="s">
        <v>6768</v>
      </c>
      <c r="B2884" s="14" t="s">
        <v>339</v>
      </c>
      <c r="C2884" s="14" t="s">
        <v>6730</v>
      </c>
    </row>
    <row r="2885" spans="1:3" x14ac:dyDescent="0.25">
      <c r="A2885" s="17" t="s">
        <v>6767</v>
      </c>
      <c r="B2885" s="14" t="s">
        <v>339</v>
      </c>
      <c r="C2885" s="14" t="s">
        <v>6730</v>
      </c>
    </row>
    <row r="2886" spans="1:3" x14ac:dyDescent="0.25">
      <c r="A2886" s="17" t="s">
        <v>6766</v>
      </c>
      <c r="B2886" s="14" t="s">
        <v>339</v>
      </c>
      <c r="C2886" s="14" t="s">
        <v>6730</v>
      </c>
    </row>
    <row r="2887" spans="1:3" x14ac:dyDescent="0.25">
      <c r="A2887" s="17" t="s">
        <v>6765</v>
      </c>
      <c r="B2887" s="14" t="s">
        <v>339</v>
      </c>
      <c r="C2887" s="14" t="s">
        <v>6730</v>
      </c>
    </row>
    <row r="2888" spans="1:3" x14ac:dyDescent="0.25">
      <c r="A2888" s="17" t="s">
        <v>6764</v>
      </c>
      <c r="B2888" s="14" t="s">
        <v>339</v>
      </c>
      <c r="C2888" s="14" t="s">
        <v>6730</v>
      </c>
    </row>
    <row r="2889" spans="1:3" x14ac:dyDescent="0.25">
      <c r="A2889" s="17" t="s">
        <v>6763</v>
      </c>
      <c r="B2889" s="14" t="s">
        <v>339</v>
      </c>
      <c r="C2889" s="14" t="s">
        <v>6730</v>
      </c>
    </row>
    <row r="2890" spans="1:3" x14ac:dyDescent="0.25">
      <c r="A2890" s="17" t="s">
        <v>6762</v>
      </c>
      <c r="B2890" s="14" t="s">
        <v>339</v>
      </c>
      <c r="C2890" s="14" t="s">
        <v>6730</v>
      </c>
    </row>
    <row r="2891" spans="1:3" x14ac:dyDescent="0.25">
      <c r="A2891" s="17" t="s">
        <v>6761</v>
      </c>
      <c r="B2891" s="14" t="s">
        <v>339</v>
      </c>
      <c r="C2891" s="14" t="s">
        <v>6754</v>
      </c>
    </row>
    <row r="2892" spans="1:3" x14ac:dyDescent="0.25">
      <c r="A2892" s="17" t="s">
        <v>6760</v>
      </c>
      <c r="B2892" s="14" t="s">
        <v>339</v>
      </c>
      <c r="C2892" s="14" t="s">
        <v>6754</v>
      </c>
    </row>
    <row r="2893" spans="1:3" x14ac:dyDescent="0.25">
      <c r="A2893" s="17" t="s">
        <v>6759</v>
      </c>
      <c r="B2893" s="14" t="s">
        <v>339</v>
      </c>
      <c r="C2893" s="14" t="s">
        <v>6754</v>
      </c>
    </row>
    <row r="2894" spans="1:3" x14ac:dyDescent="0.25">
      <c r="A2894" s="17" t="s">
        <v>6758</v>
      </c>
      <c r="B2894" s="14" t="s">
        <v>339</v>
      </c>
      <c r="C2894" s="14" t="s">
        <v>6757</v>
      </c>
    </row>
    <row r="2895" spans="1:3" x14ac:dyDescent="0.25">
      <c r="A2895" s="17" t="s">
        <v>6756</v>
      </c>
      <c r="B2895" s="14" t="s">
        <v>339</v>
      </c>
      <c r="C2895" s="14" t="s">
        <v>6730</v>
      </c>
    </row>
    <row r="2896" spans="1:3" x14ac:dyDescent="0.25">
      <c r="A2896" s="17" t="s">
        <v>6755</v>
      </c>
      <c r="B2896" s="14" t="s">
        <v>339</v>
      </c>
      <c r="C2896" s="14" t="s">
        <v>6754</v>
      </c>
    </row>
    <row r="2897" spans="1:3" x14ac:dyDescent="0.25">
      <c r="A2897" s="17" t="s">
        <v>6753</v>
      </c>
      <c r="B2897" s="14" t="s">
        <v>339</v>
      </c>
      <c r="C2897" s="14" t="s">
        <v>6688</v>
      </c>
    </row>
    <row r="2898" spans="1:3" x14ac:dyDescent="0.25">
      <c r="A2898" s="17" t="s">
        <v>6752</v>
      </c>
      <c r="B2898" s="14" t="s">
        <v>339</v>
      </c>
      <c r="C2898" s="14" t="s">
        <v>6688</v>
      </c>
    </row>
    <row r="2899" spans="1:3" x14ac:dyDescent="0.25">
      <c r="A2899" s="17" t="s">
        <v>6751</v>
      </c>
      <c r="B2899" s="14" t="s">
        <v>339</v>
      </c>
      <c r="C2899" s="14" t="s">
        <v>6688</v>
      </c>
    </row>
    <row r="2900" spans="1:3" x14ac:dyDescent="0.25">
      <c r="A2900" s="17" t="s">
        <v>6750</v>
      </c>
      <c r="B2900" s="14" t="s">
        <v>339</v>
      </c>
      <c r="C2900" s="14" t="s">
        <v>6688</v>
      </c>
    </row>
    <row r="2901" spans="1:3" x14ac:dyDescent="0.25">
      <c r="A2901" s="17" t="s">
        <v>6749</v>
      </c>
      <c r="B2901" s="14" t="s">
        <v>339</v>
      </c>
      <c r="C2901" s="14" t="s">
        <v>6688</v>
      </c>
    </row>
    <row r="2902" spans="1:3" x14ac:dyDescent="0.25">
      <c r="A2902" s="17" t="s">
        <v>6748</v>
      </c>
      <c r="B2902" s="14" t="s">
        <v>339</v>
      </c>
      <c r="C2902" s="14" t="s">
        <v>6688</v>
      </c>
    </row>
    <row r="2903" spans="1:3" x14ac:dyDescent="0.25">
      <c r="A2903" s="17" t="s">
        <v>6747</v>
      </c>
      <c r="B2903" s="14" t="s">
        <v>339</v>
      </c>
      <c r="C2903" s="14" t="s">
        <v>6724</v>
      </c>
    </row>
    <row r="2904" spans="1:3" x14ac:dyDescent="0.25">
      <c r="A2904" s="17" t="s">
        <v>6746</v>
      </c>
      <c r="B2904" s="14" t="s">
        <v>339</v>
      </c>
      <c r="C2904" s="14" t="s">
        <v>6708</v>
      </c>
    </row>
    <row r="2905" spans="1:3" x14ac:dyDescent="0.25">
      <c r="A2905" s="17" t="s">
        <v>6745</v>
      </c>
      <c r="B2905" s="14" t="s">
        <v>339</v>
      </c>
      <c r="C2905" s="14" t="s">
        <v>6744</v>
      </c>
    </row>
    <row r="2906" spans="1:3" x14ac:dyDescent="0.25">
      <c r="A2906" s="17" t="s">
        <v>6743</v>
      </c>
      <c r="B2906" s="14" t="s">
        <v>339</v>
      </c>
      <c r="C2906" s="14" t="s">
        <v>6741</v>
      </c>
    </row>
    <row r="2907" spans="1:3" x14ac:dyDescent="0.25">
      <c r="A2907" s="17" t="s">
        <v>6742</v>
      </c>
      <c r="B2907" s="14" t="s">
        <v>339</v>
      </c>
      <c r="C2907" s="14" t="s">
        <v>6741</v>
      </c>
    </row>
    <row r="2908" spans="1:3" x14ac:dyDescent="0.25">
      <c r="A2908" s="17" t="s">
        <v>6740</v>
      </c>
      <c r="B2908" s="14" t="s">
        <v>339</v>
      </c>
      <c r="C2908" s="14" t="s">
        <v>6701</v>
      </c>
    </row>
    <row r="2909" spans="1:3" x14ac:dyDescent="0.25">
      <c r="A2909" s="17" t="s">
        <v>6739</v>
      </c>
      <c r="B2909" s="14" t="s">
        <v>339</v>
      </c>
      <c r="C2909" s="14" t="s">
        <v>6688</v>
      </c>
    </row>
    <row r="2910" spans="1:3" x14ac:dyDescent="0.25">
      <c r="A2910" s="17" t="s">
        <v>6738</v>
      </c>
      <c r="B2910" s="14" t="s">
        <v>339</v>
      </c>
      <c r="C2910" s="14" t="s">
        <v>6688</v>
      </c>
    </row>
    <row r="2911" spans="1:3" x14ac:dyDescent="0.25">
      <c r="A2911" s="17" t="s">
        <v>6737</v>
      </c>
      <c r="B2911" s="14" t="s">
        <v>339</v>
      </c>
      <c r="C2911" s="14" t="s">
        <v>6688</v>
      </c>
    </row>
    <row r="2912" spans="1:3" x14ac:dyDescent="0.25">
      <c r="A2912" s="17" t="s">
        <v>6736</v>
      </c>
      <c r="B2912" s="14" t="s">
        <v>339</v>
      </c>
      <c r="C2912" s="14" t="s">
        <v>6688</v>
      </c>
    </row>
    <row r="2913" spans="1:3" x14ac:dyDescent="0.25">
      <c r="A2913" s="17" t="s">
        <v>6735</v>
      </c>
      <c r="B2913" s="14" t="s">
        <v>339</v>
      </c>
      <c r="C2913" s="14" t="s">
        <v>6688</v>
      </c>
    </row>
    <row r="2914" spans="1:3" x14ac:dyDescent="0.25">
      <c r="A2914" s="17" t="s">
        <v>6734</v>
      </c>
      <c r="B2914" s="14" t="s">
        <v>339</v>
      </c>
      <c r="C2914" s="14" t="s">
        <v>6688</v>
      </c>
    </row>
    <row r="2915" spans="1:3" x14ac:dyDescent="0.25">
      <c r="A2915" s="17" t="s">
        <v>6733</v>
      </c>
      <c r="B2915" s="14" t="s">
        <v>339</v>
      </c>
      <c r="C2915" s="14" t="s">
        <v>6713</v>
      </c>
    </row>
    <row r="2916" spans="1:3" x14ac:dyDescent="0.25">
      <c r="A2916" s="17" t="s">
        <v>6732</v>
      </c>
      <c r="B2916" s="14" t="s">
        <v>339</v>
      </c>
      <c r="C2916" s="14" t="s">
        <v>6713</v>
      </c>
    </row>
    <row r="2917" spans="1:3" x14ac:dyDescent="0.25">
      <c r="A2917" s="17" t="s">
        <v>6731</v>
      </c>
      <c r="B2917" s="14" t="s">
        <v>339</v>
      </c>
      <c r="C2917" s="14" t="s">
        <v>6730</v>
      </c>
    </row>
    <row r="2918" spans="1:3" x14ac:dyDescent="0.25">
      <c r="A2918" s="17" t="s">
        <v>6729</v>
      </c>
      <c r="B2918" s="14" t="s">
        <v>339</v>
      </c>
      <c r="C2918" s="14" t="s">
        <v>6688</v>
      </c>
    </row>
    <row r="2919" spans="1:3" x14ac:dyDescent="0.25">
      <c r="A2919" s="17" t="s">
        <v>6729</v>
      </c>
      <c r="B2919" s="14" t="s">
        <v>339</v>
      </c>
      <c r="C2919" s="14" t="s">
        <v>6724</v>
      </c>
    </row>
    <row r="2920" spans="1:3" x14ac:dyDescent="0.25">
      <c r="A2920" s="17" t="s">
        <v>6729</v>
      </c>
      <c r="B2920" s="14" t="s">
        <v>339</v>
      </c>
      <c r="C2920" s="14" t="s">
        <v>6713</v>
      </c>
    </row>
    <row r="2921" spans="1:3" x14ac:dyDescent="0.25">
      <c r="A2921" s="17" t="s">
        <v>6728</v>
      </c>
      <c r="B2921" s="14" t="s">
        <v>339</v>
      </c>
      <c r="C2921" s="14" t="s">
        <v>6724</v>
      </c>
    </row>
    <row r="2922" spans="1:3" x14ac:dyDescent="0.25">
      <c r="A2922" s="17" t="s">
        <v>6727</v>
      </c>
      <c r="B2922" s="14" t="s">
        <v>339</v>
      </c>
      <c r="C2922" s="14" t="s">
        <v>6724</v>
      </c>
    </row>
    <row r="2923" spans="1:3" x14ac:dyDescent="0.25">
      <c r="A2923" s="17" t="s">
        <v>6726</v>
      </c>
      <c r="B2923" s="14" t="s">
        <v>339</v>
      </c>
      <c r="C2923" s="14" t="s">
        <v>6724</v>
      </c>
    </row>
    <row r="2924" spans="1:3" x14ac:dyDescent="0.25">
      <c r="A2924" s="17" t="s">
        <v>6725</v>
      </c>
      <c r="B2924" s="14" t="s">
        <v>339</v>
      </c>
      <c r="C2924" s="14" t="s">
        <v>6724</v>
      </c>
    </row>
    <row r="2925" spans="1:3" x14ac:dyDescent="0.25">
      <c r="A2925" s="17" t="s">
        <v>6723</v>
      </c>
      <c r="B2925" s="14" t="s">
        <v>339</v>
      </c>
      <c r="C2925" s="14" t="s">
        <v>6713</v>
      </c>
    </row>
    <row r="2926" spans="1:3" x14ac:dyDescent="0.25">
      <c r="A2926" s="17" t="s">
        <v>6722</v>
      </c>
      <c r="B2926" s="14" t="s">
        <v>339</v>
      </c>
      <c r="C2926" s="14" t="s">
        <v>6713</v>
      </c>
    </row>
    <row r="2927" spans="1:3" x14ac:dyDescent="0.25">
      <c r="A2927" s="17" t="s">
        <v>6721</v>
      </c>
      <c r="B2927" s="14" t="s">
        <v>339</v>
      </c>
      <c r="C2927" s="14" t="s">
        <v>6713</v>
      </c>
    </row>
    <row r="2928" spans="1:3" x14ac:dyDescent="0.25">
      <c r="A2928" s="17" t="s">
        <v>6720</v>
      </c>
      <c r="B2928" s="14" t="s">
        <v>339</v>
      </c>
      <c r="C2928" s="14" t="s">
        <v>6713</v>
      </c>
    </row>
    <row r="2929" spans="1:3" x14ac:dyDescent="0.25">
      <c r="A2929" s="17" t="s">
        <v>6719</v>
      </c>
      <c r="B2929" s="14" t="s">
        <v>339</v>
      </c>
      <c r="C2929" s="14" t="s">
        <v>6713</v>
      </c>
    </row>
    <row r="2930" spans="1:3" x14ac:dyDescent="0.25">
      <c r="A2930" s="17" t="s">
        <v>6718</v>
      </c>
      <c r="B2930" s="14" t="s">
        <v>339</v>
      </c>
      <c r="C2930" s="14" t="s">
        <v>6713</v>
      </c>
    </row>
    <row r="2931" spans="1:3" x14ac:dyDescent="0.25">
      <c r="A2931" s="17" t="s">
        <v>6717</v>
      </c>
      <c r="B2931" s="14" t="s">
        <v>339</v>
      </c>
      <c r="C2931" s="14" t="s">
        <v>6713</v>
      </c>
    </row>
    <row r="2932" spans="1:3" x14ac:dyDescent="0.25">
      <c r="A2932" s="17" t="s">
        <v>6716</v>
      </c>
      <c r="B2932" s="14" t="s">
        <v>339</v>
      </c>
      <c r="C2932" s="14" t="s">
        <v>6713</v>
      </c>
    </row>
    <row r="2933" spans="1:3" x14ac:dyDescent="0.25">
      <c r="A2933" s="17" t="s">
        <v>6715</v>
      </c>
      <c r="B2933" s="14" t="s">
        <v>339</v>
      </c>
      <c r="C2933" s="14" t="s">
        <v>6713</v>
      </c>
    </row>
    <row r="2934" spans="1:3" x14ac:dyDescent="0.25">
      <c r="A2934" s="17" t="s">
        <v>6714</v>
      </c>
      <c r="B2934" s="14" t="s">
        <v>339</v>
      </c>
      <c r="C2934" s="14" t="s">
        <v>6713</v>
      </c>
    </row>
    <row r="2935" spans="1:3" x14ac:dyDescent="0.25">
      <c r="A2935" s="17" t="s">
        <v>6712</v>
      </c>
      <c r="B2935" s="14" t="s">
        <v>339</v>
      </c>
      <c r="C2935" s="14" t="s">
        <v>6708</v>
      </c>
    </row>
    <row r="2936" spans="1:3" x14ac:dyDescent="0.25">
      <c r="A2936" s="17" t="s">
        <v>6711</v>
      </c>
      <c r="B2936" s="14" t="s">
        <v>339</v>
      </c>
      <c r="C2936" s="14" t="s">
        <v>6708</v>
      </c>
    </row>
    <row r="2937" spans="1:3" x14ac:dyDescent="0.25">
      <c r="A2937" s="17" t="s">
        <v>6710</v>
      </c>
      <c r="B2937" s="14" t="s">
        <v>339</v>
      </c>
      <c r="C2937" s="14" t="s">
        <v>6708</v>
      </c>
    </row>
    <row r="2938" spans="1:3" x14ac:dyDescent="0.25">
      <c r="A2938" s="17" t="s">
        <v>6709</v>
      </c>
      <c r="B2938" s="14" t="s">
        <v>339</v>
      </c>
      <c r="C2938" s="14" t="s">
        <v>6708</v>
      </c>
    </row>
    <row r="2939" spans="1:3" x14ac:dyDescent="0.25">
      <c r="A2939" s="17" t="s">
        <v>6707</v>
      </c>
      <c r="B2939" s="14" t="s">
        <v>339</v>
      </c>
      <c r="C2939" s="14" t="s">
        <v>6701</v>
      </c>
    </row>
    <row r="2940" spans="1:3" x14ac:dyDescent="0.25">
      <c r="A2940" s="17" t="s">
        <v>6706</v>
      </c>
      <c r="B2940" s="14" t="s">
        <v>339</v>
      </c>
      <c r="C2940" s="14" t="s">
        <v>6701</v>
      </c>
    </row>
    <row r="2941" spans="1:3" x14ac:dyDescent="0.25">
      <c r="A2941" s="17" t="s">
        <v>6705</v>
      </c>
      <c r="B2941" s="14" t="s">
        <v>339</v>
      </c>
      <c r="C2941" s="14" t="s">
        <v>6701</v>
      </c>
    </row>
    <row r="2942" spans="1:3" x14ac:dyDescent="0.25">
      <c r="A2942" s="17" t="s">
        <v>6704</v>
      </c>
      <c r="B2942" s="14" t="s">
        <v>339</v>
      </c>
      <c r="C2942" s="14" t="s">
        <v>6701</v>
      </c>
    </row>
    <row r="2943" spans="1:3" x14ac:dyDescent="0.25">
      <c r="A2943" s="17" t="s">
        <v>6703</v>
      </c>
      <c r="B2943" s="14" t="s">
        <v>339</v>
      </c>
      <c r="C2943" s="14" t="s">
        <v>6701</v>
      </c>
    </row>
    <row r="2944" spans="1:3" x14ac:dyDescent="0.25">
      <c r="A2944" s="17" t="s">
        <v>6702</v>
      </c>
      <c r="B2944" s="14" t="s">
        <v>339</v>
      </c>
      <c r="C2944" s="14" t="s">
        <v>6701</v>
      </c>
    </row>
    <row r="2945" spans="1:3" x14ac:dyDescent="0.25">
      <c r="A2945" s="17" t="s">
        <v>6700</v>
      </c>
      <c r="B2945" s="14" t="s">
        <v>339</v>
      </c>
      <c r="C2945" s="14" t="s">
        <v>6685</v>
      </c>
    </row>
    <row r="2946" spans="1:3" x14ac:dyDescent="0.25">
      <c r="A2946" s="17" t="s">
        <v>6699</v>
      </c>
      <c r="B2946" s="14" t="s">
        <v>339</v>
      </c>
      <c r="C2946" s="14" t="s">
        <v>6685</v>
      </c>
    </row>
    <row r="2947" spans="1:3" x14ac:dyDescent="0.25">
      <c r="A2947" s="17" t="s">
        <v>6698</v>
      </c>
      <c r="B2947" s="14" t="s">
        <v>339</v>
      </c>
      <c r="C2947" s="14" t="s">
        <v>6685</v>
      </c>
    </row>
    <row r="2948" spans="1:3" x14ac:dyDescent="0.25">
      <c r="A2948" s="17" t="s">
        <v>6697</v>
      </c>
      <c r="B2948" s="14" t="s">
        <v>339</v>
      </c>
      <c r="C2948" s="14" t="s">
        <v>6685</v>
      </c>
    </row>
    <row r="2949" spans="1:3" x14ac:dyDescent="0.25">
      <c r="A2949" s="17" t="s">
        <v>6696</v>
      </c>
      <c r="B2949" s="14" t="s">
        <v>339</v>
      </c>
      <c r="C2949" s="14" t="s">
        <v>6685</v>
      </c>
    </row>
    <row r="2950" spans="1:3" x14ac:dyDescent="0.25">
      <c r="A2950" s="17" t="s">
        <v>6695</v>
      </c>
      <c r="B2950" s="14" t="s">
        <v>339</v>
      </c>
      <c r="C2950" s="14" t="s">
        <v>6685</v>
      </c>
    </row>
    <row r="2951" spans="1:3" x14ac:dyDescent="0.25">
      <c r="A2951" s="17" t="s">
        <v>6694</v>
      </c>
      <c r="B2951" s="14" t="s">
        <v>339</v>
      </c>
      <c r="C2951" s="14" t="s">
        <v>6685</v>
      </c>
    </row>
    <row r="2952" spans="1:3" x14ac:dyDescent="0.25">
      <c r="A2952" s="17" t="s">
        <v>6693</v>
      </c>
      <c r="B2952" s="14" t="s">
        <v>339</v>
      </c>
      <c r="C2952" s="14" t="s">
        <v>6685</v>
      </c>
    </row>
    <row r="2953" spans="1:3" x14ac:dyDescent="0.25">
      <c r="A2953" s="17" t="s">
        <v>6692</v>
      </c>
      <c r="B2953" s="14" t="s">
        <v>339</v>
      </c>
      <c r="C2953" s="14" t="s">
        <v>6690</v>
      </c>
    </row>
    <row r="2954" spans="1:3" x14ac:dyDescent="0.25">
      <c r="A2954" s="17" t="s">
        <v>6691</v>
      </c>
      <c r="B2954" s="14" t="s">
        <v>339</v>
      </c>
      <c r="C2954" s="14" t="s">
        <v>6690</v>
      </c>
    </row>
    <row r="2955" spans="1:3" x14ac:dyDescent="0.25">
      <c r="A2955" s="17" t="s">
        <v>6689</v>
      </c>
      <c r="B2955" s="14" t="s">
        <v>339</v>
      </c>
      <c r="C2955" s="14" t="s">
        <v>6688</v>
      </c>
    </row>
    <row r="2956" spans="1:3" x14ac:dyDescent="0.25">
      <c r="A2956" s="17" t="s">
        <v>6687</v>
      </c>
      <c r="B2956" s="14" t="s">
        <v>339</v>
      </c>
      <c r="C2956" s="14" t="s">
        <v>6685</v>
      </c>
    </row>
    <row r="2957" spans="1:3" x14ac:dyDescent="0.25">
      <c r="A2957" s="17" t="s">
        <v>6686</v>
      </c>
      <c r="B2957" s="14" t="s">
        <v>339</v>
      </c>
      <c r="C2957" s="14" t="s">
        <v>6685</v>
      </c>
    </row>
    <row r="2958" spans="1:3" x14ac:dyDescent="0.25">
      <c r="A2958" s="17" t="s">
        <v>6684</v>
      </c>
      <c r="B2958" s="14" t="s">
        <v>339</v>
      </c>
      <c r="C2958" s="14" t="s">
        <v>6641</v>
      </c>
    </row>
    <row r="2959" spans="1:3" x14ac:dyDescent="0.25">
      <c r="A2959" s="17" t="s">
        <v>6684</v>
      </c>
      <c r="B2959" s="14" t="s">
        <v>339</v>
      </c>
      <c r="C2959" s="14" t="s">
        <v>6639</v>
      </c>
    </row>
    <row r="2960" spans="1:3" x14ac:dyDescent="0.25">
      <c r="A2960" s="17" t="s">
        <v>6684</v>
      </c>
      <c r="B2960" s="14" t="s">
        <v>339</v>
      </c>
      <c r="C2960" s="14" t="s">
        <v>6642</v>
      </c>
    </row>
    <row r="2961" spans="1:3" x14ac:dyDescent="0.25">
      <c r="A2961" s="17" t="s">
        <v>6683</v>
      </c>
      <c r="B2961" s="14" t="s">
        <v>339</v>
      </c>
      <c r="C2961" s="14" t="s">
        <v>6641</v>
      </c>
    </row>
    <row r="2962" spans="1:3" x14ac:dyDescent="0.25">
      <c r="A2962" s="17" t="s">
        <v>6682</v>
      </c>
      <c r="B2962" s="14" t="s">
        <v>339</v>
      </c>
      <c r="C2962" s="14" t="s">
        <v>6641</v>
      </c>
    </row>
    <row r="2963" spans="1:3" x14ac:dyDescent="0.25">
      <c r="A2963" s="17" t="s">
        <v>6681</v>
      </c>
      <c r="B2963" s="14" t="s">
        <v>339</v>
      </c>
      <c r="C2963" s="14" t="s">
        <v>6641</v>
      </c>
    </row>
    <row r="2964" spans="1:3" x14ac:dyDescent="0.25">
      <c r="A2964" s="17" t="s">
        <v>6681</v>
      </c>
      <c r="B2964" s="14" t="s">
        <v>339</v>
      </c>
      <c r="C2964" s="14" t="s">
        <v>6642</v>
      </c>
    </row>
    <row r="2965" spans="1:3" x14ac:dyDescent="0.25">
      <c r="A2965" s="17" t="s">
        <v>6680</v>
      </c>
      <c r="B2965" s="14" t="s">
        <v>339</v>
      </c>
      <c r="C2965" s="14" t="s">
        <v>6641</v>
      </c>
    </row>
    <row r="2966" spans="1:3" x14ac:dyDescent="0.25">
      <c r="A2966" s="17" t="s">
        <v>6679</v>
      </c>
      <c r="B2966" s="14" t="s">
        <v>339</v>
      </c>
      <c r="C2966" s="14" t="s">
        <v>6655</v>
      </c>
    </row>
    <row r="2967" spans="1:3" x14ac:dyDescent="0.25">
      <c r="A2967" s="17" t="s">
        <v>6678</v>
      </c>
      <c r="B2967" s="14" t="s">
        <v>339</v>
      </c>
      <c r="C2967" s="14" t="s">
        <v>6655</v>
      </c>
    </row>
    <row r="2968" spans="1:3" x14ac:dyDescent="0.25">
      <c r="A2968" s="17" t="s">
        <v>6677</v>
      </c>
      <c r="B2968" s="14" t="s">
        <v>339</v>
      </c>
      <c r="C2968" s="14" t="s">
        <v>6675</v>
      </c>
    </row>
    <row r="2969" spans="1:3" x14ac:dyDescent="0.25">
      <c r="A2969" s="17" t="s">
        <v>6676</v>
      </c>
      <c r="B2969" s="14" t="s">
        <v>339</v>
      </c>
      <c r="C2969" s="14" t="s">
        <v>6675</v>
      </c>
    </row>
    <row r="2970" spans="1:3" x14ac:dyDescent="0.25">
      <c r="A2970" s="17" t="s">
        <v>6674</v>
      </c>
      <c r="B2970" s="14" t="s">
        <v>339</v>
      </c>
      <c r="C2970" s="14" t="s">
        <v>6655</v>
      </c>
    </row>
    <row r="2971" spans="1:3" x14ac:dyDescent="0.25">
      <c r="A2971" s="17" t="s">
        <v>6673</v>
      </c>
      <c r="B2971" s="14" t="s">
        <v>339</v>
      </c>
      <c r="C2971" s="14" t="s">
        <v>6655</v>
      </c>
    </row>
    <row r="2972" spans="1:3" x14ac:dyDescent="0.25">
      <c r="A2972" s="17" t="s">
        <v>6672</v>
      </c>
      <c r="B2972" s="14" t="s">
        <v>339</v>
      </c>
      <c r="C2972" s="14" t="s">
        <v>6650</v>
      </c>
    </row>
    <row r="2973" spans="1:3" x14ac:dyDescent="0.25">
      <c r="A2973" s="17" t="s">
        <v>6671</v>
      </c>
      <c r="B2973" s="14" t="s">
        <v>339</v>
      </c>
      <c r="C2973" s="14" t="s">
        <v>6650</v>
      </c>
    </row>
    <row r="2974" spans="1:3" x14ac:dyDescent="0.25">
      <c r="A2974" s="17" t="s">
        <v>6670</v>
      </c>
      <c r="B2974" s="14" t="s">
        <v>339</v>
      </c>
      <c r="C2974" s="14" t="s">
        <v>6650</v>
      </c>
    </row>
    <row r="2975" spans="1:3" x14ac:dyDescent="0.25">
      <c r="A2975" s="17" t="s">
        <v>6669</v>
      </c>
      <c r="B2975" s="14" t="s">
        <v>339</v>
      </c>
      <c r="C2975" s="14" t="s">
        <v>6650</v>
      </c>
    </row>
    <row r="2976" spans="1:3" x14ac:dyDescent="0.25">
      <c r="A2976" s="17" t="s">
        <v>6668</v>
      </c>
      <c r="B2976" s="14" t="s">
        <v>339</v>
      </c>
      <c r="C2976" s="14" t="s">
        <v>6650</v>
      </c>
    </row>
    <row r="2977" spans="1:3" x14ac:dyDescent="0.25">
      <c r="A2977" s="17" t="s">
        <v>6667</v>
      </c>
      <c r="B2977" s="14" t="s">
        <v>339</v>
      </c>
      <c r="C2977" s="14" t="s">
        <v>6639</v>
      </c>
    </row>
    <row r="2978" spans="1:3" x14ac:dyDescent="0.25">
      <c r="A2978" s="17" t="s">
        <v>6666</v>
      </c>
      <c r="B2978" s="14" t="s">
        <v>339</v>
      </c>
      <c r="C2978" s="14" t="s">
        <v>6627</v>
      </c>
    </row>
    <row r="2979" spans="1:3" x14ac:dyDescent="0.25">
      <c r="A2979" s="17" t="s">
        <v>6665</v>
      </c>
      <c r="B2979" s="14" t="s">
        <v>339</v>
      </c>
      <c r="C2979" s="14" t="s">
        <v>6627</v>
      </c>
    </row>
    <row r="2980" spans="1:3" x14ac:dyDescent="0.25">
      <c r="A2980" s="17" t="s">
        <v>6664</v>
      </c>
      <c r="B2980" s="14" t="s">
        <v>339</v>
      </c>
      <c r="C2980" s="14" t="s">
        <v>6627</v>
      </c>
    </row>
    <row r="2981" spans="1:3" x14ac:dyDescent="0.25">
      <c r="A2981" s="17" t="s">
        <v>6663</v>
      </c>
      <c r="B2981" s="14" t="s">
        <v>339</v>
      </c>
      <c r="C2981" s="14" t="s">
        <v>6627</v>
      </c>
    </row>
    <row r="2982" spans="1:3" x14ac:dyDescent="0.25">
      <c r="A2982" s="17" t="s">
        <v>6662</v>
      </c>
      <c r="B2982" s="14" t="s">
        <v>339</v>
      </c>
      <c r="C2982" s="14" t="s">
        <v>6627</v>
      </c>
    </row>
    <row r="2983" spans="1:3" x14ac:dyDescent="0.25">
      <c r="A2983" s="17" t="s">
        <v>6661</v>
      </c>
      <c r="B2983" s="14" t="s">
        <v>339</v>
      </c>
      <c r="C2983" s="14" t="s">
        <v>6627</v>
      </c>
    </row>
    <row r="2984" spans="1:3" x14ac:dyDescent="0.25">
      <c r="A2984" s="17" t="s">
        <v>6660</v>
      </c>
      <c r="B2984" s="14" t="s">
        <v>339</v>
      </c>
      <c r="C2984" s="14" t="s">
        <v>6627</v>
      </c>
    </row>
    <row r="2985" spans="1:3" x14ac:dyDescent="0.25">
      <c r="A2985" s="17" t="s">
        <v>6659</v>
      </c>
      <c r="B2985" s="14" t="s">
        <v>335</v>
      </c>
      <c r="C2985" s="14" t="s">
        <v>6506</v>
      </c>
    </row>
    <row r="2986" spans="1:3" x14ac:dyDescent="0.25">
      <c r="A2986" s="17" t="s">
        <v>6659</v>
      </c>
      <c r="B2986" s="14" t="s">
        <v>339</v>
      </c>
      <c r="C2986" s="14" t="s">
        <v>6627</v>
      </c>
    </row>
    <row r="2987" spans="1:3" x14ac:dyDescent="0.25">
      <c r="A2987" s="17" t="s">
        <v>6658</v>
      </c>
      <c r="B2987" s="14" t="s">
        <v>339</v>
      </c>
      <c r="C2987" s="14" t="s">
        <v>6655</v>
      </c>
    </row>
    <row r="2988" spans="1:3" x14ac:dyDescent="0.25">
      <c r="A2988" s="17" t="s">
        <v>6658</v>
      </c>
      <c r="B2988" s="14" t="s">
        <v>339</v>
      </c>
      <c r="C2988" s="14" t="s">
        <v>6641</v>
      </c>
    </row>
    <row r="2989" spans="1:3" x14ac:dyDescent="0.25">
      <c r="A2989" s="17" t="s">
        <v>6658</v>
      </c>
      <c r="B2989" s="14" t="s">
        <v>339</v>
      </c>
      <c r="C2989" s="14" t="s">
        <v>6627</v>
      </c>
    </row>
    <row r="2990" spans="1:3" x14ac:dyDescent="0.25">
      <c r="A2990" s="17" t="s">
        <v>6658</v>
      </c>
      <c r="B2990" s="14" t="s">
        <v>339</v>
      </c>
      <c r="C2990" s="14" t="s">
        <v>6639</v>
      </c>
    </row>
    <row r="2991" spans="1:3" x14ac:dyDescent="0.25">
      <c r="A2991" s="17" t="s">
        <v>6658</v>
      </c>
      <c r="B2991" s="14" t="s">
        <v>339</v>
      </c>
      <c r="C2991" s="14" t="s">
        <v>6642</v>
      </c>
    </row>
    <row r="2992" spans="1:3" x14ac:dyDescent="0.25">
      <c r="A2992" s="17" t="s">
        <v>6658</v>
      </c>
      <c r="B2992" s="14" t="s">
        <v>339</v>
      </c>
      <c r="C2992" s="14" t="s">
        <v>6650</v>
      </c>
    </row>
    <row r="2993" spans="1:3" x14ac:dyDescent="0.25">
      <c r="A2993" s="17" t="s">
        <v>6657</v>
      </c>
      <c r="B2993" s="14" t="s">
        <v>339</v>
      </c>
      <c r="C2993" s="14" t="s">
        <v>6655</v>
      </c>
    </row>
    <row r="2994" spans="1:3" x14ac:dyDescent="0.25">
      <c r="A2994" s="17" t="s">
        <v>6657</v>
      </c>
      <c r="B2994" s="14" t="s">
        <v>339</v>
      </c>
      <c r="C2994" s="14" t="s">
        <v>6641</v>
      </c>
    </row>
    <row r="2995" spans="1:3" x14ac:dyDescent="0.25">
      <c r="A2995" s="17" t="s">
        <v>6657</v>
      </c>
      <c r="B2995" s="14" t="s">
        <v>339</v>
      </c>
      <c r="C2995" s="14" t="s">
        <v>6642</v>
      </c>
    </row>
    <row r="2996" spans="1:3" x14ac:dyDescent="0.25">
      <c r="A2996" s="17" t="s">
        <v>6656</v>
      </c>
      <c r="B2996" s="14" t="s">
        <v>339</v>
      </c>
      <c r="C2996" s="14" t="s">
        <v>6655</v>
      </c>
    </row>
    <row r="2997" spans="1:3" x14ac:dyDescent="0.25">
      <c r="A2997" s="17" t="s">
        <v>6656</v>
      </c>
      <c r="B2997" s="14" t="s">
        <v>339</v>
      </c>
      <c r="C2997" s="14" t="s">
        <v>6641</v>
      </c>
    </row>
    <row r="2998" spans="1:3" x14ac:dyDescent="0.25">
      <c r="A2998" s="17" t="s">
        <v>6656</v>
      </c>
      <c r="B2998" s="14" t="s">
        <v>339</v>
      </c>
      <c r="C2998" s="14" t="s">
        <v>6642</v>
      </c>
    </row>
    <row r="2999" spans="1:3" x14ac:dyDescent="0.25">
      <c r="A2999" s="17" t="s">
        <v>6654</v>
      </c>
      <c r="B2999" s="14" t="s">
        <v>339</v>
      </c>
      <c r="C2999" s="14" t="s">
        <v>6655</v>
      </c>
    </row>
    <row r="3000" spans="1:3" x14ac:dyDescent="0.25">
      <c r="A3000" s="17" t="s">
        <v>6654</v>
      </c>
      <c r="B3000" s="14" t="s">
        <v>339</v>
      </c>
      <c r="C3000" s="14" t="s">
        <v>6641</v>
      </c>
    </row>
    <row r="3001" spans="1:3" x14ac:dyDescent="0.25">
      <c r="A3001" s="17" t="s">
        <v>6654</v>
      </c>
      <c r="B3001" s="14" t="s">
        <v>339</v>
      </c>
      <c r="C3001" s="14" t="s">
        <v>6642</v>
      </c>
    </row>
    <row r="3002" spans="1:3" x14ac:dyDescent="0.25">
      <c r="A3002" s="17" t="s">
        <v>6653</v>
      </c>
      <c r="B3002" s="14" t="s">
        <v>339</v>
      </c>
      <c r="C3002" s="14" t="s">
        <v>6641</v>
      </c>
    </row>
    <row r="3003" spans="1:3" x14ac:dyDescent="0.25">
      <c r="A3003" s="17" t="s">
        <v>6652</v>
      </c>
      <c r="B3003" s="14" t="s">
        <v>339</v>
      </c>
      <c r="C3003" s="14" t="s">
        <v>6641</v>
      </c>
    </row>
    <row r="3004" spans="1:3" x14ac:dyDescent="0.25">
      <c r="A3004" s="17" t="s">
        <v>6652</v>
      </c>
      <c r="B3004" s="14" t="s">
        <v>339</v>
      </c>
      <c r="C3004" s="14" t="s">
        <v>6650</v>
      </c>
    </row>
    <row r="3005" spans="1:3" x14ac:dyDescent="0.25">
      <c r="A3005" s="17" t="s">
        <v>6651</v>
      </c>
      <c r="B3005" s="14" t="s">
        <v>339</v>
      </c>
      <c r="C3005" s="14" t="s">
        <v>6641</v>
      </c>
    </row>
    <row r="3006" spans="1:3" x14ac:dyDescent="0.25">
      <c r="A3006" s="17" t="s">
        <v>6651</v>
      </c>
      <c r="B3006" s="14" t="s">
        <v>339</v>
      </c>
      <c r="C3006" s="14" t="s">
        <v>6650</v>
      </c>
    </row>
    <row r="3007" spans="1:3" x14ac:dyDescent="0.25">
      <c r="A3007" s="17" t="s">
        <v>6649</v>
      </c>
      <c r="B3007" s="14" t="s">
        <v>339</v>
      </c>
      <c r="C3007" s="14" t="s">
        <v>6641</v>
      </c>
    </row>
    <row r="3008" spans="1:3" x14ac:dyDescent="0.25">
      <c r="A3008" s="17" t="s">
        <v>6648</v>
      </c>
      <c r="B3008" s="14" t="s">
        <v>339</v>
      </c>
      <c r="C3008" s="14" t="s">
        <v>6645</v>
      </c>
    </row>
    <row r="3009" spans="1:3" x14ac:dyDescent="0.25">
      <c r="A3009" s="17" t="s">
        <v>6647</v>
      </c>
      <c r="B3009" s="14" t="s">
        <v>339</v>
      </c>
      <c r="C3009" s="14" t="s">
        <v>6645</v>
      </c>
    </row>
    <row r="3010" spans="1:3" x14ac:dyDescent="0.25">
      <c r="A3010" s="17" t="s">
        <v>6646</v>
      </c>
      <c r="B3010" s="14" t="s">
        <v>339</v>
      </c>
      <c r="C3010" s="14" t="s">
        <v>6645</v>
      </c>
    </row>
    <row r="3011" spans="1:3" x14ac:dyDescent="0.25">
      <c r="A3011" s="17" t="s">
        <v>6644</v>
      </c>
      <c r="B3011" s="14" t="s">
        <v>339</v>
      </c>
      <c r="C3011" s="14" t="s">
        <v>6641</v>
      </c>
    </row>
    <row r="3012" spans="1:3" x14ac:dyDescent="0.25">
      <c r="A3012" s="17" t="s">
        <v>6644</v>
      </c>
      <c r="B3012" s="14" t="s">
        <v>339</v>
      </c>
      <c r="C3012" s="14" t="s">
        <v>6639</v>
      </c>
    </row>
    <row r="3013" spans="1:3" x14ac:dyDescent="0.25">
      <c r="A3013" s="17" t="s">
        <v>6644</v>
      </c>
      <c r="B3013" s="14" t="s">
        <v>339</v>
      </c>
      <c r="C3013" s="14" t="s">
        <v>6642</v>
      </c>
    </row>
    <row r="3014" spans="1:3" x14ac:dyDescent="0.25">
      <c r="A3014" s="17" t="s">
        <v>6643</v>
      </c>
      <c r="B3014" s="14" t="s">
        <v>339</v>
      </c>
      <c r="C3014" s="14" t="s">
        <v>6639</v>
      </c>
    </row>
    <row r="3015" spans="1:3" x14ac:dyDescent="0.25">
      <c r="A3015" s="17" t="s">
        <v>6643</v>
      </c>
      <c r="B3015" s="14" t="s">
        <v>339</v>
      </c>
      <c r="C3015" s="14" t="s">
        <v>6642</v>
      </c>
    </row>
    <row r="3016" spans="1:3" x14ac:dyDescent="0.25">
      <c r="A3016" s="17" t="s">
        <v>6640</v>
      </c>
      <c r="B3016" s="14" t="s">
        <v>339</v>
      </c>
      <c r="C3016" s="14" t="s">
        <v>6641</v>
      </c>
    </row>
    <row r="3017" spans="1:3" x14ac:dyDescent="0.25">
      <c r="A3017" s="17" t="s">
        <v>6640</v>
      </c>
      <c r="B3017" s="14" t="s">
        <v>339</v>
      </c>
      <c r="C3017" s="14" t="s">
        <v>6639</v>
      </c>
    </row>
    <row r="3018" spans="1:3" x14ac:dyDescent="0.25">
      <c r="A3018" s="17" t="s">
        <v>6638</v>
      </c>
      <c r="B3018" s="14" t="s">
        <v>339</v>
      </c>
      <c r="C3018" s="14" t="s">
        <v>6622</v>
      </c>
    </row>
    <row r="3019" spans="1:3" x14ac:dyDescent="0.25">
      <c r="A3019" s="17" t="s">
        <v>6637</v>
      </c>
      <c r="B3019" s="14" t="s">
        <v>339</v>
      </c>
      <c r="C3019" s="14" t="s">
        <v>6622</v>
      </c>
    </row>
    <row r="3020" spans="1:3" x14ac:dyDescent="0.25">
      <c r="A3020" s="17" t="s">
        <v>6636</v>
      </c>
      <c r="B3020" s="14" t="s">
        <v>339</v>
      </c>
      <c r="C3020" s="14" t="s">
        <v>6622</v>
      </c>
    </row>
    <row r="3021" spans="1:3" x14ac:dyDescent="0.25">
      <c r="A3021" s="17" t="s">
        <v>6635</v>
      </c>
      <c r="B3021" s="14" t="s">
        <v>339</v>
      </c>
      <c r="C3021" s="14" t="s">
        <v>6622</v>
      </c>
    </row>
    <row r="3022" spans="1:3" x14ac:dyDescent="0.25">
      <c r="A3022" s="17" t="s">
        <v>6634</v>
      </c>
      <c r="B3022" s="14" t="s">
        <v>339</v>
      </c>
      <c r="C3022" s="14" t="s">
        <v>6622</v>
      </c>
    </row>
    <row r="3023" spans="1:3" x14ac:dyDescent="0.25">
      <c r="A3023" s="17" t="s">
        <v>6633</v>
      </c>
      <c r="B3023" s="14" t="s">
        <v>339</v>
      </c>
      <c r="C3023" s="14" t="s">
        <v>6622</v>
      </c>
    </row>
    <row r="3024" spans="1:3" x14ac:dyDescent="0.25">
      <c r="A3024" s="17" t="s">
        <v>6632</v>
      </c>
      <c r="B3024" s="14" t="s">
        <v>339</v>
      </c>
      <c r="C3024" s="14" t="s">
        <v>6616</v>
      </c>
    </row>
    <row r="3025" spans="1:3" x14ac:dyDescent="0.25">
      <c r="A3025" s="17" t="s">
        <v>6631</v>
      </c>
      <c r="B3025" s="14" t="s">
        <v>339</v>
      </c>
      <c r="C3025" s="14" t="s">
        <v>6616</v>
      </c>
    </row>
    <row r="3026" spans="1:3" x14ac:dyDescent="0.25">
      <c r="A3026" s="17" t="s">
        <v>6630</v>
      </c>
      <c r="B3026" s="14" t="s">
        <v>339</v>
      </c>
      <c r="C3026" s="14" t="s">
        <v>6629</v>
      </c>
    </row>
    <row r="3027" spans="1:3" x14ac:dyDescent="0.25">
      <c r="A3027" s="17" t="s">
        <v>6628</v>
      </c>
      <c r="B3027" s="14" t="s">
        <v>339</v>
      </c>
      <c r="C3027" s="14" t="s">
        <v>6627</v>
      </c>
    </row>
    <row r="3028" spans="1:3" x14ac:dyDescent="0.25">
      <c r="A3028" s="17" t="s">
        <v>6626</v>
      </c>
      <c r="B3028" s="14" t="s">
        <v>339</v>
      </c>
      <c r="C3028" s="14" t="s">
        <v>6616</v>
      </c>
    </row>
    <row r="3029" spans="1:3" x14ac:dyDescent="0.25">
      <c r="A3029" s="17" t="s">
        <v>6625</v>
      </c>
      <c r="B3029" s="14" t="s">
        <v>339</v>
      </c>
      <c r="C3029" s="14" t="s">
        <v>6608</v>
      </c>
    </row>
    <row r="3030" spans="1:3" x14ac:dyDescent="0.25">
      <c r="A3030" s="17" t="s">
        <v>6624</v>
      </c>
      <c r="B3030" s="14" t="s">
        <v>339</v>
      </c>
      <c r="C3030" s="14" t="s">
        <v>6622</v>
      </c>
    </row>
    <row r="3031" spans="1:3" x14ac:dyDescent="0.25">
      <c r="A3031" s="17" t="s">
        <v>6624</v>
      </c>
      <c r="B3031" s="14" t="s">
        <v>339</v>
      </c>
      <c r="C3031" s="14" t="s">
        <v>6616</v>
      </c>
    </row>
    <row r="3032" spans="1:3" x14ac:dyDescent="0.25">
      <c r="A3032" s="17" t="s">
        <v>6623</v>
      </c>
      <c r="B3032" s="14" t="s">
        <v>339</v>
      </c>
      <c r="C3032" s="14" t="s">
        <v>6622</v>
      </c>
    </row>
    <row r="3033" spans="1:3" x14ac:dyDescent="0.25">
      <c r="A3033" s="17" t="s">
        <v>6621</v>
      </c>
      <c r="B3033" s="14" t="s">
        <v>339</v>
      </c>
      <c r="C3033" s="14" t="s">
        <v>6605</v>
      </c>
    </row>
    <row r="3034" spans="1:3" x14ac:dyDescent="0.25">
      <c r="A3034" s="17" t="s">
        <v>6620</v>
      </c>
      <c r="B3034" s="14" t="s">
        <v>339</v>
      </c>
      <c r="C3034" s="14" t="s">
        <v>6619</v>
      </c>
    </row>
    <row r="3035" spans="1:3" x14ac:dyDescent="0.25">
      <c r="A3035" s="17" t="s">
        <v>6618</v>
      </c>
      <c r="B3035" s="14" t="s">
        <v>339</v>
      </c>
      <c r="C3035" s="14" t="s">
        <v>6616</v>
      </c>
    </row>
    <row r="3036" spans="1:3" x14ac:dyDescent="0.25">
      <c r="A3036" s="17" t="s">
        <v>6617</v>
      </c>
      <c r="B3036" s="14" t="s">
        <v>339</v>
      </c>
      <c r="C3036" s="14" t="s">
        <v>6616</v>
      </c>
    </row>
    <row r="3037" spans="1:3" x14ac:dyDescent="0.25">
      <c r="A3037" s="17" t="s">
        <v>6615</v>
      </c>
      <c r="B3037" s="14" t="s">
        <v>339</v>
      </c>
      <c r="C3037" s="14" t="s">
        <v>6608</v>
      </c>
    </row>
    <row r="3038" spans="1:3" x14ac:dyDescent="0.25">
      <c r="A3038" s="17" t="s">
        <v>6614</v>
      </c>
      <c r="B3038" s="14" t="s">
        <v>339</v>
      </c>
      <c r="C3038" s="14" t="s">
        <v>6608</v>
      </c>
    </row>
    <row r="3039" spans="1:3" x14ac:dyDescent="0.25">
      <c r="A3039" s="17" t="s">
        <v>6613</v>
      </c>
      <c r="B3039" s="14" t="s">
        <v>339</v>
      </c>
      <c r="C3039" s="14" t="s">
        <v>6608</v>
      </c>
    </row>
    <row r="3040" spans="1:3" x14ac:dyDescent="0.25">
      <c r="A3040" s="17" t="s">
        <v>6612</v>
      </c>
      <c r="B3040" s="14" t="s">
        <v>339</v>
      </c>
      <c r="C3040" s="14" t="s">
        <v>6608</v>
      </c>
    </row>
    <row r="3041" spans="1:3" x14ac:dyDescent="0.25">
      <c r="A3041" s="17" t="s">
        <v>6611</v>
      </c>
      <c r="B3041" s="14" t="s">
        <v>339</v>
      </c>
      <c r="C3041" s="14" t="s">
        <v>6608</v>
      </c>
    </row>
    <row r="3042" spans="1:3" x14ac:dyDescent="0.25">
      <c r="A3042" s="17" t="s">
        <v>6610</v>
      </c>
      <c r="B3042" s="14" t="s">
        <v>339</v>
      </c>
      <c r="C3042" s="14" t="s">
        <v>6608</v>
      </c>
    </row>
    <row r="3043" spans="1:3" x14ac:dyDescent="0.25">
      <c r="A3043" s="17" t="s">
        <v>6609</v>
      </c>
      <c r="B3043" s="14" t="s">
        <v>339</v>
      </c>
      <c r="C3043" s="14" t="s">
        <v>6608</v>
      </c>
    </row>
    <row r="3044" spans="1:3" x14ac:dyDescent="0.25">
      <c r="A3044" s="17" t="s">
        <v>6607</v>
      </c>
      <c r="B3044" s="14" t="s">
        <v>339</v>
      </c>
      <c r="C3044" s="14" t="s">
        <v>6605</v>
      </c>
    </row>
    <row r="3045" spans="1:3" x14ac:dyDescent="0.25">
      <c r="A3045" s="17" t="s">
        <v>6606</v>
      </c>
      <c r="B3045" s="14" t="s">
        <v>339</v>
      </c>
      <c r="C3045" s="14" t="s">
        <v>6605</v>
      </c>
    </row>
    <row r="3046" spans="1:3" x14ac:dyDescent="0.25">
      <c r="A3046" s="17" t="s">
        <v>6604</v>
      </c>
      <c r="B3046" s="14" t="s">
        <v>335</v>
      </c>
      <c r="C3046" s="14" t="s">
        <v>6571</v>
      </c>
    </row>
    <row r="3047" spans="1:3" x14ac:dyDescent="0.25">
      <c r="A3047" s="17" t="s">
        <v>6603</v>
      </c>
      <c r="B3047" s="14" t="s">
        <v>335</v>
      </c>
      <c r="C3047" s="14" t="s">
        <v>6571</v>
      </c>
    </row>
    <row r="3048" spans="1:3" x14ac:dyDescent="0.25">
      <c r="A3048" s="17" t="s">
        <v>6602</v>
      </c>
      <c r="B3048" s="14" t="s">
        <v>335</v>
      </c>
      <c r="C3048" s="14" t="s">
        <v>6571</v>
      </c>
    </row>
    <row r="3049" spans="1:3" x14ac:dyDescent="0.25">
      <c r="A3049" s="17" t="s">
        <v>6601</v>
      </c>
      <c r="B3049" s="14" t="s">
        <v>335</v>
      </c>
      <c r="C3049" s="14" t="s">
        <v>6571</v>
      </c>
    </row>
    <row r="3050" spans="1:3" x14ac:dyDescent="0.25">
      <c r="A3050" s="17" t="s">
        <v>6600</v>
      </c>
      <c r="B3050" s="14" t="s">
        <v>335</v>
      </c>
      <c r="C3050" s="14" t="s">
        <v>6571</v>
      </c>
    </row>
    <row r="3051" spans="1:3" x14ac:dyDescent="0.25">
      <c r="A3051" s="17" t="s">
        <v>6599</v>
      </c>
      <c r="B3051" s="14" t="s">
        <v>335</v>
      </c>
      <c r="C3051" s="14" t="s">
        <v>6571</v>
      </c>
    </row>
    <row r="3052" spans="1:3" x14ac:dyDescent="0.25">
      <c r="A3052" s="17" t="s">
        <v>6599</v>
      </c>
      <c r="B3052" s="14" t="s">
        <v>335</v>
      </c>
      <c r="C3052" s="14" t="s">
        <v>6566</v>
      </c>
    </row>
    <row r="3053" spans="1:3" x14ac:dyDescent="0.25">
      <c r="A3053" s="17" t="s">
        <v>6598</v>
      </c>
      <c r="B3053" s="14" t="s">
        <v>335</v>
      </c>
      <c r="C3053" s="14" t="s">
        <v>6566</v>
      </c>
    </row>
    <row r="3054" spans="1:3" x14ac:dyDescent="0.25">
      <c r="A3054" s="17" t="s">
        <v>6597</v>
      </c>
      <c r="B3054" s="14" t="s">
        <v>335</v>
      </c>
      <c r="C3054" s="14" t="s">
        <v>6566</v>
      </c>
    </row>
    <row r="3055" spans="1:3" x14ac:dyDescent="0.25">
      <c r="A3055" s="17" t="s">
        <v>6596</v>
      </c>
      <c r="B3055" s="14" t="s">
        <v>335</v>
      </c>
      <c r="C3055" s="14" t="s">
        <v>6571</v>
      </c>
    </row>
    <row r="3056" spans="1:3" x14ac:dyDescent="0.25">
      <c r="A3056" s="17" t="s">
        <v>6595</v>
      </c>
      <c r="B3056" s="14" t="s">
        <v>335</v>
      </c>
      <c r="C3056" s="14" t="s">
        <v>6566</v>
      </c>
    </row>
    <row r="3057" spans="1:3" x14ac:dyDescent="0.25">
      <c r="A3057" s="17" t="s">
        <v>6594</v>
      </c>
      <c r="B3057" s="14" t="s">
        <v>335</v>
      </c>
      <c r="C3057" s="14" t="s">
        <v>6589</v>
      </c>
    </row>
    <row r="3058" spans="1:3" x14ac:dyDescent="0.25">
      <c r="A3058" s="17" t="s">
        <v>6593</v>
      </c>
      <c r="B3058" s="14" t="s">
        <v>335</v>
      </c>
      <c r="C3058" s="14" t="s">
        <v>6589</v>
      </c>
    </row>
    <row r="3059" spans="1:3" x14ac:dyDescent="0.25">
      <c r="A3059" s="17" t="s">
        <v>6592</v>
      </c>
      <c r="B3059" s="14" t="s">
        <v>335</v>
      </c>
      <c r="C3059" s="14" t="s">
        <v>6589</v>
      </c>
    </row>
    <row r="3060" spans="1:3" x14ac:dyDescent="0.25">
      <c r="A3060" s="17" t="s">
        <v>6591</v>
      </c>
      <c r="B3060" s="14" t="s">
        <v>335</v>
      </c>
      <c r="C3060" s="14" t="s">
        <v>6589</v>
      </c>
    </row>
    <row r="3061" spans="1:3" x14ac:dyDescent="0.25">
      <c r="A3061" s="17" t="s">
        <v>6590</v>
      </c>
      <c r="B3061" s="14" t="s">
        <v>335</v>
      </c>
      <c r="C3061" s="14" t="s">
        <v>6589</v>
      </c>
    </row>
    <row r="3062" spans="1:3" x14ac:dyDescent="0.25">
      <c r="A3062" s="17" t="s">
        <v>6588</v>
      </c>
      <c r="B3062" s="14" t="s">
        <v>335</v>
      </c>
      <c r="C3062" s="14" t="s">
        <v>6583</v>
      </c>
    </row>
    <row r="3063" spans="1:3" x14ac:dyDescent="0.25">
      <c r="A3063" s="17" t="s">
        <v>6587</v>
      </c>
      <c r="B3063" s="14" t="s">
        <v>335</v>
      </c>
      <c r="C3063" s="14" t="s">
        <v>6583</v>
      </c>
    </row>
    <row r="3064" spans="1:3" x14ac:dyDescent="0.25">
      <c r="A3064" s="17" t="s">
        <v>6586</v>
      </c>
      <c r="B3064" s="14" t="s">
        <v>335</v>
      </c>
      <c r="C3064" s="14" t="s">
        <v>6583</v>
      </c>
    </row>
    <row r="3065" spans="1:3" x14ac:dyDescent="0.25">
      <c r="A3065" s="17" t="s">
        <v>6585</v>
      </c>
      <c r="B3065" s="14" t="s">
        <v>335</v>
      </c>
      <c r="C3065" s="14" t="s">
        <v>6361</v>
      </c>
    </row>
    <row r="3066" spans="1:3" x14ac:dyDescent="0.25">
      <c r="A3066" s="17" t="s">
        <v>6585</v>
      </c>
      <c r="B3066" s="14" t="s">
        <v>335</v>
      </c>
      <c r="C3066" s="14" t="s">
        <v>6583</v>
      </c>
    </row>
    <row r="3067" spans="1:3" x14ac:dyDescent="0.25">
      <c r="A3067" s="17" t="s">
        <v>6584</v>
      </c>
      <c r="B3067" s="14" t="s">
        <v>335</v>
      </c>
      <c r="C3067" s="14" t="s">
        <v>6583</v>
      </c>
    </row>
    <row r="3068" spans="1:3" x14ac:dyDescent="0.25">
      <c r="A3068" s="17" t="s">
        <v>6582</v>
      </c>
      <c r="B3068" s="14" t="s">
        <v>335</v>
      </c>
      <c r="C3068" s="14" t="s">
        <v>6571</v>
      </c>
    </row>
    <row r="3069" spans="1:3" x14ac:dyDescent="0.25">
      <c r="A3069" s="17" t="s">
        <v>6581</v>
      </c>
      <c r="B3069" s="14" t="s">
        <v>335</v>
      </c>
      <c r="C3069" s="14" t="s">
        <v>6571</v>
      </c>
    </row>
    <row r="3070" spans="1:3" x14ac:dyDescent="0.25">
      <c r="A3070" s="17" t="s">
        <v>6580</v>
      </c>
      <c r="B3070" s="14" t="s">
        <v>335</v>
      </c>
      <c r="C3070" s="14" t="s">
        <v>6571</v>
      </c>
    </row>
    <row r="3071" spans="1:3" x14ac:dyDescent="0.25">
      <c r="A3071" s="17" t="s">
        <v>6579</v>
      </c>
      <c r="B3071" s="14" t="s">
        <v>335</v>
      </c>
      <c r="C3071" s="14" t="s">
        <v>6576</v>
      </c>
    </row>
    <row r="3072" spans="1:3" x14ac:dyDescent="0.25">
      <c r="A3072" s="17" t="s">
        <v>6578</v>
      </c>
      <c r="B3072" s="14" t="s">
        <v>335</v>
      </c>
      <c r="C3072" s="14" t="s">
        <v>6576</v>
      </c>
    </row>
    <row r="3073" spans="1:3" x14ac:dyDescent="0.25">
      <c r="A3073" s="17" t="s">
        <v>6577</v>
      </c>
      <c r="B3073" s="14" t="s">
        <v>335</v>
      </c>
      <c r="C3073" s="14" t="s">
        <v>6576</v>
      </c>
    </row>
    <row r="3074" spans="1:3" x14ac:dyDescent="0.25">
      <c r="A3074" s="17" t="s">
        <v>6575</v>
      </c>
      <c r="B3074" s="14" t="s">
        <v>335</v>
      </c>
      <c r="C3074" s="14" t="s">
        <v>6571</v>
      </c>
    </row>
    <row r="3075" spans="1:3" x14ac:dyDescent="0.25">
      <c r="A3075" s="17" t="s">
        <v>6574</v>
      </c>
      <c r="B3075" s="14" t="s">
        <v>335</v>
      </c>
      <c r="C3075" s="14" t="s">
        <v>6571</v>
      </c>
    </row>
    <row r="3076" spans="1:3" x14ac:dyDescent="0.25">
      <c r="A3076" s="17" t="s">
        <v>6573</v>
      </c>
      <c r="B3076" s="14" t="s">
        <v>335</v>
      </c>
      <c r="C3076" s="14" t="s">
        <v>6571</v>
      </c>
    </row>
    <row r="3077" spans="1:3" x14ac:dyDescent="0.25">
      <c r="A3077" s="17" t="s">
        <v>6572</v>
      </c>
      <c r="B3077" s="14" t="s">
        <v>335</v>
      </c>
      <c r="C3077" s="14" t="s">
        <v>6571</v>
      </c>
    </row>
    <row r="3078" spans="1:3" x14ac:dyDescent="0.25">
      <c r="A3078" s="17" t="s">
        <v>6570</v>
      </c>
      <c r="B3078" s="14" t="s">
        <v>335</v>
      </c>
      <c r="C3078" s="14" t="s">
        <v>6566</v>
      </c>
    </row>
    <row r="3079" spans="1:3" x14ac:dyDescent="0.25">
      <c r="A3079" s="17" t="s">
        <v>6569</v>
      </c>
      <c r="B3079" s="14" t="s">
        <v>335</v>
      </c>
      <c r="C3079" s="14" t="s">
        <v>6566</v>
      </c>
    </row>
    <row r="3080" spans="1:3" x14ac:dyDescent="0.25">
      <c r="A3080" s="17" t="s">
        <v>6568</v>
      </c>
      <c r="B3080" s="14" t="s">
        <v>335</v>
      </c>
      <c r="C3080" s="14" t="s">
        <v>6566</v>
      </c>
    </row>
    <row r="3081" spans="1:3" x14ac:dyDescent="0.25">
      <c r="A3081" s="17" t="s">
        <v>6567</v>
      </c>
      <c r="B3081" s="14" t="s">
        <v>335</v>
      </c>
      <c r="C3081" s="14" t="s">
        <v>6566</v>
      </c>
    </row>
    <row r="3082" spans="1:3" x14ac:dyDescent="0.25">
      <c r="A3082" s="17" t="s">
        <v>6565</v>
      </c>
      <c r="B3082" s="14" t="s">
        <v>335</v>
      </c>
      <c r="C3082" s="14" t="s">
        <v>6561</v>
      </c>
    </row>
    <row r="3083" spans="1:3" x14ac:dyDescent="0.25">
      <c r="A3083" s="17" t="s">
        <v>6564</v>
      </c>
      <c r="B3083" s="14" t="s">
        <v>335</v>
      </c>
      <c r="C3083" s="14" t="s">
        <v>6561</v>
      </c>
    </row>
    <row r="3084" spans="1:3" x14ac:dyDescent="0.25">
      <c r="A3084" s="17" t="s">
        <v>6563</v>
      </c>
      <c r="B3084" s="14" t="s">
        <v>335</v>
      </c>
      <c r="C3084" s="14" t="s">
        <v>6561</v>
      </c>
    </row>
    <row r="3085" spans="1:3" x14ac:dyDescent="0.25">
      <c r="A3085" s="17" t="s">
        <v>6562</v>
      </c>
      <c r="B3085" s="14" t="s">
        <v>335</v>
      </c>
      <c r="C3085" s="14" t="s">
        <v>6561</v>
      </c>
    </row>
    <row r="3086" spans="1:3" x14ac:dyDescent="0.25">
      <c r="A3086" s="17" t="s">
        <v>6560</v>
      </c>
      <c r="B3086" s="14" t="s">
        <v>335</v>
      </c>
      <c r="C3086" s="14" t="s">
        <v>6530</v>
      </c>
    </row>
    <row r="3087" spans="1:3" x14ac:dyDescent="0.25">
      <c r="A3087" s="17" t="s">
        <v>6559</v>
      </c>
      <c r="B3087" s="14" t="s">
        <v>335</v>
      </c>
      <c r="C3087" s="14" t="s">
        <v>6558</v>
      </c>
    </row>
    <row r="3088" spans="1:3" x14ac:dyDescent="0.25">
      <c r="A3088" s="17" t="s">
        <v>6557</v>
      </c>
      <c r="B3088" s="14" t="s">
        <v>335</v>
      </c>
      <c r="C3088" s="14" t="s">
        <v>6530</v>
      </c>
    </row>
    <row r="3089" spans="1:3" x14ac:dyDescent="0.25">
      <c r="A3089" s="17" t="s">
        <v>6556</v>
      </c>
      <c r="B3089" s="14" t="s">
        <v>335</v>
      </c>
      <c r="C3089" s="14" t="s">
        <v>6525</v>
      </c>
    </row>
    <row r="3090" spans="1:3" x14ac:dyDescent="0.25">
      <c r="A3090" s="17" t="s">
        <v>6555</v>
      </c>
      <c r="B3090" s="14" t="s">
        <v>335</v>
      </c>
      <c r="C3090" s="14" t="s">
        <v>6525</v>
      </c>
    </row>
    <row r="3091" spans="1:3" x14ac:dyDescent="0.25">
      <c r="A3091" s="17" t="s">
        <v>6554</v>
      </c>
      <c r="B3091" s="14" t="s">
        <v>335</v>
      </c>
      <c r="C3091" s="14" t="s">
        <v>6525</v>
      </c>
    </row>
    <row r="3092" spans="1:3" x14ac:dyDescent="0.25">
      <c r="A3092" s="17" t="s">
        <v>6553</v>
      </c>
      <c r="B3092" s="14" t="s">
        <v>335</v>
      </c>
      <c r="C3092" s="14" t="s">
        <v>6525</v>
      </c>
    </row>
    <row r="3093" spans="1:3" x14ac:dyDescent="0.25">
      <c r="A3093" s="17" t="s">
        <v>6552</v>
      </c>
      <c r="B3093" s="14" t="s">
        <v>335</v>
      </c>
      <c r="C3093" s="14" t="s">
        <v>6530</v>
      </c>
    </row>
    <row r="3094" spans="1:3" x14ac:dyDescent="0.25">
      <c r="A3094" s="17" t="s">
        <v>6551</v>
      </c>
      <c r="B3094" s="14" t="s">
        <v>335</v>
      </c>
      <c r="C3094" s="14" t="s">
        <v>6530</v>
      </c>
    </row>
    <row r="3095" spans="1:3" x14ac:dyDescent="0.25">
      <c r="A3095" s="17" t="s">
        <v>6550</v>
      </c>
      <c r="B3095" s="14" t="s">
        <v>335</v>
      </c>
      <c r="C3095" s="14" t="s">
        <v>6521</v>
      </c>
    </row>
    <row r="3096" spans="1:3" x14ac:dyDescent="0.25">
      <c r="A3096" s="17" t="s">
        <v>6549</v>
      </c>
      <c r="B3096" s="14" t="s">
        <v>335</v>
      </c>
      <c r="C3096" s="14" t="s">
        <v>6521</v>
      </c>
    </row>
    <row r="3097" spans="1:3" x14ac:dyDescent="0.25">
      <c r="A3097" s="17" t="s">
        <v>6548</v>
      </c>
      <c r="B3097" s="14" t="s">
        <v>335</v>
      </c>
      <c r="C3097" s="14" t="s">
        <v>6547</v>
      </c>
    </row>
    <row r="3098" spans="1:3" x14ac:dyDescent="0.25">
      <c r="A3098" s="17" t="s">
        <v>6546</v>
      </c>
      <c r="B3098" s="14" t="s">
        <v>335</v>
      </c>
      <c r="C3098" s="14" t="s">
        <v>6530</v>
      </c>
    </row>
    <row r="3099" spans="1:3" x14ac:dyDescent="0.25">
      <c r="A3099" s="17" t="s">
        <v>6545</v>
      </c>
      <c r="B3099" s="14" t="s">
        <v>335</v>
      </c>
      <c r="C3099" s="14" t="s">
        <v>6361</v>
      </c>
    </row>
    <row r="3100" spans="1:3" x14ac:dyDescent="0.25">
      <c r="A3100" s="17" t="s">
        <v>6544</v>
      </c>
      <c r="B3100" s="14" t="s">
        <v>335</v>
      </c>
      <c r="C3100" s="14" t="s">
        <v>6361</v>
      </c>
    </row>
    <row r="3101" spans="1:3" x14ac:dyDescent="0.25">
      <c r="A3101" s="17" t="s">
        <v>6543</v>
      </c>
      <c r="B3101" s="14" t="s">
        <v>335</v>
      </c>
      <c r="C3101" s="14" t="s">
        <v>6361</v>
      </c>
    </row>
    <row r="3102" spans="1:3" x14ac:dyDescent="0.25">
      <c r="A3102" s="17" t="s">
        <v>6542</v>
      </c>
      <c r="B3102" s="14" t="s">
        <v>335</v>
      </c>
      <c r="C3102" s="14" t="s">
        <v>6361</v>
      </c>
    </row>
    <row r="3103" spans="1:3" x14ac:dyDescent="0.25">
      <c r="A3103" s="17" t="s">
        <v>6541</v>
      </c>
      <c r="B3103" s="14" t="s">
        <v>335</v>
      </c>
      <c r="C3103" s="14" t="s">
        <v>6361</v>
      </c>
    </row>
    <row r="3104" spans="1:3" x14ac:dyDescent="0.25">
      <c r="A3104" s="17" t="s">
        <v>6540</v>
      </c>
      <c r="B3104" s="14" t="s">
        <v>335</v>
      </c>
      <c r="C3104" s="14" t="s">
        <v>6361</v>
      </c>
    </row>
    <row r="3105" spans="1:3" x14ac:dyDescent="0.25">
      <c r="A3105" s="17" t="s">
        <v>6539</v>
      </c>
      <c r="B3105" s="14" t="s">
        <v>335</v>
      </c>
      <c r="C3105" s="14" t="s">
        <v>6530</v>
      </c>
    </row>
    <row r="3106" spans="1:3" x14ac:dyDescent="0.25">
      <c r="A3106" s="17" t="s">
        <v>6538</v>
      </c>
      <c r="B3106" s="14" t="s">
        <v>335</v>
      </c>
      <c r="C3106" s="14" t="s">
        <v>6361</v>
      </c>
    </row>
    <row r="3107" spans="1:3" x14ac:dyDescent="0.25">
      <c r="A3107" s="17" t="s">
        <v>6537</v>
      </c>
      <c r="B3107" s="14" t="s">
        <v>335</v>
      </c>
      <c r="C3107" s="14" t="s">
        <v>6530</v>
      </c>
    </row>
    <row r="3108" spans="1:3" x14ac:dyDescent="0.25">
      <c r="A3108" s="17" t="s">
        <v>6536</v>
      </c>
      <c r="B3108" s="14" t="s">
        <v>335</v>
      </c>
      <c r="C3108" s="14" t="s">
        <v>6530</v>
      </c>
    </row>
    <row r="3109" spans="1:3" x14ac:dyDescent="0.25">
      <c r="A3109" s="17" t="s">
        <v>6535</v>
      </c>
      <c r="B3109" s="14" t="s">
        <v>335</v>
      </c>
      <c r="C3109" s="14" t="s">
        <v>6530</v>
      </c>
    </row>
    <row r="3110" spans="1:3" x14ac:dyDescent="0.25">
      <c r="A3110" s="17" t="s">
        <v>6534</v>
      </c>
      <c r="B3110" s="14" t="s">
        <v>335</v>
      </c>
      <c r="C3110" s="14" t="s">
        <v>6530</v>
      </c>
    </row>
    <row r="3111" spans="1:3" x14ac:dyDescent="0.25">
      <c r="A3111" s="17" t="s">
        <v>6533</v>
      </c>
      <c r="B3111" s="14" t="s">
        <v>335</v>
      </c>
      <c r="C3111" s="14" t="s">
        <v>6530</v>
      </c>
    </row>
    <row r="3112" spans="1:3" x14ac:dyDescent="0.25">
      <c r="A3112" s="17" t="s">
        <v>6532</v>
      </c>
      <c r="B3112" s="14" t="s">
        <v>335</v>
      </c>
      <c r="C3112" s="14" t="s">
        <v>6530</v>
      </c>
    </row>
    <row r="3113" spans="1:3" x14ac:dyDescent="0.25">
      <c r="A3113" s="17" t="s">
        <v>6531</v>
      </c>
      <c r="B3113" s="14" t="s">
        <v>335</v>
      </c>
      <c r="C3113" s="14" t="s">
        <v>6530</v>
      </c>
    </row>
    <row r="3114" spans="1:3" x14ac:dyDescent="0.25">
      <c r="A3114" s="17" t="s">
        <v>6529</v>
      </c>
      <c r="B3114" s="14" t="s">
        <v>335</v>
      </c>
      <c r="C3114" s="14" t="s">
        <v>6525</v>
      </c>
    </row>
    <row r="3115" spans="1:3" x14ac:dyDescent="0.25">
      <c r="A3115" s="17" t="s">
        <v>6528</v>
      </c>
      <c r="B3115" s="14" t="s">
        <v>335</v>
      </c>
      <c r="C3115" s="14" t="s">
        <v>6525</v>
      </c>
    </row>
    <row r="3116" spans="1:3" x14ac:dyDescent="0.25">
      <c r="A3116" s="17" t="s">
        <v>6527</v>
      </c>
      <c r="B3116" s="14" t="s">
        <v>335</v>
      </c>
      <c r="C3116" s="14" t="s">
        <v>6525</v>
      </c>
    </row>
    <row r="3117" spans="1:3" x14ac:dyDescent="0.25">
      <c r="A3117" s="17" t="s">
        <v>6526</v>
      </c>
      <c r="B3117" s="14" t="s">
        <v>335</v>
      </c>
      <c r="C3117" s="14" t="s">
        <v>6525</v>
      </c>
    </row>
    <row r="3118" spans="1:3" x14ac:dyDescent="0.25">
      <c r="A3118" s="17" t="s">
        <v>6524</v>
      </c>
      <c r="B3118" s="14" t="s">
        <v>335</v>
      </c>
      <c r="C3118" s="14" t="s">
        <v>6521</v>
      </c>
    </row>
    <row r="3119" spans="1:3" x14ac:dyDescent="0.25">
      <c r="A3119" s="17" t="s">
        <v>6523</v>
      </c>
      <c r="B3119" s="14" t="s">
        <v>335</v>
      </c>
      <c r="C3119" s="14" t="s">
        <v>6521</v>
      </c>
    </row>
    <row r="3120" spans="1:3" x14ac:dyDescent="0.25">
      <c r="A3120" s="17" t="s">
        <v>6522</v>
      </c>
      <c r="B3120" s="14" t="s">
        <v>335</v>
      </c>
      <c r="C3120" s="14" t="s">
        <v>6521</v>
      </c>
    </row>
    <row r="3121" spans="1:3" x14ac:dyDescent="0.25">
      <c r="A3121" s="17" t="s">
        <v>6520</v>
      </c>
      <c r="B3121" s="14" t="s">
        <v>335</v>
      </c>
      <c r="C3121" s="14" t="s">
        <v>6516</v>
      </c>
    </row>
    <row r="3122" spans="1:3" x14ac:dyDescent="0.25">
      <c r="A3122" s="17" t="s">
        <v>6519</v>
      </c>
      <c r="B3122" s="14" t="s">
        <v>335</v>
      </c>
      <c r="C3122" s="14" t="s">
        <v>6516</v>
      </c>
    </row>
    <row r="3123" spans="1:3" x14ac:dyDescent="0.25">
      <c r="A3123" s="17" t="s">
        <v>6518</v>
      </c>
      <c r="B3123" s="14" t="s">
        <v>335</v>
      </c>
      <c r="C3123" s="14" t="s">
        <v>6516</v>
      </c>
    </row>
    <row r="3124" spans="1:3" x14ac:dyDescent="0.25">
      <c r="A3124" s="17" t="s">
        <v>6517</v>
      </c>
      <c r="B3124" s="14" t="s">
        <v>335</v>
      </c>
      <c r="C3124" s="14" t="s">
        <v>6516</v>
      </c>
    </row>
    <row r="3125" spans="1:3" x14ac:dyDescent="0.25">
      <c r="A3125" s="17" t="s">
        <v>6515</v>
      </c>
      <c r="B3125" s="14" t="s">
        <v>335</v>
      </c>
      <c r="C3125" s="14" t="s">
        <v>6510</v>
      </c>
    </row>
    <row r="3126" spans="1:3" x14ac:dyDescent="0.25">
      <c r="A3126" s="17" t="s">
        <v>6514</v>
      </c>
      <c r="B3126" s="14" t="s">
        <v>335</v>
      </c>
      <c r="C3126" s="14" t="s">
        <v>6510</v>
      </c>
    </row>
    <row r="3127" spans="1:3" x14ac:dyDescent="0.25">
      <c r="A3127" s="17" t="s">
        <v>6513</v>
      </c>
      <c r="B3127" s="14" t="s">
        <v>335</v>
      </c>
      <c r="C3127" s="14" t="s">
        <v>6510</v>
      </c>
    </row>
    <row r="3128" spans="1:3" x14ac:dyDescent="0.25">
      <c r="A3128" s="17" t="s">
        <v>6512</v>
      </c>
      <c r="B3128" s="14" t="s">
        <v>335</v>
      </c>
      <c r="C3128" s="14" t="s">
        <v>6510</v>
      </c>
    </row>
    <row r="3129" spans="1:3" x14ac:dyDescent="0.25">
      <c r="A3129" s="17" t="s">
        <v>6511</v>
      </c>
      <c r="B3129" s="14" t="s">
        <v>335</v>
      </c>
      <c r="C3129" s="14" t="s">
        <v>6510</v>
      </c>
    </row>
    <row r="3130" spans="1:3" x14ac:dyDescent="0.25">
      <c r="A3130" s="17" t="s">
        <v>6509</v>
      </c>
      <c r="B3130" s="14" t="s">
        <v>335</v>
      </c>
      <c r="C3130" s="14" t="s">
        <v>6508</v>
      </c>
    </row>
    <row r="3131" spans="1:3" x14ac:dyDescent="0.25">
      <c r="A3131" s="17" t="s">
        <v>6507</v>
      </c>
      <c r="B3131" s="14" t="s">
        <v>335</v>
      </c>
      <c r="C3131" s="14" t="s">
        <v>6506</v>
      </c>
    </row>
    <row r="3132" spans="1:3" x14ac:dyDescent="0.25">
      <c r="A3132" s="17" t="s">
        <v>6505</v>
      </c>
      <c r="B3132" s="14" t="s">
        <v>335</v>
      </c>
      <c r="C3132" s="14" t="s">
        <v>6397</v>
      </c>
    </row>
    <row r="3133" spans="1:3" x14ac:dyDescent="0.25">
      <c r="A3133" s="17" t="s">
        <v>6504</v>
      </c>
      <c r="B3133" s="14" t="s">
        <v>335</v>
      </c>
      <c r="C3133" s="14" t="s">
        <v>6397</v>
      </c>
    </row>
    <row r="3134" spans="1:3" x14ac:dyDescent="0.25">
      <c r="A3134" s="17" t="s">
        <v>6503</v>
      </c>
      <c r="B3134" s="14" t="s">
        <v>335</v>
      </c>
      <c r="C3134" s="14" t="s">
        <v>6397</v>
      </c>
    </row>
    <row r="3135" spans="1:3" x14ac:dyDescent="0.25">
      <c r="A3135" s="17" t="s">
        <v>6502</v>
      </c>
      <c r="B3135" s="14" t="s">
        <v>335</v>
      </c>
      <c r="C3135" s="14" t="s">
        <v>6397</v>
      </c>
    </row>
    <row r="3136" spans="1:3" x14ac:dyDescent="0.25">
      <c r="A3136" s="17" t="s">
        <v>6501</v>
      </c>
      <c r="B3136" s="14" t="s">
        <v>335</v>
      </c>
      <c r="C3136" s="14" t="s">
        <v>6397</v>
      </c>
    </row>
    <row r="3137" spans="1:3" x14ac:dyDescent="0.25">
      <c r="A3137" s="17" t="s">
        <v>6500</v>
      </c>
      <c r="B3137" s="14" t="s">
        <v>335</v>
      </c>
      <c r="C3137" s="14" t="s">
        <v>6397</v>
      </c>
    </row>
    <row r="3138" spans="1:3" x14ac:dyDescent="0.25">
      <c r="A3138" s="17" t="s">
        <v>6499</v>
      </c>
      <c r="B3138" s="14" t="s">
        <v>335</v>
      </c>
      <c r="C3138" s="14" t="s">
        <v>6397</v>
      </c>
    </row>
    <row r="3139" spans="1:3" x14ac:dyDescent="0.25">
      <c r="A3139" s="17" t="s">
        <v>6498</v>
      </c>
      <c r="B3139" s="14" t="s">
        <v>335</v>
      </c>
      <c r="C3139" s="14" t="s">
        <v>6397</v>
      </c>
    </row>
    <row r="3140" spans="1:3" x14ac:dyDescent="0.25">
      <c r="A3140" s="17" t="s">
        <v>6497</v>
      </c>
      <c r="B3140" s="14" t="s">
        <v>335</v>
      </c>
      <c r="C3140" s="14" t="s">
        <v>6397</v>
      </c>
    </row>
    <row r="3141" spans="1:3" x14ac:dyDescent="0.25">
      <c r="A3141" s="17" t="s">
        <v>6496</v>
      </c>
      <c r="B3141" s="14" t="s">
        <v>335</v>
      </c>
      <c r="C3141" s="14" t="s">
        <v>6397</v>
      </c>
    </row>
    <row r="3142" spans="1:3" x14ac:dyDescent="0.25">
      <c r="A3142" s="17" t="s">
        <v>6495</v>
      </c>
      <c r="B3142" s="14" t="s">
        <v>335</v>
      </c>
      <c r="C3142" s="14" t="s">
        <v>6397</v>
      </c>
    </row>
    <row r="3143" spans="1:3" x14ac:dyDescent="0.25">
      <c r="A3143" s="17" t="s">
        <v>6494</v>
      </c>
      <c r="B3143" s="14" t="s">
        <v>335</v>
      </c>
      <c r="C3143" s="14" t="s">
        <v>6485</v>
      </c>
    </row>
    <row r="3144" spans="1:3" x14ac:dyDescent="0.25">
      <c r="A3144" s="17" t="s">
        <v>6493</v>
      </c>
      <c r="B3144" s="14" t="s">
        <v>335</v>
      </c>
      <c r="C3144" s="14" t="s">
        <v>6485</v>
      </c>
    </row>
    <row r="3145" spans="1:3" x14ac:dyDescent="0.25">
      <c r="A3145" s="17" t="s">
        <v>6492</v>
      </c>
      <c r="B3145" s="14" t="s">
        <v>335</v>
      </c>
      <c r="C3145" s="14" t="s">
        <v>6485</v>
      </c>
    </row>
    <row r="3146" spans="1:3" x14ac:dyDescent="0.25">
      <c r="A3146" s="17" t="s">
        <v>6491</v>
      </c>
      <c r="B3146" s="14" t="s">
        <v>335</v>
      </c>
      <c r="C3146" s="14" t="s">
        <v>6485</v>
      </c>
    </row>
    <row r="3147" spans="1:3" x14ac:dyDescent="0.25">
      <c r="A3147" s="17" t="s">
        <v>6490</v>
      </c>
      <c r="B3147" s="14" t="s">
        <v>335</v>
      </c>
      <c r="C3147" s="14" t="s">
        <v>6485</v>
      </c>
    </row>
    <row r="3148" spans="1:3" x14ac:dyDescent="0.25">
      <c r="A3148" s="17" t="s">
        <v>6489</v>
      </c>
      <c r="B3148" s="14" t="s">
        <v>335</v>
      </c>
      <c r="C3148" s="14" t="s">
        <v>6483</v>
      </c>
    </row>
    <row r="3149" spans="1:3" x14ac:dyDescent="0.25">
      <c r="A3149" s="17" t="s">
        <v>6488</v>
      </c>
      <c r="B3149" s="14" t="s">
        <v>335</v>
      </c>
      <c r="C3149" s="14" t="s">
        <v>6485</v>
      </c>
    </row>
    <row r="3150" spans="1:3" x14ac:dyDescent="0.25">
      <c r="A3150" s="17" t="s">
        <v>6487</v>
      </c>
      <c r="B3150" s="14" t="s">
        <v>335</v>
      </c>
      <c r="C3150" s="14" t="s">
        <v>6483</v>
      </c>
    </row>
    <row r="3151" spans="1:3" x14ac:dyDescent="0.25">
      <c r="A3151" s="17" t="s">
        <v>6486</v>
      </c>
      <c r="B3151" s="14" t="s">
        <v>335</v>
      </c>
      <c r="C3151" s="14" t="s">
        <v>6483</v>
      </c>
    </row>
    <row r="3152" spans="1:3" x14ac:dyDescent="0.25">
      <c r="A3152" s="17" t="s">
        <v>6486</v>
      </c>
      <c r="B3152" s="14" t="s">
        <v>335</v>
      </c>
      <c r="C3152" s="14" t="s">
        <v>6485</v>
      </c>
    </row>
    <row r="3153" spans="1:3" x14ac:dyDescent="0.25">
      <c r="A3153" s="17" t="s">
        <v>6484</v>
      </c>
      <c r="B3153" s="14" t="s">
        <v>335</v>
      </c>
      <c r="C3153" s="14" t="s">
        <v>6483</v>
      </c>
    </row>
    <row r="3154" spans="1:3" x14ac:dyDescent="0.25">
      <c r="A3154" s="17" t="s">
        <v>6482</v>
      </c>
      <c r="B3154" s="14" t="s">
        <v>335</v>
      </c>
      <c r="C3154" s="14" t="s">
        <v>6397</v>
      </c>
    </row>
    <row r="3155" spans="1:3" x14ac:dyDescent="0.25">
      <c r="A3155" s="17" t="s">
        <v>6481</v>
      </c>
      <c r="B3155" s="14" t="s">
        <v>335</v>
      </c>
      <c r="C3155" s="14" t="s">
        <v>6397</v>
      </c>
    </row>
    <row r="3156" spans="1:3" x14ac:dyDescent="0.25">
      <c r="A3156" s="17" t="s">
        <v>6480</v>
      </c>
      <c r="B3156" s="14" t="s">
        <v>335</v>
      </c>
      <c r="C3156" s="14" t="s">
        <v>6397</v>
      </c>
    </row>
    <row r="3157" spans="1:3" x14ac:dyDescent="0.25">
      <c r="A3157" s="17" t="s">
        <v>6479</v>
      </c>
      <c r="B3157" s="14" t="s">
        <v>335</v>
      </c>
      <c r="C3157" s="14" t="s">
        <v>6397</v>
      </c>
    </row>
    <row r="3158" spans="1:3" x14ac:dyDescent="0.25">
      <c r="A3158" s="17" t="s">
        <v>6478</v>
      </c>
      <c r="B3158" s="14" t="s">
        <v>335</v>
      </c>
      <c r="C3158" s="14" t="s">
        <v>6397</v>
      </c>
    </row>
    <row r="3159" spans="1:3" x14ac:dyDescent="0.25">
      <c r="A3159" s="17" t="s">
        <v>6477</v>
      </c>
      <c r="B3159" s="14" t="s">
        <v>335</v>
      </c>
      <c r="C3159" s="14" t="s">
        <v>6397</v>
      </c>
    </row>
    <row r="3160" spans="1:3" x14ac:dyDescent="0.25">
      <c r="A3160" s="17" t="s">
        <v>6476</v>
      </c>
      <c r="B3160" s="14" t="s">
        <v>335</v>
      </c>
      <c r="C3160" s="14" t="s">
        <v>6471</v>
      </c>
    </row>
    <row r="3161" spans="1:3" x14ac:dyDescent="0.25">
      <c r="A3161" s="17" t="s">
        <v>6475</v>
      </c>
      <c r="B3161" s="14" t="s">
        <v>335</v>
      </c>
      <c r="C3161" s="14" t="s">
        <v>6471</v>
      </c>
    </row>
    <row r="3162" spans="1:3" x14ac:dyDescent="0.25">
      <c r="A3162" s="17" t="s">
        <v>6474</v>
      </c>
      <c r="B3162" s="14" t="s">
        <v>335</v>
      </c>
      <c r="C3162" s="14" t="s">
        <v>6471</v>
      </c>
    </row>
    <row r="3163" spans="1:3" x14ac:dyDescent="0.25">
      <c r="A3163" s="17" t="s">
        <v>6473</v>
      </c>
      <c r="B3163" s="14" t="s">
        <v>335</v>
      </c>
      <c r="C3163" s="14" t="s">
        <v>6471</v>
      </c>
    </row>
    <row r="3164" spans="1:3" x14ac:dyDescent="0.25">
      <c r="A3164" s="17" t="s">
        <v>6472</v>
      </c>
      <c r="B3164" s="14" t="s">
        <v>335</v>
      </c>
      <c r="C3164" s="14" t="s">
        <v>6471</v>
      </c>
    </row>
    <row r="3165" spans="1:3" x14ac:dyDescent="0.25">
      <c r="A3165" s="17" t="s">
        <v>6470</v>
      </c>
      <c r="B3165" s="14" t="s">
        <v>335</v>
      </c>
      <c r="C3165" s="14" t="s">
        <v>6465</v>
      </c>
    </row>
    <row r="3166" spans="1:3" x14ac:dyDescent="0.25">
      <c r="A3166" s="17" t="s">
        <v>6469</v>
      </c>
      <c r="B3166" s="14" t="s">
        <v>335</v>
      </c>
      <c r="C3166" s="14" t="s">
        <v>6465</v>
      </c>
    </row>
    <row r="3167" spans="1:3" x14ac:dyDescent="0.25">
      <c r="A3167" s="17" t="s">
        <v>6468</v>
      </c>
      <c r="B3167" s="14" t="s">
        <v>335</v>
      </c>
      <c r="C3167" s="14" t="s">
        <v>6465</v>
      </c>
    </row>
    <row r="3168" spans="1:3" x14ac:dyDescent="0.25">
      <c r="A3168" s="17" t="s">
        <v>6467</v>
      </c>
      <c r="B3168" s="14" t="s">
        <v>335</v>
      </c>
      <c r="C3168" s="14" t="s">
        <v>6465</v>
      </c>
    </row>
    <row r="3169" spans="1:3" x14ac:dyDescent="0.25">
      <c r="A3169" s="17" t="s">
        <v>6466</v>
      </c>
      <c r="B3169" s="14" t="s">
        <v>335</v>
      </c>
      <c r="C3169" s="14" t="s">
        <v>6465</v>
      </c>
    </row>
    <row r="3170" spans="1:3" x14ac:dyDescent="0.25">
      <c r="A3170" s="17" t="s">
        <v>6464</v>
      </c>
      <c r="B3170" s="14" t="s">
        <v>335</v>
      </c>
      <c r="C3170" s="14" t="s">
        <v>6460</v>
      </c>
    </row>
    <row r="3171" spans="1:3" x14ac:dyDescent="0.25">
      <c r="A3171" s="17" t="s">
        <v>6463</v>
      </c>
      <c r="B3171" s="14" t="s">
        <v>335</v>
      </c>
      <c r="C3171" s="14" t="s">
        <v>6460</v>
      </c>
    </row>
    <row r="3172" spans="1:3" x14ac:dyDescent="0.25">
      <c r="A3172" s="17" t="s">
        <v>6462</v>
      </c>
      <c r="B3172" s="14" t="s">
        <v>335</v>
      </c>
      <c r="C3172" s="14" t="s">
        <v>6460</v>
      </c>
    </row>
    <row r="3173" spans="1:3" x14ac:dyDescent="0.25">
      <c r="A3173" s="17" t="s">
        <v>6461</v>
      </c>
      <c r="B3173" s="14" t="s">
        <v>335</v>
      </c>
      <c r="C3173" s="14" t="s">
        <v>6460</v>
      </c>
    </row>
    <row r="3174" spans="1:3" x14ac:dyDescent="0.25">
      <c r="A3174" s="17" t="s">
        <v>6459</v>
      </c>
      <c r="B3174" s="14" t="s">
        <v>335</v>
      </c>
      <c r="C3174" s="14" t="s">
        <v>6455</v>
      </c>
    </row>
    <row r="3175" spans="1:3" x14ac:dyDescent="0.25">
      <c r="A3175" s="17" t="s">
        <v>6458</v>
      </c>
      <c r="B3175" s="14" t="s">
        <v>335</v>
      </c>
      <c r="C3175" s="14" t="s">
        <v>6455</v>
      </c>
    </row>
    <row r="3176" spans="1:3" x14ac:dyDescent="0.25">
      <c r="A3176" s="17" t="s">
        <v>6457</v>
      </c>
      <c r="B3176" s="14" t="s">
        <v>335</v>
      </c>
      <c r="C3176" s="14" t="s">
        <v>6455</v>
      </c>
    </row>
    <row r="3177" spans="1:3" x14ac:dyDescent="0.25">
      <c r="A3177" s="17" t="s">
        <v>6456</v>
      </c>
      <c r="B3177" s="14" t="s">
        <v>335</v>
      </c>
      <c r="C3177" s="14" t="s">
        <v>6455</v>
      </c>
    </row>
    <row r="3178" spans="1:3" x14ac:dyDescent="0.25">
      <c r="A3178" s="17" t="s">
        <v>6454</v>
      </c>
      <c r="B3178" s="14" t="s">
        <v>335</v>
      </c>
      <c r="C3178" s="14" t="s">
        <v>6448</v>
      </c>
    </row>
    <row r="3179" spans="1:3" x14ac:dyDescent="0.25">
      <c r="A3179" s="17" t="s">
        <v>6453</v>
      </c>
      <c r="B3179" s="14" t="s">
        <v>335</v>
      </c>
      <c r="C3179" s="14" t="s">
        <v>6448</v>
      </c>
    </row>
    <row r="3180" spans="1:3" x14ac:dyDescent="0.25">
      <c r="A3180" s="17" t="s">
        <v>6452</v>
      </c>
      <c r="B3180" s="14" t="s">
        <v>335</v>
      </c>
      <c r="C3180" s="14" t="s">
        <v>6448</v>
      </c>
    </row>
    <row r="3181" spans="1:3" x14ac:dyDescent="0.25">
      <c r="A3181" s="17" t="s">
        <v>6451</v>
      </c>
      <c r="B3181" s="14" t="s">
        <v>335</v>
      </c>
      <c r="C3181" s="14" t="s">
        <v>6448</v>
      </c>
    </row>
    <row r="3182" spans="1:3" x14ac:dyDescent="0.25">
      <c r="A3182" s="17" t="s">
        <v>6450</v>
      </c>
      <c r="B3182" s="14" t="s">
        <v>335</v>
      </c>
      <c r="C3182" s="14" t="s">
        <v>6448</v>
      </c>
    </row>
    <row r="3183" spans="1:3" x14ac:dyDescent="0.25">
      <c r="A3183" s="17" t="s">
        <v>6449</v>
      </c>
      <c r="B3183" s="14" t="s">
        <v>335</v>
      </c>
      <c r="C3183" s="14" t="s">
        <v>6448</v>
      </c>
    </row>
    <row r="3184" spans="1:3" x14ac:dyDescent="0.25">
      <c r="A3184" s="17" t="s">
        <v>6447</v>
      </c>
      <c r="B3184" s="14" t="s">
        <v>335</v>
      </c>
      <c r="C3184" s="14" t="s">
        <v>6399</v>
      </c>
    </row>
    <row r="3185" spans="1:3" x14ac:dyDescent="0.25">
      <c r="A3185" s="17" t="s">
        <v>6446</v>
      </c>
      <c r="B3185" s="14" t="s">
        <v>335</v>
      </c>
      <c r="C3185" s="14" t="s">
        <v>6399</v>
      </c>
    </row>
    <row r="3186" spans="1:3" x14ac:dyDescent="0.25">
      <c r="A3186" s="17" t="s">
        <v>6445</v>
      </c>
      <c r="B3186" s="14" t="s">
        <v>335</v>
      </c>
      <c r="C3186" s="14" t="s">
        <v>6399</v>
      </c>
    </row>
    <row r="3187" spans="1:3" x14ac:dyDescent="0.25">
      <c r="A3187" s="17" t="s">
        <v>6444</v>
      </c>
      <c r="B3187" s="14" t="s">
        <v>335</v>
      </c>
      <c r="C3187" s="14" t="s">
        <v>6399</v>
      </c>
    </row>
    <row r="3188" spans="1:3" x14ac:dyDescent="0.25">
      <c r="A3188" s="17" t="s">
        <v>6443</v>
      </c>
      <c r="B3188" s="14" t="s">
        <v>335</v>
      </c>
      <c r="C3188" s="14" t="s">
        <v>6399</v>
      </c>
    </row>
    <row r="3189" spans="1:3" x14ac:dyDescent="0.25">
      <c r="A3189" s="17" t="s">
        <v>6442</v>
      </c>
      <c r="B3189" s="14" t="s">
        <v>335</v>
      </c>
      <c r="C3189" s="14" t="s">
        <v>6399</v>
      </c>
    </row>
    <row r="3190" spans="1:3" x14ac:dyDescent="0.25">
      <c r="A3190" s="17" t="s">
        <v>6441</v>
      </c>
      <c r="B3190" s="14" t="s">
        <v>335</v>
      </c>
      <c r="C3190" s="14" t="s">
        <v>6399</v>
      </c>
    </row>
    <row r="3191" spans="1:3" x14ac:dyDescent="0.25">
      <c r="A3191" s="17" t="s">
        <v>6440</v>
      </c>
      <c r="B3191" s="14" t="s">
        <v>335</v>
      </c>
      <c r="C3191" s="14" t="s">
        <v>6436</v>
      </c>
    </row>
    <row r="3192" spans="1:3" x14ac:dyDescent="0.25">
      <c r="A3192" s="17" t="s">
        <v>6439</v>
      </c>
      <c r="B3192" s="14" t="s">
        <v>335</v>
      </c>
      <c r="C3192" s="14" t="s">
        <v>6436</v>
      </c>
    </row>
    <row r="3193" spans="1:3" x14ac:dyDescent="0.25">
      <c r="A3193" s="17" t="s">
        <v>6438</v>
      </c>
      <c r="B3193" s="14" t="s">
        <v>335</v>
      </c>
      <c r="C3193" s="14" t="s">
        <v>6436</v>
      </c>
    </row>
    <row r="3194" spans="1:3" x14ac:dyDescent="0.25">
      <c r="A3194" s="17" t="s">
        <v>6437</v>
      </c>
      <c r="B3194" s="14" t="s">
        <v>335</v>
      </c>
      <c r="C3194" s="14" t="s">
        <v>6436</v>
      </c>
    </row>
    <row r="3195" spans="1:3" x14ac:dyDescent="0.25">
      <c r="A3195" s="17" t="s">
        <v>6435</v>
      </c>
      <c r="B3195" s="14" t="s">
        <v>335</v>
      </c>
      <c r="C3195" s="14" t="s">
        <v>6430</v>
      </c>
    </row>
    <row r="3196" spans="1:3" x14ac:dyDescent="0.25">
      <c r="A3196" s="17" t="s">
        <v>6434</v>
      </c>
      <c r="B3196" s="14" t="s">
        <v>335</v>
      </c>
      <c r="C3196" s="14" t="s">
        <v>6430</v>
      </c>
    </row>
    <row r="3197" spans="1:3" x14ac:dyDescent="0.25">
      <c r="A3197" s="17" t="s">
        <v>6433</v>
      </c>
      <c r="B3197" s="14" t="s">
        <v>335</v>
      </c>
      <c r="C3197" s="14" t="s">
        <v>6430</v>
      </c>
    </row>
    <row r="3198" spans="1:3" x14ac:dyDescent="0.25">
      <c r="A3198" s="17" t="s">
        <v>6432</v>
      </c>
      <c r="B3198" s="14" t="s">
        <v>335</v>
      </c>
      <c r="C3198" s="14" t="s">
        <v>6430</v>
      </c>
    </row>
    <row r="3199" spans="1:3" x14ac:dyDescent="0.25">
      <c r="A3199" s="17" t="s">
        <v>6431</v>
      </c>
      <c r="B3199" s="14" t="s">
        <v>335</v>
      </c>
      <c r="C3199" s="14" t="s">
        <v>6430</v>
      </c>
    </row>
    <row r="3200" spans="1:3" x14ac:dyDescent="0.25">
      <c r="A3200" s="17" t="s">
        <v>6429</v>
      </c>
      <c r="B3200" s="14" t="s">
        <v>335</v>
      </c>
      <c r="C3200" s="14" t="s">
        <v>6426</v>
      </c>
    </row>
    <row r="3201" spans="1:3" x14ac:dyDescent="0.25">
      <c r="A3201" s="17" t="s">
        <v>6428</v>
      </c>
      <c r="B3201" s="14" t="s">
        <v>335</v>
      </c>
      <c r="C3201" s="14" t="s">
        <v>6426</v>
      </c>
    </row>
    <row r="3202" spans="1:3" x14ac:dyDescent="0.25">
      <c r="A3202" s="17" t="s">
        <v>6427</v>
      </c>
      <c r="B3202" s="14" t="s">
        <v>335</v>
      </c>
      <c r="C3202" s="14" t="s">
        <v>6426</v>
      </c>
    </row>
    <row r="3203" spans="1:3" x14ac:dyDescent="0.25">
      <c r="A3203" s="17" t="s">
        <v>6425</v>
      </c>
      <c r="B3203" s="14" t="s">
        <v>335</v>
      </c>
      <c r="C3203" s="14" t="s">
        <v>6420</v>
      </c>
    </row>
    <row r="3204" spans="1:3" x14ac:dyDescent="0.25">
      <c r="A3204" s="17" t="s">
        <v>6424</v>
      </c>
      <c r="B3204" s="14" t="s">
        <v>335</v>
      </c>
      <c r="C3204" s="14" t="s">
        <v>6420</v>
      </c>
    </row>
    <row r="3205" spans="1:3" x14ac:dyDescent="0.25">
      <c r="A3205" s="17" t="s">
        <v>6423</v>
      </c>
      <c r="B3205" s="14" t="s">
        <v>335</v>
      </c>
      <c r="C3205" s="14" t="s">
        <v>6420</v>
      </c>
    </row>
    <row r="3206" spans="1:3" x14ac:dyDescent="0.25">
      <c r="A3206" s="17" t="s">
        <v>6422</v>
      </c>
      <c r="B3206" s="14" t="s">
        <v>335</v>
      </c>
      <c r="C3206" s="14" t="s">
        <v>6420</v>
      </c>
    </row>
    <row r="3207" spans="1:3" x14ac:dyDescent="0.25">
      <c r="A3207" s="17" t="s">
        <v>6421</v>
      </c>
      <c r="B3207" s="14" t="s">
        <v>335</v>
      </c>
      <c r="C3207" s="14" t="s">
        <v>6420</v>
      </c>
    </row>
    <row r="3208" spans="1:3" x14ac:dyDescent="0.25">
      <c r="A3208" s="17" t="s">
        <v>6419</v>
      </c>
      <c r="B3208" s="14" t="s">
        <v>335</v>
      </c>
      <c r="C3208" s="14" t="s">
        <v>6416</v>
      </c>
    </row>
    <row r="3209" spans="1:3" x14ac:dyDescent="0.25">
      <c r="A3209" s="17" t="s">
        <v>6418</v>
      </c>
      <c r="B3209" s="14" t="s">
        <v>335</v>
      </c>
      <c r="C3209" s="14" t="s">
        <v>6416</v>
      </c>
    </row>
    <row r="3210" spans="1:3" x14ac:dyDescent="0.25">
      <c r="A3210" s="17" t="s">
        <v>6417</v>
      </c>
      <c r="B3210" s="14" t="s">
        <v>335</v>
      </c>
      <c r="C3210" s="14" t="s">
        <v>6416</v>
      </c>
    </row>
    <row r="3211" spans="1:3" x14ac:dyDescent="0.25">
      <c r="A3211" s="17" t="s">
        <v>6415</v>
      </c>
      <c r="B3211" s="14" t="s">
        <v>335</v>
      </c>
      <c r="C3211" s="14" t="s">
        <v>6410</v>
      </c>
    </row>
    <row r="3212" spans="1:3" x14ac:dyDescent="0.25">
      <c r="A3212" s="17" t="s">
        <v>6414</v>
      </c>
      <c r="B3212" s="14" t="s">
        <v>335</v>
      </c>
      <c r="C3212" s="14" t="s">
        <v>6410</v>
      </c>
    </row>
    <row r="3213" spans="1:3" x14ac:dyDescent="0.25">
      <c r="A3213" s="17" t="s">
        <v>6413</v>
      </c>
      <c r="B3213" s="14" t="s">
        <v>335</v>
      </c>
      <c r="C3213" s="14" t="s">
        <v>6410</v>
      </c>
    </row>
    <row r="3214" spans="1:3" x14ac:dyDescent="0.25">
      <c r="A3214" s="17" t="s">
        <v>6412</v>
      </c>
      <c r="B3214" s="14" t="s">
        <v>335</v>
      </c>
      <c r="C3214" s="14" t="s">
        <v>6410</v>
      </c>
    </row>
    <row r="3215" spans="1:3" x14ac:dyDescent="0.25">
      <c r="A3215" s="17" t="s">
        <v>6411</v>
      </c>
      <c r="B3215" s="14" t="s">
        <v>335</v>
      </c>
      <c r="C3215" s="14" t="s">
        <v>6410</v>
      </c>
    </row>
    <row r="3216" spans="1:3" x14ac:dyDescent="0.25">
      <c r="A3216" s="17" t="s">
        <v>6409</v>
      </c>
      <c r="B3216" s="14" t="s">
        <v>335</v>
      </c>
      <c r="C3216" s="14" t="s">
        <v>6405</v>
      </c>
    </row>
    <row r="3217" spans="1:3" x14ac:dyDescent="0.25">
      <c r="A3217" s="17" t="s">
        <v>6408</v>
      </c>
      <c r="B3217" s="14" t="s">
        <v>335</v>
      </c>
      <c r="C3217" s="14" t="s">
        <v>6405</v>
      </c>
    </row>
    <row r="3218" spans="1:3" x14ac:dyDescent="0.25">
      <c r="A3218" s="17" t="s">
        <v>6407</v>
      </c>
      <c r="B3218" s="14" t="s">
        <v>335</v>
      </c>
      <c r="C3218" s="14" t="s">
        <v>6405</v>
      </c>
    </row>
    <row r="3219" spans="1:3" x14ac:dyDescent="0.25">
      <c r="A3219" s="17" t="s">
        <v>6406</v>
      </c>
      <c r="B3219" s="14" t="s">
        <v>335</v>
      </c>
      <c r="C3219" s="14" t="s">
        <v>6405</v>
      </c>
    </row>
    <row r="3220" spans="1:3" x14ac:dyDescent="0.25">
      <c r="A3220" s="17" t="s">
        <v>6404</v>
      </c>
      <c r="B3220" s="14" t="s">
        <v>335</v>
      </c>
      <c r="C3220" s="14" t="s">
        <v>6400</v>
      </c>
    </row>
    <row r="3221" spans="1:3" x14ac:dyDescent="0.25">
      <c r="A3221" s="17" t="s">
        <v>6403</v>
      </c>
      <c r="B3221" s="14" t="s">
        <v>335</v>
      </c>
      <c r="C3221" s="14" t="s">
        <v>6400</v>
      </c>
    </row>
    <row r="3222" spans="1:3" x14ac:dyDescent="0.25">
      <c r="A3222" s="17" t="s">
        <v>6402</v>
      </c>
      <c r="B3222" s="14" t="s">
        <v>335</v>
      </c>
      <c r="C3222" s="14" t="s">
        <v>6400</v>
      </c>
    </row>
    <row r="3223" spans="1:3" x14ac:dyDescent="0.25">
      <c r="A3223" s="17" t="s">
        <v>6401</v>
      </c>
      <c r="B3223" s="14" t="s">
        <v>335</v>
      </c>
      <c r="C3223" s="14" t="s">
        <v>6400</v>
      </c>
    </row>
    <row r="3224" spans="1:3" x14ac:dyDescent="0.25">
      <c r="A3224" s="17" t="s">
        <v>6398</v>
      </c>
      <c r="B3224" s="14" t="s">
        <v>335</v>
      </c>
      <c r="C3224" s="14" t="s">
        <v>6399</v>
      </c>
    </row>
    <row r="3225" spans="1:3" x14ac:dyDescent="0.25">
      <c r="A3225" s="17" t="s">
        <v>6398</v>
      </c>
      <c r="B3225" s="14" t="s">
        <v>335</v>
      </c>
      <c r="C3225" s="14" t="s">
        <v>6397</v>
      </c>
    </row>
    <row r="3226" spans="1:3" x14ac:dyDescent="0.25">
      <c r="A3226" s="17" t="s">
        <v>6395</v>
      </c>
      <c r="B3226" s="14" t="s">
        <v>335</v>
      </c>
      <c r="C3226" s="14" t="s">
        <v>6396</v>
      </c>
    </row>
    <row r="3227" spans="1:3" x14ac:dyDescent="0.25">
      <c r="A3227" s="17" t="s">
        <v>6395</v>
      </c>
      <c r="B3227" s="14" t="s">
        <v>335</v>
      </c>
      <c r="C3227" s="14" t="s">
        <v>6394</v>
      </c>
    </row>
    <row r="3228" spans="1:3" x14ac:dyDescent="0.25">
      <c r="A3228" s="17" t="s">
        <v>6393</v>
      </c>
      <c r="B3228" s="14" t="s">
        <v>335</v>
      </c>
      <c r="C3228" s="14" t="s">
        <v>6392</v>
      </c>
    </row>
    <row r="3229" spans="1:3" x14ac:dyDescent="0.25">
      <c r="A3229" s="17" t="s">
        <v>6391</v>
      </c>
      <c r="B3229" s="14" t="s">
        <v>335</v>
      </c>
      <c r="C3229" s="14" t="s">
        <v>6361</v>
      </c>
    </row>
    <row r="3230" spans="1:3" x14ac:dyDescent="0.25">
      <c r="A3230" s="17" t="s">
        <v>6390</v>
      </c>
      <c r="B3230" s="14" t="s">
        <v>335</v>
      </c>
      <c r="C3230" s="14" t="s">
        <v>6361</v>
      </c>
    </row>
    <row r="3231" spans="1:3" x14ac:dyDescent="0.25">
      <c r="A3231" s="17" t="s">
        <v>6389</v>
      </c>
      <c r="B3231" s="14" t="s">
        <v>335</v>
      </c>
      <c r="C3231" s="14" t="s">
        <v>6361</v>
      </c>
    </row>
    <row r="3232" spans="1:3" x14ac:dyDescent="0.25">
      <c r="A3232" s="17" t="s">
        <v>6388</v>
      </c>
      <c r="B3232" s="14" t="s">
        <v>335</v>
      </c>
      <c r="C3232" s="14" t="s">
        <v>6387</v>
      </c>
    </row>
    <row r="3233" spans="1:3" x14ac:dyDescent="0.25">
      <c r="A3233" s="17" t="s">
        <v>6386</v>
      </c>
      <c r="B3233" s="14" t="s">
        <v>335</v>
      </c>
      <c r="C3233" s="14" t="s">
        <v>6361</v>
      </c>
    </row>
    <row r="3234" spans="1:3" x14ac:dyDescent="0.25">
      <c r="A3234" s="17" t="s">
        <v>6385</v>
      </c>
      <c r="B3234" s="14" t="s">
        <v>335</v>
      </c>
      <c r="C3234" s="14" t="s">
        <v>6384</v>
      </c>
    </row>
    <row r="3235" spans="1:3" x14ac:dyDescent="0.25">
      <c r="A3235" s="17" t="s">
        <v>6383</v>
      </c>
      <c r="B3235" s="14" t="s">
        <v>335</v>
      </c>
      <c r="C3235" s="14" t="s">
        <v>6382</v>
      </c>
    </row>
    <row r="3236" spans="1:3" x14ac:dyDescent="0.25">
      <c r="A3236" s="17" t="s">
        <v>6381</v>
      </c>
      <c r="B3236" s="14" t="s">
        <v>335</v>
      </c>
      <c r="C3236" s="14" t="s">
        <v>6378</v>
      </c>
    </row>
    <row r="3237" spans="1:3" x14ac:dyDescent="0.25">
      <c r="A3237" s="17" t="s">
        <v>6380</v>
      </c>
      <c r="B3237" s="14" t="s">
        <v>335</v>
      </c>
      <c r="C3237" s="14" t="s">
        <v>6376</v>
      </c>
    </row>
    <row r="3238" spans="1:3" x14ac:dyDescent="0.25">
      <c r="A3238" s="17" t="s">
        <v>6379</v>
      </c>
      <c r="B3238" s="14" t="s">
        <v>335</v>
      </c>
      <c r="C3238" s="14" t="s">
        <v>6378</v>
      </c>
    </row>
    <row r="3239" spans="1:3" x14ac:dyDescent="0.25">
      <c r="A3239" s="17" t="s">
        <v>6377</v>
      </c>
      <c r="B3239" s="14" t="s">
        <v>335</v>
      </c>
      <c r="C3239" s="14" t="s">
        <v>6376</v>
      </c>
    </row>
    <row r="3240" spans="1:3" x14ac:dyDescent="0.25">
      <c r="A3240" s="17" t="s">
        <v>6375</v>
      </c>
      <c r="B3240" s="14" t="s">
        <v>335</v>
      </c>
      <c r="C3240" s="14" t="s">
        <v>6372</v>
      </c>
    </row>
    <row r="3241" spans="1:3" x14ac:dyDescent="0.25">
      <c r="A3241" s="17" t="s">
        <v>6374</v>
      </c>
      <c r="B3241" s="14" t="s">
        <v>335</v>
      </c>
      <c r="C3241" s="14" t="s">
        <v>6372</v>
      </c>
    </row>
    <row r="3242" spans="1:3" x14ac:dyDescent="0.25">
      <c r="A3242" s="17" t="s">
        <v>6373</v>
      </c>
      <c r="B3242" s="14" t="s">
        <v>335</v>
      </c>
      <c r="C3242" s="14" t="s">
        <v>6372</v>
      </c>
    </row>
    <row r="3243" spans="1:3" x14ac:dyDescent="0.25">
      <c r="A3243" s="17" t="s">
        <v>6371</v>
      </c>
      <c r="B3243" s="14" t="s">
        <v>335</v>
      </c>
      <c r="C3243" s="14" t="s">
        <v>6361</v>
      </c>
    </row>
    <row r="3244" spans="1:3" x14ac:dyDescent="0.25">
      <c r="A3244" s="17" t="s">
        <v>6370</v>
      </c>
      <c r="B3244" s="14" t="s">
        <v>335</v>
      </c>
      <c r="C3244" s="14" t="s">
        <v>6361</v>
      </c>
    </row>
    <row r="3245" spans="1:3" x14ac:dyDescent="0.25">
      <c r="A3245" s="17" t="s">
        <v>6369</v>
      </c>
      <c r="B3245" s="14" t="s">
        <v>335</v>
      </c>
      <c r="C3245" s="14" t="s">
        <v>6361</v>
      </c>
    </row>
    <row r="3246" spans="1:3" x14ac:dyDescent="0.25">
      <c r="A3246" s="17" t="s">
        <v>6368</v>
      </c>
      <c r="B3246" s="14" t="s">
        <v>335</v>
      </c>
      <c r="C3246" s="14" t="s">
        <v>6361</v>
      </c>
    </row>
    <row r="3247" spans="1:3" x14ac:dyDescent="0.25">
      <c r="A3247" s="17" t="s">
        <v>6367</v>
      </c>
      <c r="B3247" s="14" t="s">
        <v>335</v>
      </c>
      <c r="C3247" s="14" t="s">
        <v>6364</v>
      </c>
    </row>
    <row r="3248" spans="1:3" x14ac:dyDescent="0.25">
      <c r="A3248" s="17" t="s">
        <v>6366</v>
      </c>
      <c r="B3248" s="14" t="s">
        <v>335</v>
      </c>
      <c r="C3248" s="14" t="s">
        <v>6364</v>
      </c>
    </row>
    <row r="3249" spans="1:3" x14ac:dyDescent="0.25">
      <c r="A3249" s="17" t="s">
        <v>6365</v>
      </c>
      <c r="B3249" s="14" t="s">
        <v>335</v>
      </c>
      <c r="C3249" s="14" t="s">
        <v>6364</v>
      </c>
    </row>
    <row r="3250" spans="1:3" x14ac:dyDescent="0.25">
      <c r="A3250" s="17" t="s">
        <v>6363</v>
      </c>
      <c r="B3250" s="14" t="s">
        <v>335</v>
      </c>
      <c r="C3250" s="14" t="s">
        <v>6361</v>
      </c>
    </row>
    <row r="3251" spans="1:3" x14ac:dyDescent="0.25">
      <c r="A3251" s="17" t="s">
        <v>6362</v>
      </c>
      <c r="B3251" s="14" t="s">
        <v>335</v>
      </c>
      <c r="C3251" s="14" t="s">
        <v>6361</v>
      </c>
    </row>
    <row r="3252" spans="1:3" x14ac:dyDescent="0.25">
      <c r="A3252" s="17" t="s">
        <v>6360</v>
      </c>
      <c r="B3252" s="14" t="s">
        <v>335</v>
      </c>
      <c r="C3252" s="14" t="s">
        <v>6356</v>
      </c>
    </row>
    <row r="3253" spans="1:3" x14ac:dyDescent="0.25">
      <c r="A3253" s="17" t="s">
        <v>6359</v>
      </c>
      <c r="B3253" s="14" t="s">
        <v>335</v>
      </c>
      <c r="C3253" s="14" t="s">
        <v>6356</v>
      </c>
    </row>
    <row r="3254" spans="1:3" x14ac:dyDescent="0.25">
      <c r="A3254" s="17" t="s">
        <v>6358</v>
      </c>
      <c r="B3254" s="14" t="s">
        <v>335</v>
      </c>
      <c r="C3254" s="14" t="s">
        <v>6356</v>
      </c>
    </row>
    <row r="3255" spans="1:3" x14ac:dyDescent="0.25">
      <c r="A3255" s="17" t="s">
        <v>6357</v>
      </c>
      <c r="B3255" s="14" t="s">
        <v>335</v>
      </c>
      <c r="C3255" s="14" t="s">
        <v>6356</v>
      </c>
    </row>
    <row r="3256" spans="1:3" x14ac:dyDescent="0.25">
      <c r="A3256" s="17" t="s">
        <v>6355</v>
      </c>
      <c r="B3256" s="14" t="s">
        <v>335</v>
      </c>
      <c r="C3256" s="14" t="s">
        <v>6350</v>
      </c>
    </row>
    <row r="3257" spans="1:3" x14ac:dyDescent="0.25">
      <c r="A3257" s="17" t="s">
        <v>6354</v>
      </c>
      <c r="B3257" s="14" t="s">
        <v>335</v>
      </c>
      <c r="C3257" s="14" t="s">
        <v>6350</v>
      </c>
    </row>
    <row r="3258" spans="1:3" x14ac:dyDescent="0.25">
      <c r="A3258" s="17" t="s">
        <v>6353</v>
      </c>
      <c r="B3258" s="14" t="s">
        <v>335</v>
      </c>
      <c r="C3258" s="14" t="s">
        <v>6350</v>
      </c>
    </row>
    <row r="3259" spans="1:3" x14ac:dyDescent="0.25">
      <c r="A3259" s="17" t="s">
        <v>6352</v>
      </c>
      <c r="B3259" s="14" t="s">
        <v>335</v>
      </c>
      <c r="C3259" s="14" t="s">
        <v>6350</v>
      </c>
    </row>
    <row r="3260" spans="1:3" x14ac:dyDescent="0.25">
      <c r="A3260" s="17" t="s">
        <v>6351</v>
      </c>
      <c r="B3260" s="14" t="s">
        <v>335</v>
      </c>
      <c r="C3260" s="14" t="s">
        <v>6350</v>
      </c>
    </row>
    <row r="3261" spans="1:3" x14ac:dyDescent="0.25">
      <c r="A3261" s="17" t="s">
        <v>6349</v>
      </c>
      <c r="B3261" s="14" t="s">
        <v>335</v>
      </c>
      <c r="C3261" s="14" t="s">
        <v>6344</v>
      </c>
    </row>
    <row r="3262" spans="1:3" x14ac:dyDescent="0.25">
      <c r="A3262" s="17" t="s">
        <v>6348</v>
      </c>
      <c r="B3262" s="14" t="s">
        <v>335</v>
      </c>
      <c r="C3262" s="14" t="s">
        <v>6344</v>
      </c>
    </row>
    <row r="3263" spans="1:3" x14ac:dyDescent="0.25">
      <c r="A3263" s="17" t="s">
        <v>6347</v>
      </c>
      <c r="B3263" s="14" t="s">
        <v>335</v>
      </c>
      <c r="C3263" s="14" t="s">
        <v>6344</v>
      </c>
    </row>
    <row r="3264" spans="1:3" x14ac:dyDescent="0.25">
      <c r="A3264" s="17" t="s">
        <v>6346</v>
      </c>
      <c r="B3264" s="14" t="s">
        <v>335</v>
      </c>
      <c r="C3264" s="14" t="s">
        <v>6344</v>
      </c>
    </row>
    <row r="3265" spans="1:3" x14ac:dyDescent="0.25">
      <c r="A3265" s="17" t="s">
        <v>6345</v>
      </c>
      <c r="B3265" s="14" t="s">
        <v>335</v>
      </c>
      <c r="C3265" s="14" t="s">
        <v>6344</v>
      </c>
    </row>
    <row r="3266" spans="1:3" x14ac:dyDescent="0.25">
      <c r="A3266" s="17" t="s">
        <v>6343</v>
      </c>
      <c r="B3266" s="14" t="s">
        <v>335</v>
      </c>
      <c r="C3266" s="14" t="s">
        <v>6340</v>
      </c>
    </row>
    <row r="3267" spans="1:3" x14ac:dyDescent="0.25">
      <c r="A3267" s="17" t="s">
        <v>6342</v>
      </c>
      <c r="B3267" s="14" t="s">
        <v>335</v>
      </c>
      <c r="C3267" s="14" t="s">
        <v>6340</v>
      </c>
    </row>
    <row r="3268" spans="1:3" x14ac:dyDescent="0.25">
      <c r="A3268" s="17" t="s">
        <v>6341</v>
      </c>
      <c r="B3268" s="14" t="s">
        <v>335</v>
      </c>
      <c r="C3268" s="14" t="s">
        <v>6340</v>
      </c>
    </row>
    <row r="3269" spans="1:3" x14ac:dyDescent="0.25">
      <c r="A3269" s="17" t="s">
        <v>6339</v>
      </c>
      <c r="B3269" s="14" t="s">
        <v>335</v>
      </c>
      <c r="C3269" s="14" t="s">
        <v>6334</v>
      </c>
    </row>
    <row r="3270" spans="1:3" x14ac:dyDescent="0.25">
      <c r="A3270" s="17" t="s">
        <v>6338</v>
      </c>
      <c r="B3270" s="14" t="s">
        <v>335</v>
      </c>
      <c r="C3270" s="14" t="s">
        <v>6334</v>
      </c>
    </row>
    <row r="3271" spans="1:3" x14ac:dyDescent="0.25">
      <c r="A3271" s="17" t="s">
        <v>6337</v>
      </c>
      <c r="B3271" s="14" t="s">
        <v>335</v>
      </c>
      <c r="C3271" s="14" t="s">
        <v>6334</v>
      </c>
    </row>
    <row r="3272" spans="1:3" x14ac:dyDescent="0.25">
      <c r="A3272" s="17" t="s">
        <v>6336</v>
      </c>
      <c r="B3272" s="14" t="s">
        <v>335</v>
      </c>
      <c r="C3272" s="14" t="s">
        <v>6334</v>
      </c>
    </row>
    <row r="3273" spans="1:3" x14ac:dyDescent="0.25">
      <c r="A3273" s="17" t="s">
        <v>6335</v>
      </c>
      <c r="B3273" s="14" t="s">
        <v>335</v>
      </c>
      <c r="C3273" s="14" t="s">
        <v>6334</v>
      </c>
    </row>
    <row r="3274" spans="1:3" x14ac:dyDescent="0.25">
      <c r="A3274" s="17" t="s">
        <v>6332</v>
      </c>
      <c r="B3274" s="14" t="s">
        <v>335</v>
      </c>
      <c r="C3274" s="14" t="s">
        <v>6333</v>
      </c>
    </row>
    <row r="3275" spans="1:3" x14ac:dyDescent="0.25">
      <c r="A3275" s="17" t="s">
        <v>6332</v>
      </c>
      <c r="B3275" s="14" t="s">
        <v>335</v>
      </c>
      <c r="C3275" s="14" t="s">
        <v>6331</v>
      </c>
    </row>
    <row r="3276" spans="1:3" x14ac:dyDescent="0.25">
      <c r="A3276" s="17" t="s">
        <v>6330</v>
      </c>
      <c r="B3276" s="14" t="s">
        <v>335</v>
      </c>
      <c r="C3276" s="14" t="s">
        <v>6329</v>
      </c>
    </row>
    <row r="3277" spans="1:3" x14ac:dyDescent="0.25">
      <c r="A3277" s="17" t="s">
        <v>6328</v>
      </c>
      <c r="B3277" s="14" t="s">
        <v>335</v>
      </c>
      <c r="C3277" s="14" t="s">
        <v>6286</v>
      </c>
    </row>
    <row r="3278" spans="1:3" x14ac:dyDescent="0.25">
      <c r="A3278" s="17" t="s">
        <v>6327</v>
      </c>
      <c r="B3278" s="14" t="s">
        <v>335</v>
      </c>
      <c r="C3278" s="14" t="s">
        <v>6324</v>
      </c>
    </row>
    <row r="3279" spans="1:3" x14ac:dyDescent="0.25">
      <c r="A3279" s="17" t="s">
        <v>6326</v>
      </c>
      <c r="B3279" s="14" t="s">
        <v>335</v>
      </c>
      <c r="C3279" s="14" t="s">
        <v>6273</v>
      </c>
    </row>
    <row r="3280" spans="1:3" x14ac:dyDescent="0.25">
      <c r="A3280" s="17" t="s">
        <v>6325</v>
      </c>
      <c r="B3280" s="14" t="s">
        <v>335</v>
      </c>
      <c r="C3280" s="14" t="s">
        <v>6324</v>
      </c>
    </row>
    <row r="3281" spans="1:3" x14ac:dyDescent="0.25">
      <c r="A3281" s="17" t="s">
        <v>6323</v>
      </c>
      <c r="B3281" s="14" t="s">
        <v>335</v>
      </c>
      <c r="C3281" s="14" t="s">
        <v>6320</v>
      </c>
    </row>
    <row r="3282" spans="1:3" x14ac:dyDescent="0.25">
      <c r="A3282" s="17" t="s">
        <v>6322</v>
      </c>
      <c r="B3282" s="14" t="s">
        <v>335</v>
      </c>
      <c r="C3282" s="14" t="s">
        <v>6320</v>
      </c>
    </row>
    <row r="3283" spans="1:3" x14ac:dyDescent="0.25">
      <c r="A3283" s="17" t="s">
        <v>6321</v>
      </c>
      <c r="B3283" s="14" t="s">
        <v>335</v>
      </c>
      <c r="C3283" s="14" t="s">
        <v>6320</v>
      </c>
    </row>
    <row r="3284" spans="1:3" x14ac:dyDescent="0.25">
      <c r="A3284" s="17" t="s">
        <v>6319</v>
      </c>
      <c r="B3284" s="14" t="s">
        <v>335</v>
      </c>
      <c r="C3284" s="14" t="s">
        <v>6316</v>
      </c>
    </row>
    <row r="3285" spans="1:3" x14ac:dyDescent="0.25">
      <c r="A3285" s="17" t="s">
        <v>6318</v>
      </c>
      <c r="B3285" s="14" t="s">
        <v>335</v>
      </c>
      <c r="C3285" s="14" t="s">
        <v>6316</v>
      </c>
    </row>
    <row r="3286" spans="1:3" x14ac:dyDescent="0.25">
      <c r="A3286" s="17" t="s">
        <v>6317</v>
      </c>
      <c r="B3286" s="14" t="s">
        <v>335</v>
      </c>
      <c r="C3286" s="14" t="s">
        <v>6316</v>
      </c>
    </row>
    <row r="3287" spans="1:3" x14ac:dyDescent="0.25">
      <c r="A3287" s="17" t="s">
        <v>6315</v>
      </c>
      <c r="B3287" s="14" t="s">
        <v>335</v>
      </c>
      <c r="C3287" s="14" t="s">
        <v>6307</v>
      </c>
    </row>
    <row r="3288" spans="1:3" x14ac:dyDescent="0.25">
      <c r="A3288" s="17" t="s">
        <v>6314</v>
      </c>
      <c r="B3288" s="14" t="s">
        <v>335</v>
      </c>
      <c r="C3288" s="14" t="s">
        <v>6307</v>
      </c>
    </row>
    <row r="3289" spans="1:3" x14ac:dyDescent="0.25">
      <c r="A3289" s="17" t="s">
        <v>6313</v>
      </c>
      <c r="B3289" s="14" t="s">
        <v>335</v>
      </c>
      <c r="C3289" s="14" t="s">
        <v>6307</v>
      </c>
    </row>
    <row r="3290" spans="1:3" x14ac:dyDescent="0.25">
      <c r="A3290" s="17" t="s">
        <v>6312</v>
      </c>
      <c r="B3290" s="14" t="s">
        <v>335</v>
      </c>
      <c r="C3290" s="14" t="s">
        <v>6307</v>
      </c>
    </row>
    <row r="3291" spans="1:3" x14ac:dyDescent="0.25">
      <c r="A3291" s="17" t="s">
        <v>6311</v>
      </c>
      <c r="B3291" s="14" t="s">
        <v>335</v>
      </c>
      <c r="C3291" s="14" t="s">
        <v>6307</v>
      </c>
    </row>
    <row r="3292" spans="1:3" x14ac:dyDescent="0.25">
      <c r="A3292" s="17" t="s">
        <v>6310</v>
      </c>
      <c r="B3292" s="14" t="s">
        <v>335</v>
      </c>
      <c r="C3292" s="14" t="s">
        <v>6307</v>
      </c>
    </row>
    <row r="3293" spans="1:3" x14ac:dyDescent="0.25">
      <c r="A3293" s="17" t="s">
        <v>6309</v>
      </c>
      <c r="B3293" s="14" t="s">
        <v>335</v>
      </c>
      <c r="C3293" s="14" t="s">
        <v>6307</v>
      </c>
    </row>
    <row r="3294" spans="1:3" x14ac:dyDescent="0.25">
      <c r="A3294" s="17" t="s">
        <v>6308</v>
      </c>
      <c r="B3294" s="14" t="s">
        <v>335</v>
      </c>
      <c r="C3294" s="14" t="s">
        <v>6307</v>
      </c>
    </row>
    <row r="3295" spans="1:3" x14ac:dyDescent="0.25">
      <c r="A3295" s="17" t="s">
        <v>6306</v>
      </c>
      <c r="B3295" s="14" t="s">
        <v>335</v>
      </c>
      <c r="C3295" s="14" t="s">
        <v>6301</v>
      </c>
    </row>
    <row r="3296" spans="1:3" x14ac:dyDescent="0.25">
      <c r="A3296" s="17" t="s">
        <v>6305</v>
      </c>
      <c r="B3296" s="14" t="s">
        <v>335</v>
      </c>
      <c r="C3296" s="14" t="s">
        <v>6301</v>
      </c>
    </row>
    <row r="3297" spans="1:3" x14ac:dyDescent="0.25">
      <c r="A3297" s="17" t="s">
        <v>6304</v>
      </c>
      <c r="B3297" s="14" t="s">
        <v>335</v>
      </c>
      <c r="C3297" s="14" t="s">
        <v>6301</v>
      </c>
    </row>
    <row r="3298" spans="1:3" x14ac:dyDescent="0.25">
      <c r="A3298" s="17" t="s">
        <v>6303</v>
      </c>
      <c r="B3298" s="14" t="s">
        <v>335</v>
      </c>
      <c r="C3298" s="14" t="s">
        <v>6301</v>
      </c>
    </row>
    <row r="3299" spans="1:3" x14ac:dyDescent="0.25">
      <c r="A3299" s="17" t="s">
        <v>6302</v>
      </c>
      <c r="B3299" s="14" t="s">
        <v>335</v>
      </c>
      <c r="C3299" s="14" t="s">
        <v>6301</v>
      </c>
    </row>
    <row r="3300" spans="1:3" x14ac:dyDescent="0.25">
      <c r="A3300" s="17" t="s">
        <v>6300</v>
      </c>
      <c r="B3300" s="14" t="s">
        <v>335</v>
      </c>
      <c r="C3300" s="14" t="s">
        <v>6295</v>
      </c>
    </row>
    <row r="3301" spans="1:3" x14ac:dyDescent="0.25">
      <c r="A3301" s="17" t="s">
        <v>6299</v>
      </c>
      <c r="B3301" s="14" t="s">
        <v>335</v>
      </c>
      <c r="C3301" s="14" t="s">
        <v>6295</v>
      </c>
    </row>
    <row r="3302" spans="1:3" x14ac:dyDescent="0.25">
      <c r="A3302" s="17" t="s">
        <v>6298</v>
      </c>
      <c r="B3302" s="14" t="s">
        <v>335</v>
      </c>
      <c r="C3302" s="14" t="s">
        <v>6295</v>
      </c>
    </row>
    <row r="3303" spans="1:3" x14ac:dyDescent="0.25">
      <c r="A3303" s="17" t="s">
        <v>6297</v>
      </c>
      <c r="B3303" s="14" t="s">
        <v>335</v>
      </c>
      <c r="C3303" s="14" t="s">
        <v>6295</v>
      </c>
    </row>
    <row r="3304" spans="1:3" x14ac:dyDescent="0.25">
      <c r="A3304" s="17" t="s">
        <v>6296</v>
      </c>
      <c r="B3304" s="14" t="s">
        <v>335</v>
      </c>
      <c r="C3304" s="14" t="s">
        <v>6295</v>
      </c>
    </row>
    <row r="3305" spans="1:3" x14ac:dyDescent="0.25">
      <c r="A3305" s="17" t="s">
        <v>6294</v>
      </c>
      <c r="B3305" s="14" t="s">
        <v>335</v>
      </c>
      <c r="C3305" s="14" t="s">
        <v>6286</v>
      </c>
    </row>
    <row r="3306" spans="1:3" x14ac:dyDescent="0.25">
      <c r="A3306" s="17" t="s">
        <v>6293</v>
      </c>
      <c r="B3306" s="14" t="s">
        <v>335</v>
      </c>
      <c r="C3306" s="14" t="s">
        <v>6286</v>
      </c>
    </row>
    <row r="3307" spans="1:3" x14ac:dyDescent="0.25">
      <c r="A3307" s="17" t="s">
        <v>6292</v>
      </c>
      <c r="B3307" s="14" t="s">
        <v>335</v>
      </c>
      <c r="C3307" s="14" t="s">
        <v>6286</v>
      </c>
    </row>
    <row r="3308" spans="1:3" x14ac:dyDescent="0.25">
      <c r="A3308" s="17" t="s">
        <v>6291</v>
      </c>
      <c r="B3308" s="14" t="s">
        <v>335</v>
      </c>
      <c r="C3308" s="14" t="s">
        <v>6286</v>
      </c>
    </row>
    <row r="3309" spans="1:3" x14ac:dyDescent="0.25">
      <c r="A3309" s="17" t="s">
        <v>6290</v>
      </c>
      <c r="B3309" s="14" t="s">
        <v>335</v>
      </c>
      <c r="C3309" s="14" t="s">
        <v>6286</v>
      </c>
    </row>
    <row r="3310" spans="1:3" x14ac:dyDescent="0.25">
      <c r="A3310" s="17" t="s">
        <v>6289</v>
      </c>
      <c r="B3310" s="14" t="s">
        <v>335</v>
      </c>
      <c r="C3310" s="14" t="s">
        <v>6286</v>
      </c>
    </row>
    <row r="3311" spans="1:3" x14ac:dyDescent="0.25">
      <c r="A3311" s="17" t="s">
        <v>6288</v>
      </c>
      <c r="B3311" s="14" t="s">
        <v>335</v>
      </c>
      <c r="C3311" s="14" t="s">
        <v>6286</v>
      </c>
    </row>
    <row r="3312" spans="1:3" x14ac:dyDescent="0.25">
      <c r="A3312" s="17" t="s">
        <v>6287</v>
      </c>
      <c r="B3312" s="14" t="s">
        <v>335</v>
      </c>
      <c r="C3312" s="14" t="s">
        <v>6286</v>
      </c>
    </row>
    <row r="3313" spans="1:3" x14ac:dyDescent="0.25">
      <c r="A3313" s="17" t="s">
        <v>6285</v>
      </c>
      <c r="B3313" s="14" t="s">
        <v>335</v>
      </c>
      <c r="C3313" s="14" t="s">
        <v>6281</v>
      </c>
    </row>
    <row r="3314" spans="1:3" x14ac:dyDescent="0.25">
      <c r="A3314" s="17" t="s">
        <v>6284</v>
      </c>
      <c r="B3314" s="14" t="s">
        <v>335</v>
      </c>
      <c r="C3314" s="14" t="s">
        <v>6281</v>
      </c>
    </row>
    <row r="3315" spans="1:3" x14ac:dyDescent="0.25">
      <c r="A3315" s="17" t="s">
        <v>6283</v>
      </c>
      <c r="B3315" s="14" t="s">
        <v>335</v>
      </c>
      <c r="C3315" s="14" t="s">
        <v>6281</v>
      </c>
    </row>
    <row r="3316" spans="1:3" x14ac:dyDescent="0.25">
      <c r="A3316" s="17" t="s">
        <v>6282</v>
      </c>
      <c r="B3316" s="14" t="s">
        <v>335</v>
      </c>
      <c r="C3316" s="14" t="s">
        <v>6281</v>
      </c>
    </row>
    <row r="3317" spans="1:3" x14ac:dyDescent="0.25">
      <c r="A3317" s="17" t="s">
        <v>6280</v>
      </c>
      <c r="B3317" s="14" t="s">
        <v>335</v>
      </c>
      <c r="C3317" s="14" t="s">
        <v>6273</v>
      </c>
    </row>
    <row r="3318" spans="1:3" x14ac:dyDescent="0.25">
      <c r="A3318" s="17" t="s">
        <v>6279</v>
      </c>
      <c r="B3318" s="14" t="s">
        <v>335</v>
      </c>
      <c r="C3318" s="14" t="s">
        <v>6273</v>
      </c>
    </row>
    <row r="3319" spans="1:3" x14ac:dyDescent="0.25">
      <c r="A3319" s="17" t="s">
        <v>6278</v>
      </c>
      <c r="B3319" s="14" t="s">
        <v>335</v>
      </c>
      <c r="C3319" s="14" t="s">
        <v>6273</v>
      </c>
    </row>
    <row r="3320" spans="1:3" x14ac:dyDescent="0.25">
      <c r="A3320" s="17" t="s">
        <v>6277</v>
      </c>
      <c r="B3320" s="14" t="s">
        <v>335</v>
      </c>
      <c r="C3320" s="14" t="s">
        <v>6273</v>
      </c>
    </row>
    <row r="3321" spans="1:3" x14ac:dyDescent="0.25">
      <c r="A3321" s="17" t="s">
        <v>6276</v>
      </c>
      <c r="B3321" s="14" t="s">
        <v>335</v>
      </c>
      <c r="C3321" s="14" t="s">
        <v>6273</v>
      </c>
    </row>
    <row r="3322" spans="1:3" x14ac:dyDescent="0.25">
      <c r="A3322" s="17" t="s">
        <v>6275</v>
      </c>
      <c r="B3322" s="14" t="s">
        <v>335</v>
      </c>
      <c r="C3322" s="14" t="s">
        <v>6273</v>
      </c>
    </row>
    <row r="3323" spans="1:3" x14ac:dyDescent="0.25">
      <c r="A3323" s="17" t="s">
        <v>6274</v>
      </c>
      <c r="B3323" s="14" t="s">
        <v>335</v>
      </c>
      <c r="C3323" s="14" t="s">
        <v>6273</v>
      </c>
    </row>
    <row r="3324" spans="1:3" x14ac:dyDescent="0.25">
      <c r="A3324" s="17" t="s">
        <v>6272</v>
      </c>
      <c r="B3324" s="14" t="s">
        <v>335</v>
      </c>
      <c r="C3324" s="14" t="s">
        <v>6230</v>
      </c>
    </row>
    <row r="3325" spans="1:3" x14ac:dyDescent="0.25">
      <c r="A3325" s="17" t="s">
        <v>6272</v>
      </c>
      <c r="B3325" s="14" t="s">
        <v>335</v>
      </c>
      <c r="C3325" s="14" t="s">
        <v>6271</v>
      </c>
    </row>
    <row r="3326" spans="1:3" x14ac:dyDescent="0.25">
      <c r="A3326" s="17" t="s">
        <v>6270</v>
      </c>
      <c r="B3326" s="14" t="s">
        <v>335</v>
      </c>
      <c r="C3326" s="14" t="s">
        <v>6230</v>
      </c>
    </row>
    <row r="3327" spans="1:3" x14ac:dyDescent="0.25">
      <c r="A3327" s="17" t="s">
        <v>6269</v>
      </c>
      <c r="B3327" s="14" t="s">
        <v>335</v>
      </c>
      <c r="C3327" s="14" t="s">
        <v>6241</v>
      </c>
    </row>
    <row r="3328" spans="1:3" x14ac:dyDescent="0.25">
      <c r="A3328" s="17" t="s">
        <v>6267</v>
      </c>
      <c r="B3328" s="14" t="s">
        <v>335</v>
      </c>
      <c r="C3328" s="14" t="s">
        <v>6268</v>
      </c>
    </row>
    <row r="3329" spans="1:3" x14ac:dyDescent="0.25">
      <c r="A3329" s="17" t="s">
        <v>6267</v>
      </c>
      <c r="B3329" s="14" t="s">
        <v>335</v>
      </c>
      <c r="C3329" s="14" t="s">
        <v>6224</v>
      </c>
    </row>
    <row r="3330" spans="1:3" x14ac:dyDescent="0.25">
      <c r="A3330" s="17" t="s">
        <v>6266</v>
      </c>
      <c r="B3330" s="14" t="s">
        <v>335</v>
      </c>
      <c r="C3330" s="14" t="s">
        <v>6245</v>
      </c>
    </row>
    <row r="3331" spans="1:3" x14ac:dyDescent="0.25">
      <c r="A3331" s="17" t="s">
        <v>6265</v>
      </c>
      <c r="B3331" s="14" t="s">
        <v>335</v>
      </c>
      <c r="C3331" s="14" t="s">
        <v>6245</v>
      </c>
    </row>
    <row r="3332" spans="1:3" x14ac:dyDescent="0.25">
      <c r="A3332" s="17" t="s">
        <v>6264</v>
      </c>
      <c r="B3332" s="14" t="s">
        <v>335</v>
      </c>
      <c r="C3332" s="14" t="s">
        <v>6245</v>
      </c>
    </row>
    <row r="3333" spans="1:3" x14ac:dyDescent="0.25">
      <c r="A3333" s="17" t="s">
        <v>6263</v>
      </c>
      <c r="B3333" s="14" t="s">
        <v>335</v>
      </c>
      <c r="C3333" s="14" t="s">
        <v>6245</v>
      </c>
    </row>
    <row r="3334" spans="1:3" x14ac:dyDescent="0.25">
      <c r="A3334" s="17" t="s">
        <v>6262</v>
      </c>
      <c r="B3334" s="14" t="s">
        <v>335</v>
      </c>
      <c r="C3334" s="14" t="s">
        <v>6245</v>
      </c>
    </row>
    <row r="3335" spans="1:3" x14ac:dyDescent="0.25">
      <c r="A3335" s="17" t="s">
        <v>6261</v>
      </c>
      <c r="B3335" s="14" t="s">
        <v>335</v>
      </c>
      <c r="C3335" s="14" t="s">
        <v>6245</v>
      </c>
    </row>
    <row r="3336" spans="1:3" x14ac:dyDescent="0.25">
      <c r="A3336" s="17" t="s">
        <v>6260</v>
      </c>
      <c r="B3336" s="14" t="s">
        <v>335</v>
      </c>
      <c r="C3336" s="14" t="s">
        <v>6245</v>
      </c>
    </row>
    <row r="3337" spans="1:3" x14ac:dyDescent="0.25">
      <c r="A3337" s="17" t="s">
        <v>6259</v>
      </c>
      <c r="B3337" s="14" t="s">
        <v>335</v>
      </c>
      <c r="C3337" s="14" t="s">
        <v>6245</v>
      </c>
    </row>
    <row r="3338" spans="1:3" x14ac:dyDescent="0.25">
      <c r="A3338" s="17" t="s">
        <v>6258</v>
      </c>
      <c r="B3338" s="14" t="s">
        <v>335</v>
      </c>
      <c r="C3338" s="14" t="s">
        <v>6241</v>
      </c>
    </row>
    <row r="3339" spans="1:3" x14ac:dyDescent="0.25">
      <c r="A3339" s="17" t="s">
        <v>6257</v>
      </c>
      <c r="B3339" s="14" t="s">
        <v>335</v>
      </c>
      <c r="C3339" s="14" t="s">
        <v>6241</v>
      </c>
    </row>
    <row r="3340" spans="1:3" x14ac:dyDescent="0.25">
      <c r="A3340" s="17" t="s">
        <v>6256</v>
      </c>
      <c r="B3340" s="14" t="s">
        <v>335</v>
      </c>
      <c r="C3340" s="14" t="s">
        <v>6241</v>
      </c>
    </row>
    <row r="3341" spans="1:3" x14ac:dyDescent="0.25">
      <c r="A3341" s="17" t="s">
        <v>6255</v>
      </c>
      <c r="B3341" s="14" t="s">
        <v>335</v>
      </c>
      <c r="C3341" s="14" t="s">
        <v>6241</v>
      </c>
    </row>
    <row r="3342" spans="1:3" x14ac:dyDescent="0.25">
      <c r="A3342" s="17" t="s">
        <v>6254</v>
      </c>
      <c r="B3342" s="14" t="s">
        <v>335</v>
      </c>
      <c r="C3342" s="14" t="s">
        <v>6241</v>
      </c>
    </row>
    <row r="3343" spans="1:3" x14ac:dyDescent="0.25">
      <c r="A3343" s="17" t="s">
        <v>6253</v>
      </c>
      <c r="B3343" s="14" t="s">
        <v>335</v>
      </c>
      <c r="C3343" s="14" t="s">
        <v>6241</v>
      </c>
    </row>
    <row r="3344" spans="1:3" x14ac:dyDescent="0.25">
      <c r="A3344" s="17" t="s">
        <v>6252</v>
      </c>
      <c r="B3344" s="14" t="s">
        <v>335</v>
      </c>
      <c r="C3344" s="14" t="s">
        <v>6241</v>
      </c>
    </row>
    <row r="3345" spans="1:3" x14ac:dyDescent="0.25">
      <c r="A3345" s="17" t="s">
        <v>6251</v>
      </c>
      <c r="B3345" s="14" t="s">
        <v>335</v>
      </c>
      <c r="C3345" s="14" t="s">
        <v>6241</v>
      </c>
    </row>
    <row r="3346" spans="1:3" x14ac:dyDescent="0.25">
      <c r="A3346" s="17" t="s">
        <v>6250</v>
      </c>
      <c r="B3346" s="14" t="s">
        <v>335</v>
      </c>
      <c r="C3346" s="14" t="s">
        <v>6245</v>
      </c>
    </row>
    <row r="3347" spans="1:3" x14ac:dyDescent="0.25">
      <c r="A3347" s="17" t="s">
        <v>6249</v>
      </c>
      <c r="B3347" s="14" t="s">
        <v>335</v>
      </c>
      <c r="C3347" s="14" t="s">
        <v>6245</v>
      </c>
    </row>
    <row r="3348" spans="1:3" x14ac:dyDescent="0.25">
      <c r="A3348" s="17" t="s">
        <v>6248</v>
      </c>
      <c r="B3348" s="14" t="s">
        <v>335</v>
      </c>
      <c r="C3348" s="14" t="s">
        <v>6245</v>
      </c>
    </row>
    <row r="3349" spans="1:3" x14ac:dyDescent="0.25">
      <c r="A3349" s="17" t="s">
        <v>6247</v>
      </c>
      <c r="B3349" s="14" t="s">
        <v>335</v>
      </c>
      <c r="C3349" s="14" t="s">
        <v>6245</v>
      </c>
    </row>
    <row r="3350" spans="1:3" x14ac:dyDescent="0.25">
      <c r="A3350" s="17" t="s">
        <v>6246</v>
      </c>
      <c r="B3350" s="14" t="s">
        <v>335</v>
      </c>
      <c r="C3350" s="14" t="s">
        <v>6245</v>
      </c>
    </row>
    <row r="3351" spans="1:3" x14ac:dyDescent="0.25">
      <c r="A3351" s="17" t="s">
        <v>6244</v>
      </c>
      <c r="B3351" s="14" t="s">
        <v>335</v>
      </c>
      <c r="C3351" s="14" t="s">
        <v>6241</v>
      </c>
    </row>
    <row r="3352" spans="1:3" x14ac:dyDescent="0.25">
      <c r="A3352" s="17" t="s">
        <v>6243</v>
      </c>
      <c r="B3352" s="14" t="s">
        <v>335</v>
      </c>
      <c r="C3352" s="14" t="s">
        <v>6241</v>
      </c>
    </row>
    <row r="3353" spans="1:3" x14ac:dyDescent="0.25">
      <c r="A3353" s="17" t="s">
        <v>6242</v>
      </c>
      <c r="B3353" s="14" t="s">
        <v>335</v>
      </c>
      <c r="C3353" s="14" t="s">
        <v>6241</v>
      </c>
    </row>
    <row r="3354" spans="1:3" x14ac:dyDescent="0.25">
      <c r="A3354" s="17" t="s">
        <v>6240</v>
      </c>
      <c r="B3354" s="14" t="s">
        <v>335</v>
      </c>
      <c r="C3354" s="14" t="s">
        <v>6235</v>
      </c>
    </row>
    <row r="3355" spans="1:3" x14ac:dyDescent="0.25">
      <c r="A3355" s="17" t="s">
        <v>6240</v>
      </c>
      <c r="B3355" s="14" t="s">
        <v>335</v>
      </c>
      <c r="C3355" s="14" t="s">
        <v>6232</v>
      </c>
    </row>
    <row r="3356" spans="1:3" x14ac:dyDescent="0.25">
      <c r="A3356" s="17" t="s">
        <v>6239</v>
      </c>
      <c r="B3356" s="14" t="s">
        <v>335</v>
      </c>
      <c r="C3356" s="14" t="s">
        <v>6232</v>
      </c>
    </row>
    <row r="3357" spans="1:3" x14ac:dyDescent="0.25">
      <c r="A3357" s="17" t="s">
        <v>6238</v>
      </c>
      <c r="B3357" s="14" t="s">
        <v>335</v>
      </c>
      <c r="C3357" s="14" t="s">
        <v>6235</v>
      </c>
    </row>
    <row r="3358" spans="1:3" x14ac:dyDescent="0.25">
      <c r="A3358" s="17" t="s">
        <v>6237</v>
      </c>
      <c r="B3358" s="14" t="s">
        <v>335</v>
      </c>
      <c r="C3358" s="14" t="s">
        <v>6235</v>
      </c>
    </row>
    <row r="3359" spans="1:3" x14ac:dyDescent="0.25">
      <c r="A3359" s="17" t="s">
        <v>6236</v>
      </c>
      <c r="B3359" s="14" t="s">
        <v>335</v>
      </c>
      <c r="C3359" s="14" t="s">
        <v>6235</v>
      </c>
    </row>
    <row r="3360" spans="1:3" x14ac:dyDescent="0.25">
      <c r="A3360" s="17" t="s">
        <v>6236</v>
      </c>
      <c r="B3360" s="14" t="s">
        <v>335</v>
      </c>
      <c r="C3360" s="14" t="s">
        <v>6232</v>
      </c>
    </row>
    <row r="3361" spans="1:3" x14ac:dyDescent="0.25">
      <c r="A3361" s="17" t="s">
        <v>6234</v>
      </c>
      <c r="B3361" s="14" t="s">
        <v>335</v>
      </c>
      <c r="C3361" s="14" t="s">
        <v>6235</v>
      </c>
    </row>
    <row r="3362" spans="1:3" x14ac:dyDescent="0.25">
      <c r="A3362" s="17" t="s">
        <v>6234</v>
      </c>
      <c r="B3362" s="14" t="s">
        <v>335</v>
      </c>
      <c r="C3362" s="14" t="s">
        <v>6232</v>
      </c>
    </row>
    <row r="3363" spans="1:3" x14ac:dyDescent="0.25">
      <c r="A3363" s="17" t="s">
        <v>6233</v>
      </c>
      <c r="B3363" s="14" t="s">
        <v>335</v>
      </c>
      <c r="C3363" s="14" t="s">
        <v>6232</v>
      </c>
    </row>
    <row r="3364" spans="1:3" x14ac:dyDescent="0.25">
      <c r="A3364" s="17" t="s">
        <v>6231</v>
      </c>
      <c r="B3364" s="14" t="s">
        <v>335</v>
      </c>
      <c r="C3364" s="14" t="s">
        <v>6230</v>
      </c>
    </row>
    <row r="3365" spans="1:3" x14ac:dyDescent="0.25">
      <c r="A3365" s="17" t="s">
        <v>6231</v>
      </c>
      <c r="B3365" s="14" t="s">
        <v>335</v>
      </c>
      <c r="C3365" s="14" t="s">
        <v>6227</v>
      </c>
    </row>
    <row r="3366" spans="1:3" x14ac:dyDescent="0.25">
      <c r="A3366" s="17" t="s">
        <v>6229</v>
      </c>
      <c r="B3366" s="14" t="s">
        <v>335</v>
      </c>
      <c r="C3366" s="14" t="s">
        <v>6230</v>
      </c>
    </row>
    <row r="3367" spans="1:3" x14ac:dyDescent="0.25">
      <c r="A3367" s="17" t="s">
        <v>6229</v>
      </c>
      <c r="B3367" s="14" t="s">
        <v>335</v>
      </c>
      <c r="C3367" s="14" t="s">
        <v>6227</v>
      </c>
    </row>
    <row r="3368" spans="1:3" x14ac:dyDescent="0.25">
      <c r="A3368" s="17" t="s">
        <v>6228</v>
      </c>
      <c r="B3368" s="14" t="s">
        <v>335</v>
      </c>
      <c r="C3368" s="14" t="s">
        <v>6227</v>
      </c>
    </row>
    <row r="3369" spans="1:3" x14ac:dyDescent="0.25">
      <c r="A3369" s="17" t="s">
        <v>6226</v>
      </c>
      <c r="B3369" s="14" t="s">
        <v>335</v>
      </c>
      <c r="C3369" s="14" t="s">
        <v>6224</v>
      </c>
    </row>
    <row r="3370" spans="1:3" x14ac:dyDescent="0.25">
      <c r="A3370" s="17" t="s">
        <v>6226</v>
      </c>
      <c r="B3370" s="14" t="s">
        <v>331</v>
      </c>
      <c r="C3370" s="14" t="s">
        <v>6222</v>
      </c>
    </row>
    <row r="3371" spans="1:3" x14ac:dyDescent="0.25">
      <c r="A3371" s="17" t="s">
        <v>6225</v>
      </c>
      <c r="B3371" s="14" t="s">
        <v>331</v>
      </c>
      <c r="C3371" s="14" t="s">
        <v>6222</v>
      </c>
    </row>
    <row r="3372" spans="1:3" x14ac:dyDescent="0.25">
      <c r="A3372" s="17" t="s">
        <v>6223</v>
      </c>
      <c r="B3372" s="14" t="s">
        <v>335</v>
      </c>
      <c r="C3372" s="14" t="s">
        <v>6224</v>
      </c>
    </row>
    <row r="3373" spans="1:3" x14ac:dyDescent="0.25">
      <c r="A3373" s="17" t="s">
        <v>6223</v>
      </c>
      <c r="B3373" s="14" t="s">
        <v>331</v>
      </c>
      <c r="C3373" s="14" t="s">
        <v>6222</v>
      </c>
    </row>
    <row r="3374" spans="1:3" x14ac:dyDescent="0.25">
      <c r="A3374" s="17" t="s">
        <v>6221</v>
      </c>
      <c r="B3374" s="14" t="s">
        <v>343</v>
      </c>
      <c r="C3374" s="14" t="s">
        <v>6149</v>
      </c>
    </row>
    <row r="3375" spans="1:3" x14ac:dyDescent="0.25">
      <c r="A3375" s="17" t="s">
        <v>6220</v>
      </c>
      <c r="B3375" s="14" t="s">
        <v>343</v>
      </c>
      <c r="C3375" s="14" t="s">
        <v>6149</v>
      </c>
    </row>
    <row r="3376" spans="1:3" x14ac:dyDescent="0.25">
      <c r="A3376" s="17" t="s">
        <v>6219</v>
      </c>
      <c r="B3376" s="14" t="s">
        <v>343</v>
      </c>
      <c r="C3376" s="14" t="s">
        <v>6149</v>
      </c>
    </row>
    <row r="3377" spans="1:3" x14ac:dyDescent="0.25">
      <c r="A3377" s="17" t="s">
        <v>6218</v>
      </c>
      <c r="B3377" s="14" t="s">
        <v>343</v>
      </c>
      <c r="C3377" s="14" t="s">
        <v>6149</v>
      </c>
    </row>
    <row r="3378" spans="1:3" x14ac:dyDescent="0.25">
      <c r="A3378" s="17" t="s">
        <v>6217</v>
      </c>
      <c r="B3378" s="14" t="s">
        <v>343</v>
      </c>
      <c r="C3378" s="14" t="s">
        <v>6149</v>
      </c>
    </row>
    <row r="3379" spans="1:3" x14ac:dyDescent="0.25">
      <c r="A3379" s="17" t="s">
        <v>6216</v>
      </c>
      <c r="B3379" s="14" t="s">
        <v>343</v>
      </c>
      <c r="C3379" s="14" t="s">
        <v>6149</v>
      </c>
    </row>
    <row r="3380" spans="1:3" x14ac:dyDescent="0.25">
      <c r="A3380" s="17" t="s">
        <v>6215</v>
      </c>
      <c r="B3380" s="14" t="s">
        <v>343</v>
      </c>
      <c r="C3380" s="14" t="s">
        <v>6149</v>
      </c>
    </row>
    <row r="3381" spans="1:3" x14ac:dyDescent="0.25">
      <c r="A3381" s="17" t="s">
        <v>6214</v>
      </c>
      <c r="B3381" s="14" t="s">
        <v>343</v>
      </c>
      <c r="C3381" s="14" t="s">
        <v>6149</v>
      </c>
    </row>
    <row r="3382" spans="1:3" x14ac:dyDescent="0.25">
      <c r="A3382" s="17" t="s">
        <v>6213</v>
      </c>
      <c r="B3382" s="14" t="s">
        <v>343</v>
      </c>
      <c r="C3382" s="14" t="s">
        <v>6149</v>
      </c>
    </row>
    <row r="3383" spans="1:3" x14ac:dyDescent="0.25">
      <c r="A3383" s="17" t="s">
        <v>6212</v>
      </c>
      <c r="B3383" s="14" t="s">
        <v>343</v>
      </c>
      <c r="C3383" s="14" t="s">
        <v>6149</v>
      </c>
    </row>
    <row r="3384" spans="1:3" x14ac:dyDescent="0.25">
      <c r="A3384" s="17" t="s">
        <v>6211</v>
      </c>
      <c r="B3384" s="14" t="s">
        <v>343</v>
      </c>
      <c r="C3384" s="14" t="s">
        <v>6149</v>
      </c>
    </row>
    <row r="3385" spans="1:3" x14ac:dyDescent="0.25">
      <c r="A3385" s="17" t="s">
        <v>6210</v>
      </c>
      <c r="B3385" s="14" t="s">
        <v>343</v>
      </c>
      <c r="C3385" s="14" t="s">
        <v>6208</v>
      </c>
    </row>
    <row r="3386" spans="1:3" x14ac:dyDescent="0.25">
      <c r="A3386" s="17" t="s">
        <v>6209</v>
      </c>
      <c r="B3386" s="14" t="s">
        <v>343</v>
      </c>
      <c r="C3386" s="14" t="s">
        <v>6208</v>
      </c>
    </row>
    <row r="3387" spans="1:3" x14ac:dyDescent="0.25">
      <c r="A3387" s="17" t="s">
        <v>6206</v>
      </c>
      <c r="B3387" s="14" t="s">
        <v>343</v>
      </c>
      <c r="C3387" s="14" t="s">
        <v>6207</v>
      </c>
    </row>
    <row r="3388" spans="1:3" x14ac:dyDescent="0.25">
      <c r="A3388" s="17" t="s">
        <v>6206</v>
      </c>
      <c r="B3388" s="14" t="s">
        <v>343</v>
      </c>
      <c r="C3388" s="14" t="s">
        <v>6195</v>
      </c>
    </row>
    <row r="3389" spans="1:3" x14ac:dyDescent="0.25">
      <c r="A3389" s="17" t="s">
        <v>6205</v>
      </c>
      <c r="B3389" s="14" t="s">
        <v>343</v>
      </c>
      <c r="C3389" s="14" t="s">
        <v>6204</v>
      </c>
    </row>
    <row r="3390" spans="1:3" x14ac:dyDescent="0.25">
      <c r="A3390" s="17" t="s">
        <v>6203</v>
      </c>
      <c r="B3390" s="14" t="s">
        <v>343</v>
      </c>
      <c r="C3390" s="14" t="s">
        <v>6122</v>
      </c>
    </row>
    <row r="3391" spans="1:3" x14ac:dyDescent="0.25">
      <c r="A3391" s="17" t="s">
        <v>6202</v>
      </c>
      <c r="B3391" s="14" t="s">
        <v>343</v>
      </c>
      <c r="C3391" s="14" t="s">
        <v>6122</v>
      </c>
    </row>
    <row r="3392" spans="1:3" x14ac:dyDescent="0.25">
      <c r="A3392" s="17" t="s">
        <v>6201</v>
      </c>
      <c r="B3392" s="14" t="s">
        <v>343</v>
      </c>
      <c r="C3392" s="14" t="s">
        <v>6122</v>
      </c>
    </row>
    <row r="3393" spans="1:3" x14ac:dyDescent="0.25">
      <c r="A3393" s="17" t="s">
        <v>6200</v>
      </c>
      <c r="B3393" s="14" t="s">
        <v>343</v>
      </c>
      <c r="C3393" s="14" t="s">
        <v>6122</v>
      </c>
    </row>
    <row r="3394" spans="1:3" x14ac:dyDescent="0.25">
      <c r="A3394" s="17" t="s">
        <v>6199</v>
      </c>
      <c r="B3394" s="14" t="s">
        <v>343</v>
      </c>
      <c r="C3394" s="14" t="s">
        <v>6149</v>
      </c>
    </row>
    <row r="3395" spans="1:3" x14ac:dyDescent="0.25">
      <c r="A3395" s="17" t="s">
        <v>6198</v>
      </c>
      <c r="B3395" s="14" t="s">
        <v>343</v>
      </c>
      <c r="C3395" s="14" t="s">
        <v>6195</v>
      </c>
    </row>
    <row r="3396" spans="1:3" x14ac:dyDescent="0.25">
      <c r="A3396" s="17" t="s">
        <v>6197</v>
      </c>
      <c r="B3396" s="14" t="s">
        <v>343</v>
      </c>
      <c r="C3396" s="14" t="s">
        <v>6122</v>
      </c>
    </row>
    <row r="3397" spans="1:3" x14ac:dyDescent="0.25">
      <c r="A3397" s="17" t="s">
        <v>6196</v>
      </c>
      <c r="B3397" s="14" t="s">
        <v>343</v>
      </c>
      <c r="C3397" s="14" t="s">
        <v>6195</v>
      </c>
    </row>
    <row r="3398" spans="1:3" x14ac:dyDescent="0.25">
      <c r="A3398" s="17" t="s">
        <v>6194</v>
      </c>
      <c r="B3398" s="14" t="s">
        <v>343</v>
      </c>
      <c r="C3398" s="14" t="s">
        <v>6191</v>
      </c>
    </row>
    <row r="3399" spans="1:3" x14ac:dyDescent="0.25">
      <c r="A3399" s="17" t="s">
        <v>6193</v>
      </c>
      <c r="B3399" s="14" t="s">
        <v>343</v>
      </c>
      <c r="C3399" s="14" t="s">
        <v>6191</v>
      </c>
    </row>
    <row r="3400" spans="1:3" x14ac:dyDescent="0.25">
      <c r="A3400" s="17" t="s">
        <v>6192</v>
      </c>
      <c r="B3400" s="14" t="s">
        <v>343</v>
      </c>
      <c r="C3400" s="14" t="s">
        <v>6191</v>
      </c>
    </row>
    <row r="3401" spans="1:3" x14ac:dyDescent="0.25">
      <c r="A3401" s="17" t="s">
        <v>6190</v>
      </c>
      <c r="B3401" s="14" t="s">
        <v>343</v>
      </c>
      <c r="C3401" s="14" t="s">
        <v>6149</v>
      </c>
    </row>
    <row r="3402" spans="1:3" x14ac:dyDescent="0.25">
      <c r="A3402" s="17" t="s">
        <v>6189</v>
      </c>
      <c r="B3402" s="14" t="s">
        <v>343</v>
      </c>
      <c r="C3402" s="14" t="s">
        <v>6176</v>
      </c>
    </row>
    <row r="3403" spans="1:3" x14ac:dyDescent="0.25">
      <c r="A3403" s="17" t="s">
        <v>6188</v>
      </c>
      <c r="B3403" s="14" t="s">
        <v>343</v>
      </c>
      <c r="C3403" s="14" t="s">
        <v>6176</v>
      </c>
    </row>
    <row r="3404" spans="1:3" x14ac:dyDescent="0.25">
      <c r="A3404" s="17" t="s">
        <v>6187</v>
      </c>
      <c r="B3404" s="14" t="s">
        <v>343</v>
      </c>
      <c r="C3404" s="14" t="s">
        <v>6176</v>
      </c>
    </row>
    <row r="3405" spans="1:3" x14ac:dyDescent="0.25">
      <c r="A3405" s="17" t="s">
        <v>6186</v>
      </c>
      <c r="B3405" s="14" t="s">
        <v>343</v>
      </c>
      <c r="C3405" s="14" t="s">
        <v>6149</v>
      </c>
    </row>
    <row r="3406" spans="1:3" x14ac:dyDescent="0.25">
      <c r="A3406" s="17" t="s">
        <v>6185</v>
      </c>
      <c r="B3406" s="14" t="s">
        <v>343</v>
      </c>
      <c r="C3406" s="14" t="s">
        <v>6176</v>
      </c>
    </row>
    <row r="3407" spans="1:3" x14ac:dyDescent="0.25">
      <c r="A3407" s="17" t="s">
        <v>6184</v>
      </c>
      <c r="B3407" s="14" t="s">
        <v>343</v>
      </c>
      <c r="C3407" s="14" t="s">
        <v>6183</v>
      </c>
    </row>
    <row r="3408" spans="1:3" x14ac:dyDescent="0.25">
      <c r="A3408" s="17" t="s">
        <v>6182</v>
      </c>
      <c r="B3408" s="14" t="s">
        <v>343</v>
      </c>
      <c r="C3408" s="14" t="s">
        <v>6176</v>
      </c>
    </row>
    <row r="3409" spans="1:3" x14ac:dyDescent="0.25">
      <c r="A3409" s="17" t="s">
        <v>6181</v>
      </c>
      <c r="B3409" s="14" t="s">
        <v>343</v>
      </c>
      <c r="C3409" s="14" t="s">
        <v>6176</v>
      </c>
    </row>
    <row r="3410" spans="1:3" x14ac:dyDescent="0.25">
      <c r="A3410" s="17" t="s">
        <v>6180</v>
      </c>
      <c r="B3410" s="14" t="s">
        <v>343</v>
      </c>
      <c r="C3410" s="14" t="s">
        <v>6179</v>
      </c>
    </row>
    <row r="3411" spans="1:3" x14ac:dyDescent="0.25">
      <c r="A3411" s="17" t="s">
        <v>6178</v>
      </c>
      <c r="B3411" s="14" t="s">
        <v>343</v>
      </c>
      <c r="C3411" s="14" t="s">
        <v>6176</v>
      </c>
    </row>
    <row r="3412" spans="1:3" x14ac:dyDescent="0.25">
      <c r="A3412" s="17" t="s">
        <v>6177</v>
      </c>
      <c r="B3412" s="14" t="s">
        <v>343</v>
      </c>
      <c r="C3412" s="14" t="s">
        <v>6176</v>
      </c>
    </row>
    <row r="3413" spans="1:3" x14ac:dyDescent="0.25">
      <c r="A3413" s="17" t="s">
        <v>6175</v>
      </c>
      <c r="B3413" s="14" t="s">
        <v>343</v>
      </c>
      <c r="C3413" s="14" t="s">
        <v>6166</v>
      </c>
    </row>
    <row r="3414" spans="1:3" x14ac:dyDescent="0.25">
      <c r="A3414" s="17" t="s">
        <v>6174</v>
      </c>
      <c r="B3414" s="14" t="s">
        <v>343</v>
      </c>
      <c r="C3414" s="14" t="s">
        <v>6166</v>
      </c>
    </row>
    <row r="3415" spans="1:3" x14ac:dyDescent="0.25">
      <c r="A3415" s="17" t="s">
        <v>6173</v>
      </c>
      <c r="B3415" s="14" t="s">
        <v>343</v>
      </c>
      <c r="C3415" s="14" t="s">
        <v>6166</v>
      </c>
    </row>
    <row r="3416" spans="1:3" x14ac:dyDescent="0.25">
      <c r="A3416" s="17" t="s">
        <v>6172</v>
      </c>
      <c r="B3416" s="14" t="s">
        <v>343</v>
      </c>
      <c r="C3416" s="14" t="s">
        <v>6166</v>
      </c>
    </row>
    <row r="3417" spans="1:3" x14ac:dyDescent="0.25">
      <c r="A3417" s="17" t="s">
        <v>6171</v>
      </c>
      <c r="B3417" s="14" t="s">
        <v>343</v>
      </c>
      <c r="C3417" s="14" t="s">
        <v>6166</v>
      </c>
    </row>
    <row r="3418" spans="1:3" x14ac:dyDescent="0.25">
      <c r="A3418" s="17" t="s">
        <v>6170</v>
      </c>
      <c r="B3418" s="14" t="s">
        <v>343</v>
      </c>
      <c r="C3418" s="14" t="s">
        <v>6166</v>
      </c>
    </row>
    <row r="3419" spans="1:3" x14ac:dyDescent="0.25">
      <c r="A3419" s="17" t="s">
        <v>6169</v>
      </c>
      <c r="B3419" s="14" t="s">
        <v>343</v>
      </c>
      <c r="C3419" s="14" t="s">
        <v>6166</v>
      </c>
    </row>
    <row r="3420" spans="1:3" x14ac:dyDescent="0.25">
      <c r="A3420" s="17" t="s">
        <v>6168</v>
      </c>
      <c r="B3420" s="14" t="s">
        <v>343</v>
      </c>
      <c r="C3420" s="14" t="s">
        <v>6166</v>
      </c>
    </row>
    <row r="3421" spans="1:3" x14ac:dyDescent="0.25">
      <c r="A3421" s="17" t="s">
        <v>6167</v>
      </c>
      <c r="B3421" s="14" t="s">
        <v>343</v>
      </c>
      <c r="C3421" s="14" t="s">
        <v>6166</v>
      </c>
    </row>
    <row r="3422" spans="1:3" x14ac:dyDescent="0.25">
      <c r="A3422" s="17" t="s">
        <v>6165</v>
      </c>
      <c r="B3422" s="14" t="s">
        <v>343</v>
      </c>
      <c r="C3422" s="14" t="s">
        <v>6044</v>
      </c>
    </row>
    <row r="3423" spans="1:3" x14ac:dyDescent="0.25">
      <c r="A3423" s="17" t="s">
        <v>6164</v>
      </c>
      <c r="B3423" s="14" t="s">
        <v>343</v>
      </c>
      <c r="C3423" s="14" t="s">
        <v>6162</v>
      </c>
    </row>
    <row r="3424" spans="1:3" x14ac:dyDescent="0.25">
      <c r="A3424" s="17" t="s">
        <v>6163</v>
      </c>
      <c r="B3424" s="14" t="s">
        <v>343</v>
      </c>
      <c r="C3424" s="14" t="s">
        <v>6162</v>
      </c>
    </row>
    <row r="3425" spans="1:3" x14ac:dyDescent="0.25">
      <c r="A3425" s="17" t="s">
        <v>6161</v>
      </c>
      <c r="B3425" s="14" t="s">
        <v>343</v>
      </c>
      <c r="C3425" s="14" t="s">
        <v>6160</v>
      </c>
    </row>
    <row r="3426" spans="1:3" x14ac:dyDescent="0.25">
      <c r="A3426" s="17" t="s">
        <v>6161</v>
      </c>
      <c r="B3426" s="14" t="s">
        <v>343</v>
      </c>
      <c r="C3426" s="14" t="s">
        <v>6159</v>
      </c>
    </row>
    <row r="3427" spans="1:3" x14ac:dyDescent="0.25">
      <c r="A3427" s="17" t="s">
        <v>6161</v>
      </c>
      <c r="B3427" s="14" t="s">
        <v>343</v>
      </c>
      <c r="C3427" s="14" t="s">
        <v>6073</v>
      </c>
    </row>
    <row r="3428" spans="1:3" x14ac:dyDescent="0.25">
      <c r="A3428" s="17" t="s">
        <v>6158</v>
      </c>
      <c r="B3428" s="14" t="s">
        <v>343</v>
      </c>
      <c r="C3428" s="14" t="s">
        <v>6160</v>
      </c>
    </row>
    <row r="3429" spans="1:3" x14ac:dyDescent="0.25">
      <c r="A3429" s="17" t="s">
        <v>6158</v>
      </c>
      <c r="B3429" s="14" t="s">
        <v>343</v>
      </c>
      <c r="C3429" s="14" t="s">
        <v>6159</v>
      </c>
    </row>
    <row r="3430" spans="1:3" x14ac:dyDescent="0.25">
      <c r="A3430" s="17" t="s">
        <v>6158</v>
      </c>
      <c r="B3430" s="14" t="s">
        <v>343</v>
      </c>
      <c r="C3430" s="14" t="s">
        <v>6073</v>
      </c>
    </row>
    <row r="3431" spans="1:3" x14ac:dyDescent="0.25">
      <c r="A3431" s="17" t="s">
        <v>6158</v>
      </c>
      <c r="B3431" s="14" t="s">
        <v>343</v>
      </c>
      <c r="C3431" s="14" t="s">
        <v>6149</v>
      </c>
    </row>
    <row r="3432" spans="1:3" x14ac:dyDescent="0.25">
      <c r="A3432" s="17" t="s">
        <v>6157</v>
      </c>
      <c r="B3432" s="14" t="s">
        <v>343</v>
      </c>
      <c r="C3432" s="14" t="s">
        <v>6155</v>
      </c>
    </row>
    <row r="3433" spans="1:3" x14ac:dyDescent="0.25">
      <c r="A3433" s="17" t="s">
        <v>6156</v>
      </c>
      <c r="B3433" s="14" t="s">
        <v>343</v>
      </c>
      <c r="C3433" s="14" t="s">
        <v>6155</v>
      </c>
    </row>
    <row r="3434" spans="1:3" x14ac:dyDescent="0.25">
      <c r="A3434" s="17" t="s">
        <v>6154</v>
      </c>
      <c r="B3434" s="14" t="s">
        <v>343</v>
      </c>
      <c r="C3434" s="14" t="s">
        <v>6149</v>
      </c>
    </row>
    <row r="3435" spans="1:3" x14ac:dyDescent="0.25">
      <c r="A3435" s="17" t="s">
        <v>6153</v>
      </c>
      <c r="B3435" s="14" t="s">
        <v>343</v>
      </c>
      <c r="C3435" s="14" t="s">
        <v>6149</v>
      </c>
    </row>
    <row r="3436" spans="1:3" x14ac:dyDescent="0.25">
      <c r="A3436" s="17" t="s">
        <v>6152</v>
      </c>
      <c r="B3436" s="14" t="s">
        <v>343</v>
      </c>
      <c r="C3436" s="14" t="s">
        <v>6149</v>
      </c>
    </row>
    <row r="3437" spans="1:3" x14ac:dyDescent="0.25">
      <c r="A3437" s="17" t="s">
        <v>6151</v>
      </c>
      <c r="B3437" s="14" t="s">
        <v>343</v>
      </c>
      <c r="C3437" s="14" t="s">
        <v>6149</v>
      </c>
    </row>
    <row r="3438" spans="1:3" x14ac:dyDescent="0.25">
      <c r="A3438" s="17" t="s">
        <v>6150</v>
      </c>
      <c r="B3438" s="14" t="s">
        <v>343</v>
      </c>
      <c r="C3438" s="14" t="s">
        <v>6149</v>
      </c>
    </row>
    <row r="3439" spans="1:3" x14ac:dyDescent="0.25">
      <c r="A3439" s="17" t="s">
        <v>6148</v>
      </c>
      <c r="B3439" s="14" t="s">
        <v>343</v>
      </c>
      <c r="C3439" s="14" t="s">
        <v>6119</v>
      </c>
    </row>
    <row r="3440" spans="1:3" x14ac:dyDescent="0.25">
      <c r="A3440" s="17" t="s">
        <v>6146</v>
      </c>
      <c r="B3440" s="14" t="s">
        <v>343</v>
      </c>
      <c r="C3440" s="14" t="s">
        <v>6147</v>
      </c>
    </row>
    <row r="3441" spans="1:3" x14ac:dyDescent="0.25">
      <c r="A3441" s="17" t="s">
        <v>6146</v>
      </c>
      <c r="B3441" s="14" t="s">
        <v>343</v>
      </c>
      <c r="C3441" s="14" t="s">
        <v>6119</v>
      </c>
    </row>
    <row r="3442" spans="1:3" x14ac:dyDescent="0.25">
      <c r="A3442" s="17" t="s">
        <v>6145</v>
      </c>
      <c r="B3442" s="14" t="s">
        <v>343</v>
      </c>
      <c r="C3442" s="14" t="s">
        <v>6144</v>
      </c>
    </row>
    <row r="3443" spans="1:3" x14ac:dyDescent="0.25">
      <c r="A3443" s="17" t="s">
        <v>6143</v>
      </c>
      <c r="B3443" s="14" t="s">
        <v>343</v>
      </c>
      <c r="C3443" s="14" t="s">
        <v>6139</v>
      </c>
    </row>
    <row r="3444" spans="1:3" x14ac:dyDescent="0.25">
      <c r="A3444" s="17" t="s">
        <v>6142</v>
      </c>
      <c r="B3444" s="14" t="s">
        <v>343</v>
      </c>
      <c r="C3444" s="14" t="s">
        <v>6139</v>
      </c>
    </row>
    <row r="3445" spans="1:3" x14ac:dyDescent="0.25">
      <c r="A3445" s="17" t="s">
        <v>6141</v>
      </c>
      <c r="B3445" s="14" t="s">
        <v>343</v>
      </c>
      <c r="C3445" s="14" t="s">
        <v>6139</v>
      </c>
    </row>
    <row r="3446" spans="1:3" x14ac:dyDescent="0.25">
      <c r="A3446" s="17" t="s">
        <v>6140</v>
      </c>
      <c r="B3446" s="14" t="s">
        <v>343</v>
      </c>
      <c r="C3446" s="14" t="s">
        <v>6139</v>
      </c>
    </row>
    <row r="3447" spans="1:3" x14ac:dyDescent="0.25">
      <c r="A3447" s="17" t="s">
        <v>6138</v>
      </c>
      <c r="B3447" s="14" t="s">
        <v>343</v>
      </c>
      <c r="C3447" s="14" t="s">
        <v>6119</v>
      </c>
    </row>
    <row r="3448" spans="1:3" x14ac:dyDescent="0.25">
      <c r="A3448" s="17" t="s">
        <v>6137</v>
      </c>
      <c r="B3448" s="14" t="s">
        <v>343</v>
      </c>
      <c r="C3448" s="14" t="s">
        <v>6119</v>
      </c>
    </row>
    <row r="3449" spans="1:3" x14ac:dyDescent="0.25">
      <c r="A3449" s="17" t="s">
        <v>6136</v>
      </c>
      <c r="B3449" s="14" t="s">
        <v>343</v>
      </c>
      <c r="C3449" s="14" t="s">
        <v>6134</v>
      </c>
    </row>
    <row r="3450" spans="1:3" x14ac:dyDescent="0.25">
      <c r="A3450" s="17" t="s">
        <v>6135</v>
      </c>
      <c r="B3450" s="14" t="s">
        <v>343</v>
      </c>
      <c r="C3450" s="14" t="s">
        <v>6134</v>
      </c>
    </row>
    <row r="3451" spans="1:3" x14ac:dyDescent="0.25">
      <c r="A3451" s="17" t="s">
        <v>6133</v>
      </c>
      <c r="B3451" s="14" t="s">
        <v>343</v>
      </c>
      <c r="C3451" s="14" t="s">
        <v>6132</v>
      </c>
    </row>
    <row r="3452" spans="1:3" x14ac:dyDescent="0.25">
      <c r="A3452" s="17" t="s">
        <v>6131</v>
      </c>
      <c r="B3452" s="14" t="s">
        <v>343</v>
      </c>
      <c r="C3452" s="14" t="s">
        <v>6119</v>
      </c>
    </row>
    <row r="3453" spans="1:3" x14ac:dyDescent="0.25">
      <c r="A3453" s="17" t="s">
        <v>6130</v>
      </c>
      <c r="B3453" s="14" t="s">
        <v>343</v>
      </c>
      <c r="C3453" s="14" t="s">
        <v>6129</v>
      </c>
    </row>
    <row r="3454" spans="1:3" x14ac:dyDescent="0.25">
      <c r="A3454" s="17" t="s">
        <v>6128</v>
      </c>
      <c r="B3454" s="14" t="s">
        <v>343</v>
      </c>
      <c r="C3454" s="14" t="s">
        <v>6119</v>
      </c>
    </row>
    <row r="3455" spans="1:3" x14ac:dyDescent="0.25">
      <c r="A3455" s="17" t="s">
        <v>6127</v>
      </c>
      <c r="B3455" s="14" t="s">
        <v>343</v>
      </c>
      <c r="C3455" s="14" t="s">
        <v>6126</v>
      </c>
    </row>
    <row r="3456" spans="1:3" x14ac:dyDescent="0.25">
      <c r="A3456" s="17" t="s">
        <v>6125</v>
      </c>
      <c r="B3456" s="14" t="s">
        <v>343</v>
      </c>
      <c r="C3456" s="14" t="s">
        <v>6124</v>
      </c>
    </row>
    <row r="3457" spans="1:3" x14ac:dyDescent="0.25">
      <c r="A3457" s="17" t="s">
        <v>6123</v>
      </c>
      <c r="B3457" s="14" t="s">
        <v>343</v>
      </c>
      <c r="C3457" s="14" t="s">
        <v>6122</v>
      </c>
    </row>
    <row r="3458" spans="1:3" x14ac:dyDescent="0.25">
      <c r="A3458" s="17" t="s">
        <v>6121</v>
      </c>
      <c r="B3458" s="14" t="s">
        <v>343</v>
      </c>
      <c r="C3458" s="14" t="s">
        <v>6119</v>
      </c>
    </row>
    <row r="3459" spans="1:3" x14ac:dyDescent="0.25">
      <c r="A3459" s="17" t="s">
        <v>6120</v>
      </c>
      <c r="B3459" s="14" t="s">
        <v>343</v>
      </c>
      <c r="C3459" s="14" t="s">
        <v>6119</v>
      </c>
    </row>
    <row r="3460" spans="1:3" x14ac:dyDescent="0.25">
      <c r="A3460" s="17" t="s">
        <v>6118</v>
      </c>
      <c r="B3460" s="14" t="s">
        <v>343</v>
      </c>
      <c r="C3460" s="14" t="s">
        <v>6073</v>
      </c>
    </row>
    <row r="3461" spans="1:3" x14ac:dyDescent="0.25">
      <c r="A3461" s="17" t="s">
        <v>6117</v>
      </c>
      <c r="B3461" s="14" t="s">
        <v>343</v>
      </c>
      <c r="C3461" s="14" t="s">
        <v>6073</v>
      </c>
    </row>
    <row r="3462" spans="1:3" x14ac:dyDescent="0.25">
      <c r="A3462" s="17" t="s">
        <v>6116</v>
      </c>
      <c r="B3462" s="14" t="s">
        <v>343</v>
      </c>
      <c r="C3462" s="14" t="s">
        <v>6073</v>
      </c>
    </row>
    <row r="3463" spans="1:3" x14ac:dyDescent="0.25">
      <c r="A3463" s="17" t="s">
        <v>6115</v>
      </c>
      <c r="B3463" s="14" t="s">
        <v>343</v>
      </c>
      <c r="C3463" s="14" t="s">
        <v>6073</v>
      </c>
    </row>
    <row r="3464" spans="1:3" x14ac:dyDescent="0.25">
      <c r="A3464" s="17" t="s">
        <v>6114</v>
      </c>
      <c r="B3464" s="14" t="s">
        <v>343</v>
      </c>
      <c r="C3464" s="14" t="s">
        <v>6073</v>
      </c>
    </row>
    <row r="3465" spans="1:3" x14ac:dyDescent="0.25">
      <c r="A3465" s="17" t="s">
        <v>6113</v>
      </c>
      <c r="B3465" s="14" t="s">
        <v>343</v>
      </c>
      <c r="C3465" s="14" t="s">
        <v>6073</v>
      </c>
    </row>
    <row r="3466" spans="1:3" x14ac:dyDescent="0.25">
      <c r="A3466" s="17" t="s">
        <v>6112</v>
      </c>
      <c r="B3466" s="14" t="s">
        <v>343</v>
      </c>
      <c r="C3466" s="14" t="s">
        <v>6105</v>
      </c>
    </row>
    <row r="3467" spans="1:3" x14ac:dyDescent="0.25">
      <c r="A3467" s="17" t="s">
        <v>6112</v>
      </c>
      <c r="B3467" s="14" t="s">
        <v>343</v>
      </c>
      <c r="C3467" s="14" t="s">
        <v>6102</v>
      </c>
    </row>
    <row r="3468" spans="1:3" x14ac:dyDescent="0.25">
      <c r="A3468" s="17" t="s">
        <v>6110</v>
      </c>
      <c r="B3468" s="14" t="s">
        <v>343</v>
      </c>
      <c r="C3468" s="14" t="s">
        <v>6111</v>
      </c>
    </row>
    <row r="3469" spans="1:3" x14ac:dyDescent="0.25">
      <c r="A3469" s="17" t="s">
        <v>6110</v>
      </c>
      <c r="B3469" s="14" t="s">
        <v>343</v>
      </c>
      <c r="C3469" s="14" t="s">
        <v>6071</v>
      </c>
    </row>
    <row r="3470" spans="1:3" x14ac:dyDescent="0.25">
      <c r="A3470" s="17" t="s">
        <v>6109</v>
      </c>
      <c r="B3470" s="14" t="s">
        <v>343</v>
      </c>
      <c r="C3470" s="14" t="s">
        <v>6106</v>
      </c>
    </row>
    <row r="3471" spans="1:3" x14ac:dyDescent="0.25">
      <c r="A3471" s="17" t="s">
        <v>6108</v>
      </c>
      <c r="B3471" s="14" t="s">
        <v>343</v>
      </c>
      <c r="C3471" s="14" t="s">
        <v>6106</v>
      </c>
    </row>
    <row r="3472" spans="1:3" x14ac:dyDescent="0.25">
      <c r="A3472" s="17" t="s">
        <v>6107</v>
      </c>
      <c r="B3472" s="14" t="s">
        <v>343</v>
      </c>
      <c r="C3472" s="14" t="s">
        <v>6106</v>
      </c>
    </row>
    <row r="3473" spans="1:3" x14ac:dyDescent="0.25">
      <c r="A3473" s="17" t="s">
        <v>6104</v>
      </c>
      <c r="B3473" s="14" t="s">
        <v>343</v>
      </c>
      <c r="C3473" s="14" t="s">
        <v>6105</v>
      </c>
    </row>
    <row r="3474" spans="1:3" x14ac:dyDescent="0.25">
      <c r="A3474" s="17" t="s">
        <v>6104</v>
      </c>
      <c r="B3474" s="14" t="s">
        <v>343</v>
      </c>
      <c r="C3474" s="14" t="s">
        <v>6102</v>
      </c>
    </row>
    <row r="3475" spans="1:3" x14ac:dyDescent="0.25">
      <c r="A3475" s="17" t="s">
        <v>6103</v>
      </c>
      <c r="B3475" s="14" t="s">
        <v>343</v>
      </c>
      <c r="C3475" s="14" t="s">
        <v>6102</v>
      </c>
    </row>
    <row r="3476" spans="1:3" x14ac:dyDescent="0.25">
      <c r="A3476" s="17" t="s">
        <v>6101</v>
      </c>
      <c r="B3476" s="14" t="s">
        <v>343</v>
      </c>
      <c r="C3476" s="14" t="s">
        <v>6044</v>
      </c>
    </row>
    <row r="3477" spans="1:3" x14ac:dyDescent="0.25">
      <c r="A3477" s="17" t="s">
        <v>6100</v>
      </c>
      <c r="B3477" s="14" t="s">
        <v>343</v>
      </c>
      <c r="C3477" s="14" t="s">
        <v>6044</v>
      </c>
    </row>
    <row r="3478" spans="1:3" x14ac:dyDescent="0.25">
      <c r="A3478" s="17" t="s">
        <v>6099</v>
      </c>
      <c r="B3478" s="14" t="s">
        <v>343</v>
      </c>
      <c r="C3478" s="14" t="s">
        <v>6044</v>
      </c>
    </row>
    <row r="3479" spans="1:3" x14ac:dyDescent="0.25">
      <c r="A3479" s="17" t="s">
        <v>6099</v>
      </c>
      <c r="B3479" s="14" t="s">
        <v>343</v>
      </c>
      <c r="C3479" s="14" t="s">
        <v>6039</v>
      </c>
    </row>
    <row r="3480" spans="1:3" x14ac:dyDescent="0.25">
      <c r="A3480" s="17" t="s">
        <v>6098</v>
      </c>
      <c r="B3480" s="14" t="s">
        <v>343</v>
      </c>
      <c r="C3480" s="14" t="s">
        <v>6044</v>
      </c>
    </row>
    <row r="3481" spans="1:3" x14ac:dyDescent="0.25">
      <c r="A3481" s="17" t="s">
        <v>6097</v>
      </c>
      <c r="B3481" s="14" t="s">
        <v>343</v>
      </c>
      <c r="C3481" s="14" t="s">
        <v>6039</v>
      </c>
    </row>
    <row r="3482" spans="1:3" x14ac:dyDescent="0.25">
      <c r="A3482" s="17" t="s">
        <v>6096</v>
      </c>
      <c r="B3482" s="14" t="s">
        <v>343</v>
      </c>
      <c r="C3482" s="14" t="s">
        <v>6039</v>
      </c>
    </row>
    <row r="3483" spans="1:3" x14ac:dyDescent="0.25">
      <c r="A3483" s="17" t="s">
        <v>6095</v>
      </c>
      <c r="B3483" s="14" t="s">
        <v>343</v>
      </c>
      <c r="C3483" s="14" t="s">
        <v>6044</v>
      </c>
    </row>
    <row r="3484" spans="1:3" x14ac:dyDescent="0.25">
      <c r="A3484" s="17" t="s">
        <v>6094</v>
      </c>
      <c r="B3484" s="14" t="s">
        <v>343</v>
      </c>
      <c r="C3484" s="14" t="s">
        <v>6044</v>
      </c>
    </row>
    <row r="3485" spans="1:3" x14ac:dyDescent="0.25">
      <c r="A3485" s="17" t="s">
        <v>6093</v>
      </c>
      <c r="B3485" s="14" t="s">
        <v>343</v>
      </c>
      <c r="C3485" s="14" t="s">
        <v>6044</v>
      </c>
    </row>
    <row r="3486" spans="1:3" x14ac:dyDescent="0.25">
      <c r="A3486" s="17" t="s">
        <v>6092</v>
      </c>
      <c r="B3486" s="14" t="s">
        <v>343</v>
      </c>
      <c r="C3486" s="14" t="s">
        <v>6044</v>
      </c>
    </row>
    <row r="3487" spans="1:3" x14ac:dyDescent="0.25">
      <c r="A3487" s="17" t="s">
        <v>6091</v>
      </c>
      <c r="B3487" s="14" t="s">
        <v>343</v>
      </c>
      <c r="C3487" s="14" t="s">
        <v>6044</v>
      </c>
    </row>
    <row r="3488" spans="1:3" x14ac:dyDescent="0.25">
      <c r="A3488" s="17" t="s">
        <v>6090</v>
      </c>
      <c r="B3488" s="14" t="s">
        <v>343</v>
      </c>
      <c r="C3488" s="14" t="s">
        <v>6044</v>
      </c>
    </row>
    <row r="3489" spans="1:3" x14ac:dyDescent="0.25">
      <c r="A3489" s="17" t="s">
        <v>6089</v>
      </c>
      <c r="B3489" s="14" t="s">
        <v>343</v>
      </c>
      <c r="C3489" s="14" t="s">
        <v>6083</v>
      </c>
    </row>
    <row r="3490" spans="1:3" x14ac:dyDescent="0.25">
      <c r="A3490" s="17" t="s">
        <v>6088</v>
      </c>
      <c r="B3490" s="14" t="s">
        <v>343</v>
      </c>
      <c r="C3490" s="14" t="s">
        <v>6083</v>
      </c>
    </row>
    <row r="3491" spans="1:3" x14ac:dyDescent="0.25">
      <c r="A3491" s="17" t="s">
        <v>6087</v>
      </c>
      <c r="B3491" s="14" t="s">
        <v>343</v>
      </c>
      <c r="C3491" s="14" t="s">
        <v>6083</v>
      </c>
    </row>
    <row r="3492" spans="1:3" x14ac:dyDescent="0.25">
      <c r="A3492" s="17" t="s">
        <v>6086</v>
      </c>
      <c r="B3492" s="14" t="s">
        <v>343</v>
      </c>
      <c r="C3492" s="14" t="s">
        <v>6083</v>
      </c>
    </row>
    <row r="3493" spans="1:3" x14ac:dyDescent="0.25">
      <c r="A3493" s="17" t="s">
        <v>6085</v>
      </c>
      <c r="B3493" s="14" t="s">
        <v>343</v>
      </c>
      <c r="C3493" s="14" t="s">
        <v>6083</v>
      </c>
    </row>
    <row r="3494" spans="1:3" x14ac:dyDescent="0.25">
      <c r="A3494" s="17" t="s">
        <v>6084</v>
      </c>
      <c r="B3494" s="14" t="s">
        <v>343</v>
      </c>
      <c r="C3494" s="14" t="s">
        <v>6083</v>
      </c>
    </row>
    <row r="3495" spans="1:3" x14ac:dyDescent="0.25">
      <c r="A3495" s="17" t="s">
        <v>6082</v>
      </c>
      <c r="B3495" s="14" t="s">
        <v>343</v>
      </c>
      <c r="C3495" s="14" t="s">
        <v>6015</v>
      </c>
    </row>
    <row r="3496" spans="1:3" x14ac:dyDescent="0.25">
      <c r="A3496" s="17" t="s">
        <v>6081</v>
      </c>
      <c r="B3496" s="14" t="s">
        <v>343</v>
      </c>
      <c r="C3496" s="14" t="s">
        <v>6015</v>
      </c>
    </row>
    <row r="3497" spans="1:3" x14ac:dyDescent="0.25">
      <c r="A3497" s="17" t="s">
        <v>6080</v>
      </c>
      <c r="B3497" s="14" t="s">
        <v>343</v>
      </c>
      <c r="C3497" s="14" t="s">
        <v>6015</v>
      </c>
    </row>
    <row r="3498" spans="1:3" x14ac:dyDescent="0.25">
      <c r="A3498" s="17" t="s">
        <v>6079</v>
      </c>
      <c r="B3498" s="14" t="s">
        <v>343</v>
      </c>
      <c r="C3498" s="14" t="s">
        <v>6015</v>
      </c>
    </row>
    <row r="3499" spans="1:3" x14ac:dyDescent="0.25">
      <c r="A3499" s="17" t="s">
        <v>6078</v>
      </c>
      <c r="B3499" s="14" t="s">
        <v>343</v>
      </c>
      <c r="C3499" s="14" t="s">
        <v>6015</v>
      </c>
    </row>
    <row r="3500" spans="1:3" x14ac:dyDescent="0.25">
      <c r="A3500" s="17" t="s">
        <v>6077</v>
      </c>
      <c r="B3500" s="14" t="s">
        <v>343</v>
      </c>
      <c r="C3500" s="14" t="s">
        <v>6015</v>
      </c>
    </row>
    <row r="3501" spans="1:3" x14ac:dyDescent="0.25">
      <c r="A3501" s="17" t="s">
        <v>6076</v>
      </c>
      <c r="B3501" s="14" t="s">
        <v>343</v>
      </c>
      <c r="C3501" s="14" t="s">
        <v>6015</v>
      </c>
    </row>
    <row r="3502" spans="1:3" x14ac:dyDescent="0.25">
      <c r="A3502" s="17" t="s">
        <v>6075</v>
      </c>
      <c r="B3502" s="14" t="s">
        <v>343</v>
      </c>
      <c r="C3502" s="14" t="s">
        <v>6015</v>
      </c>
    </row>
    <row r="3503" spans="1:3" x14ac:dyDescent="0.25">
      <c r="A3503" s="17" t="s">
        <v>6074</v>
      </c>
      <c r="B3503" s="14" t="s">
        <v>343</v>
      </c>
      <c r="C3503" s="14" t="s">
        <v>6073</v>
      </c>
    </row>
    <row r="3504" spans="1:3" x14ac:dyDescent="0.25">
      <c r="A3504" s="17" t="s">
        <v>6072</v>
      </c>
      <c r="B3504" s="14" t="s">
        <v>343</v>
      </c>
      <c r="C3504" s="14" t="s">
        <v>6071</v>
      </c>
    </row>
    <row r="3505" spans="1:3" x14ac:dyDescent="0.25">
      <c r="A3505" s="17" t="s">
        <v>6070</v>
      </c>
      <c r="B3505" s="14" t="s">
        <v>343</v>
      </c>
      <c r="C3505" s="14" t="s">
        <v>6069</v>
      </c>
    </row>
    <row r="3506" spans="1:3" x14ac:dyDescent="0.25">
      <c r="A3506" s="17" t="s">
        <v>6068</v>
      </c>
      <c r="B3506" s="14" t="s">
        <v>343</v>
      </c>
      <c r="C3506" s="14" t="s">
        <v>6066</v>
      </c>
    </row>
    <row r="3507" spans="1:3" x14ac:dyDescent="0.25">
      <c r="A3507" s="17" t="s">
        <v>6067</v>
      </c>
      <c r="B3507" s="14" t="s">
        <v>343</v>
      </c>
      <c r="C3507" s="14" t="s">
        <v>6066</v>
      </c>
    </row>
    <row r="3508" spans="1:3" x14ac:dyDescent="0.25">
      <c r="A3508" s="17" t="s">
        <v>6065</v>
      </c>
      <c r="B3508" s="14" t="s">
        <v>343</v>
      </c>
      <c r="C3508" s="14" t="s">
        <v>6060</v>
      </c>
    </row>
    <row r="3509" spans="1:3" x14ac:dyDescent="0.25">
      <c r="A3509" s="17" t="s">
        <v>6064</v>
      </c>
      <c r="B3509" s="14" t="s">
        <v>343</v>
      </c>
      <c r="C3509" s="14" t="s">
        <v>6060</v>
      </c>
    </row>
    <row r="3510" spans="1:3" x14ac:dyDescent="0.25">
      <c r="A3510" s="17" t="s">
        <v>6063</v>
      </c>
      <c r="B3510" s="14" t="s">
        <v>343</v>
      </c>
      <c r="C3510" s="14" t="s">
        <v>6062</v>
      </c>
    </row>
    <row r="3511" spans="1:3" x14ac:dyDescent="0.25">
      <c r="A3511" s="17" t="s">
        <v>6061</v>
      </c>
      <c r="B3511" s="14" t="s">
        <v>343</v>
      </c>
      <c r="C3511" s="14" t="s">
        <v>6060</v>
      </c>
    </row>
    <row r="3512" spans="1:3" x14ac:dyDescent="0.25">
      <c r="A3512" s="17" t="s">
        <v>6059</v>
      </c>
      <c r="B3512" s="14" t="s">
        <v>343</v>
      </c>
      <c r="C3512" s="14" t="s">
        <v>6050</v>
      </c>
    </row>
    <row r="3513" spans="1:3" x14ac:dyDescent="0.25">
      <c r="A3513" s="17" t="s">
        <v>6058</v>
      </c>
      <c r="B3513" s="14" t="s">
        <v>343</v>
      </c>
      <c r="C3513" s="14" t="s">
        <v>6050</v>
      </c>
    </row>
    <row r="3514" spans="1:3" x14ac:dyDescent="0.25">
      <c r="A3514" s="17" t="s">
        <v>6057</v>
      </c>
      <c r="B3514" s="14" t="s">
        <v>343</v>
      </c>
      <c r="C3514" s="14" t="s">
        <v>6050</v>
      </c>
    </row>
    <row r="3515" spans="1:3" x14ac:dyDescent="0.25">
      <c r="A3515" s="17" t="s">
        <v>6056</v>
      </c>
      <c r="B3515" s="14" t="s">
        <v>343</v>
      </c>
      <c r="C3515" s="14" t="s">
        <v>6050</v>
      </c>
    </row>
    <row r="3516" spans="1:3" x14ac:dyDescent="0.25">
      <c r="A3516" s="17" t="s">
        <v>6055</v>
      </c>
      <c r="B3516" s="14" t="s">
        <v>343</v>
      </c>
      <c r="C3516" s="14" t="s">
        <v>6050</v>
      </c>
    </row>
    <row r="3517" spans="1:3" x14ac:dyDescent="0.25">
      <c r="A3517" s="17" t="s">
        <v>6054</v>
      </c>
      <c r="B3517" s="14" t="s">
        <v>343</v>
      </c>
      <c r="C3517" s="14" t="s">
        <v>6050</v>
      </c>
    </row>
    <row r="3518" spans="1:3" x14ac:dyDescent="0.25">
      <c r="A3518" s="17" t="s">
        <v>6053</v>
      </c>
      <c r="B3518" s="14" t="s">
        <v>343</v>
      </c>
      <c r="C3518" s="14" t="s">
        <v>6050</v>
      </c>
    </row>
    <row r="3519" spans="1:3" x14ac:dyDescent="0.25">
      <c r="A3519" s="17" t="s">
        <v>6052</v>
      </c>
      <c r="B3519" s="14" t="s">
        <v>343</v>
      </c>
      <c r="C3519" s="14" t="s">
        <v>6044</v>
      </c>
    </row>
    <row r="3520" spans="1:3" x14ac:dyDescent="0.25">
      <c r="A3520" s="17" t="s">
        <v>6051</v>
      </c>
      <c r="B3520" s="14" t="s">
        <v>343</v>
      </c>
      <c r="C3520" s="14" t="s">
        <v>6050</v>
      </c>
    </row>
    <row r="3521" spans="1:3" x14ac:dyDescent="0.25">
      <c r="A3521" s="17" t="s">
        <v>6049</v>
      </c>
      <c r="B3521" s="14" t="s">
        <v>343</v>
      </c>
      <c r="C3521" s="14" t="s">
        <v>6044</v>
      </c>
    </row>
    <row r="3522" spans="1:3" x14ac:dyDescent="0.25">
      <c r="A3522" s="17" t="s">
        <v>6048</v>
      </c>
      <c r="B3522" s="14" t="s">
        <v>343</v>
      </c>
      <c r="C3522" s="14" t="s">
        <v>6044</v>
      </c>
    </row>
    <row r="3523" spans="1:3" x14ac:dyDescent="0.25">
      <c r="A3523" s="17" t="s">
        <v>6047</v>
      </c>
      <c r="B3523" s="14" t="s">
        <v>343</v>
      </c>
      <c r="C3523" s="14" t="s">
        <v>6044</v>
      </c>
    </row>
    <row r="3524" spans="1:3" x14ac:dyDescent="0.25">
      <c r="A3524" s="17" t="s">
        <v>6046</v>
      </c>
      <c r="B3524" s="14" t="s">
        <v>343</v>
      </c>
      <c r="C3524" s="14" t="s">
        <v>6044</v>
      </c>
    </row>
    <row r="3525" spans="1:3" x14ac:dyDescent="0.25">
      <c r="A3525" s="17" t="s">
        <v>6045</v>
      </c>
      <c r="B3525" s="14" t="s">
        <v>343</v>
      </c>
      <c r="C3525" s="14" t="s">
        <v>6044</v>
      </c>
    </row>
    <row r="3526" spans="1:3" x14ac:dyDescent="0.25">
      <c r="A3526" s="17" t="s">
        <v>6043</v>
      </c>
      <c r="B3526" s="14" t="s">
        <v>343</v>
      </c>
      <c r="C3526" s="14" t="s">
        <v>6039</v>
      </c>
    </row>
    <row r="3527" spans="1:3" x14ac:dyDescent="0.25">
      <c r="A3527" s="17" t="s">
        <v>6042</v>
      </c>
      <c r="B3527" s="14" t="s">
        <v>343</v>
      </c>
      <c r="C3527" s="14" t="s">
        <v>6039</v>
      </c>
    </row>
    <row r="3528" spans="1:3" x14ac:dyDescent="0.25">
      <c r="A3528" s="17" t="s">
        <v>6041</v>
      </c>
      <c r="B3528" s="14" t="s">
        <v>343</v>
      </c>
      <c r="C3528" s="14" t="s">
        <v>6039</v>
      </c>
    </row>
    <row r="3529" spans="1:3" x14ac:dyDescent="0.25">
      <c r="A3529" s="17" t="s">
        <v>6040</v>
      </c>
      <c r="B3529" s="14" t="s">
        <v>343</v>
      </c>
      <c r="C3529" s="14" t="s">
        <v>6039</v>
      </c>
    </row>
    <row r="3530" spans="1:3" x14ac:dyDescent="0.25">
      <c r="A3530" s="17" t="s">
        <v>6038</v>
      </c>
      <c r="B3530" s="14" t="s">
        <v>343</v>
      </c>
      <c r="C3530" s="14" t="s">
        <v>6034</v>
      </c>
    </row>
    <row r="3531" spans="1:3" x14ac:dyDescent="0.25">
      <c r="A3531" s="17" t="s">
        <v>6037</v>
      </c>
      <c r="B3531" s="14" t="s">
        <v>343</v>
      </c>
      <c r="C3531" s="14" t="s">
        <v>6034</v>
      </c>
    </row>
    <row r="3532" spans="1:3" x14ac:dyDescent="0.25">
      <c r="A3532" s="17" t="s">
        <v>6036</v>
      </c>
      <c r="B3532" s="14" t="s">
        <v>343</v>
      </c>
      <c r="C3532" s="14" t="s">
        <v>6034</v>
      </c>
    </row>
    <row r="3533" spans="1:3" x14ac:dyDescent="0.25">
      <c r="A3533" s="17" t="s">
        <v>6035</v>
      </c>
      <c r="B3533" s="14" t="s">
        <v>343</v>
      </c>
      <c r="C3533" s="14" t="s">
        <v>6034</v>
      </c>
    </row>
    <row r="3534" spans="1:3" x14ac:dyDescent="0.25">
      <c r="A3534" s="17" t="s">
        <v>6033</v>
      </c>
      <c r="B3534" s="14" t="s">
        <v>343</v>
      </c>
      <c r="C3534" s="14" t="s">
        <v>6029</v>
      </c>
    </row>
    <row r="3535" spans="1:3" x14ac:dyDescent="0.25">
      <c r="A3535" s="17" t="s">
        <v>6032</v>
      </c>
      <c r="B3535" s="14" t="s">
        <v>343</v>
      </c>
      <c r="C3535" s="14" t="s">
        <v>6029</v>
      </c>
    </row>
    <row r="3536" spans="1:3" x14ac:dyDescent="0.25">
      <c r="A3536" s="17" t="s">
        <v>6031</v>
      </c>
      <c r="B3536" s="14" t="s">
        <v>343</v>
      </c>
      <c r="C3536" s="14" t="s">
        <v>6029</v>
      </c>
    </row>
    <row r="3537" spans="1:3" x14ac:dyDescent="0.25">
      <c r="A3537" s="17" t="s">
        <v>6030</v>
      </c>
      <c r="B3537" s="14" t="s">
        <v>343</v>
      </c>
      <c r="C3537" s="14" t="s">
        <v>6029</v>
      </c>
    </row>
    <row r="3538" spans="1:3" x14ac:dyDescent="0.25">
      <c r="A3538" s="17" t="s">
        <v>6028</v>
      </c>
      <c r="B3538" s="14" t="s">
        <v>343</v>
      </c>
      <c r="C3538" s="14" t="s">
        <v>6019</v>
      </c>
    </row>
    <row r="3539" spans="1:3" x14ac:dyDescent="0.25">
      <c r="A3539" s="17" t="s">
        <v>6027</v>
      </c>
      <c r="B3539" s="14" t="s">
        <v>343</v>
      </c>
      <c r="C3539" s="14" t="s">
        <v>6019</v>
      </c>
    </row>
    <row r="3540" spans="1:3" x14ac:dyDescent="0.25">
      <c r="A3540" s="17" t="s">
        <v>6026</v>
      </c>
      <c r="B3540" s="14" t="s">
        <v>343</v>
      </c>
      <c r="C3540" s="14" t="s">
        <v>6015</v>
      </c>
    </row>
    <row r="3541" spans="1:3" x14ac:dyDescent="0.25">
      <c r="A3541" s="17" t="s">
        <v>6025</v>
      </c>
      <c r="B3541" s="14" t="s">
        <v>343</v>
      </c>
      <c r="C3541" s="14" t="s">
        <v>6019</v>
      </c>
    </row>
    <row r="3542" spans="1:3" x14ac:dyDescent="0.25">
      <c r="A3542" s="17" t="s">
        <v>6024</v>
      </c>
      <c r="B3542" s="14" t="s">
        <v>343</v>
      </c>
      <c r="C3542" s="14" t="s">
        <v>6019</v>
      </c>
    </row>
    <row r="3543" spans="1:3" x14ac:dyDescent="0.25">
      <c r="A3543" s="17" t="s">
        <v>6023</v>
      </c>
      <c r="B3543" s="14" t="s">
        <v>343</v>
      </c>
      <c r="C3543" s="14" t="s">
        <v>6019</v>
      </c>
    </row>
    <row r="3544" spans="1:3" x14ac:dyDescent="0.25">
      <c r="A3544" s="17" t="s">
        <v>6022</v>
      </c>
      <c r="B3544" s="14" t="s">
        <v>343</v>
      </c>
      <c r="C3544" s="14" t="s">
        <v>6019</v>
      </c>
    </row>
    <row r="3545" spans="1:3" x14ac:dyDescent="0.25">
      <c r="A3545" s="17" t="s">
        <v>6021</v>
      </c>
      <c r="B3545" s="14" t="s">
        <v>343</v>
      </c>
      <c r="C3545" s="14" t="s">
        <v>6019</v>
      </c>
    </row>
    <row r="3546" spans="1:3" x14ac:dyDescent="0.25">
      <c r="A3546" s="17" t="s">
        <v>6020</v>
      </c>
      <c r="B3546" s="14" t="s">
        <v>343</v>
      </c>
      <c r="C3546" s="14" t="s">
        <v>6019</v>
      </c>
    </row>
    <row r="3547" spans="1:3" x14ac:dyDescent="0.25">
      <c r="A3547" s="17" t="s">
        <v>6018</v>
      </c>
      <c r="B3547" s="14" t="s">
        <v>343</v>
      </c>
      <c r="C3547" s="14" t="s">
        <v>6015</v>
      </c>
    </row>
    <row r="3548" spans="1:3" x14ac:dyDescent="0.25">
      <c r="A3548" s="17" t="s">
        <v>6017</v>
      </c>
      <c r="B3548" s="14" t="s">
        <v>343</v>
      </c>
      <c r="C3548" s="14" t="s">
        <v>6015</v>
      </c>
    </row>
    <row r="3549" spans="1:3" x14ac:dyDescent="0.25">
      <c r="A3549" s="17" t="s">
        <v>6016</v>
      </c>
      <c r="B3549" s="14" t="s">
        <v>343</v>
      </c>
      <c r="C3549" s="14" t="s">
        <v>6015</v>
      </c>
    </row>
    <row r="3550" spans="1:3" x14ac:dyDescent="0.25">
      <c r="A3550" s="17" t="s">
        <v>6014</v>
      </c>
      <c r="B3550" s="14" t="s">
        <v>331</v>
      </c>
      <c r="C3550" s="14" t="s">
        <v>6003</v>
      </c>
    </row>
    <row r="3551" spans="1:3" x14ac:dyDescent="0.25">
      <c r="A3551" s="17" t="s">
        <v>6014</v>
      </c>
      <c r="B3551" s="14" t="s">
        <v>331</v>
      </c>
      <c r="C3551" s="14" t="s">
        <v>6002</v>
      </c>
    </row>
    <row r="3552" spans="1:3" x14ac:dyDescent="0.25">
      <c r="A3552" s="17" t="s">
        <v>6014</v>
      </c>
      <c r="B3552" s="14" t="s">
        <v>331</v>
      </c>
      <c r="C3552" s="14" t="s">
        <v>5978</v>
      </c>
    </row>
    <row r="3553" spans="1:3" x14ac:dyDescent="0.25">
      <c r="A3553" s="17" t="s">
        <v>6013</v>
      </c>
      <c r="B3553" s="14" t="s">
        <v>331</v>
      </c>
      <c r="C3553" s="14" t="s">
        <v>5978</v>
      </c>
    </row>
    <row r="3554" spans="1:3" x14ac:dyDescent="0.25">
      <c r="A3554" s="17" t="s">
        <v>6012</v>
      </c>
      <c r="B3554" s="14" t="s">
        <v>331</v>
      </c>
      <c r="C3554" s="14" t="s">
        <v>5894</v>
      </c>
    </row>
    <row r="3555" spans="1:3" x14ac:dyDescent="0.25">
      <c r="A3555" s="17" t="s">
        <v>6011</v>
      </c>
      <c r="B3555" s="14" t="s">
        <v>331</v>
      </c>
      <c r="C3555" s="14" t="s">
        <v>5936</v>
      </c>
    </row>
    <row r="3556" spans="1:3" x14ac:dyDescent="0.25">
      <c r="A3556" s="17" t="s">
        <v>6010</v>
      </c>
      <c r="B3556" s="14" t="s">
        <v>331</v>
      </c>
      <c r="C3556" s="14" t="s">
        <v>5978</v>
      </c>
    </row>
    <row r="3557" spans="1:3" x14ac:dyDescent="0.25">
      <c r="A3557" s="17" t="s">
        <v>6009</v>
      </c>
      <c r="B3557" s="14" t="s">
        <v>331</v>
      </c>
      <c r="C3557" s="14" t="s">
        <v>5978</v>
      </c>
    </row>
    <row r="3558" spans="1:3" x14ac:dyDescent="0.25">
      <c r="A3558" s="17" t="s">
        <v>6008</v>
      </c>
      <c r="B3558" s="14" t="s">
        <v>331</v>
      </c>
      <c r="C3558" s="14" t="s">
        <v>6006</v>
      </c>
    </row>
    <row r="3559" spans="1:3" x14ac:dyDescent="0.25">
      <c r="A3559" s="17" t="s">
        <v>6007</v>
      </c>
      <c r="B3559" s="14" t="s">
        <v>331</v>
      </c>
      <c r="C3559" s="14" t="s">
        <v>6006</v>
      </c>
    </row>
    <row r="3560" spans="1:3" x14ac:dyDescent="0.25">
      <c r="A3560" s="17" t="s">
        <v>6005</v>
      </c>
      <c r="B3560" s="14" t="s">
        <v>331</v>
      </c>
      <c r="C3560" s="14" t="s">
        <v>5978</v>
      </c>
    </row>
    <row r="3561" spans="1:3" x14ac:dyDescent="0.25">
      <c r="A3561" s="17" t="s">
        <v>6004</v>
      </c>
      <c r="B3561" s="14" t="s">
        <v>331</v>
      </c>
      <c r="C3561" s="14" t="s">
        <v>6003</v>
      </c>
    </row>
    <row r="3562" spans="1:3" x14ac:dyDescent="0.25">
      <c r="A3562" s="17" t="s">
        <v>6004</v>
      </c>
      <c r="B3562" s="14" t="s">
        <v>331</v>
      </c>
      <c r="C3562" s="14" t="s">
        <v>6002</v>
      </c>
    </row>
    <row r="3563" spans="1:3" x14ac:dyDescent="0.25">
      <c r="A3563" s="17" t="s">
        <v>6001</v>
      </c>
      <c r="B3563" s="14" t="s">
        <v>331</v>
      </c>
      <c r="C3563" s="14" t="s">
        <v>6003</v>
      </c>
    </row>
    <row r="3564" spans="1:3" x14ac:dyDescent="0.25">
      <c r="A3564" s="17" t="s">
        <v>6001</v>
      </c>
      <c r="B3564" s="14" t="s">
        <v>331</v>
      </c>
      <c r="C3564" s="14" t="s">
        <v>6002</v>
      </c>
    </row>
    <row r="3565" spans="1:3" x14ac:dyDescent="0.25">
      <c r="A3565" s="17" t="s">
        <v>6001</v>
      </c>
      <c r="B3565" s="14" t="s">
        <v>331</v>
      </c>
      <c r="C3565" s="14" t="s">
        <v>5978</v>
      </c>
    </row>
    <row r="3566" spans="1:3" x14ac:dyDescent="0.25">
      <c r="A3566" s="17" t="s">
        <v>6000</v>
      </c>
      <c r="B3566" s="14" t="s">
        <v>331</v>
      </c>
      <c r="C3566" s="14" t="s">
        <v>5978</v>
      </c>
    </row>
    <row r="3567" spans="1:3" x14ac:dyDescent="0.25">
      <c r="A3567" s="17" t="s">
        <v>5999</v>
      </c>
      <c r="B3567" s="14" t="s">
        <v>331</v>
      </c>
      <c r="C3567" s="14" t="s">
        <v>5986</v>
      </c>
    </row>
    <row r="3568" spans="1:3" x14ac:dyDescent="0.25">
      <c r="A3568" s="17" t="s">
        <v>5998</v>
      </c>
      <c r="B3568" s="14" t="s">
        <v>331</v>
      </c>
      <c r="C3568" s="14" t="s">
        <v>5986</v>
      </c>
    </row>
    <row r="3569" spans="1:3" x14ac:dyDescent="0.25">
      <c r="A3569" s="17" t="s">
        <v>5997</v>
      </c>
      <c r="B3569" s="14" t="s">
        <v>331</v>
      </c>
      <c r="C3569" s="14" t="s">
        <v>5993</v>
      </c>
    </row>
    <row r="3570" spans="1:3" x14ac:dyDescent="0.25">
      <c r="A3570" s="17" t="s">
        <v>5997</v>
      </c>
      <c r="B3570" s="14" t="s">
        <v>331</v>
      </c>
      <c r="C3570" s="14" t="s">
        <v>5996</v>
      </c>
    </row>
    <row r="3571" spans="1:3" x14ac:dyDescent="0.25">
      <c r="A3571" s="17" t="s">
        <v>5995</v>
      </c>
      <c r="B3571" s="14" t="s">
        <v>331</v>
      </c>
      <c r="C3571" s="14" t="s">
        <v>5993</v>
      </c>
    </row>
    <row r="3572" spans="1:3" x14ac:dyDescent="0.25">
      <c r="A3572" s="17" t="s">
        <v>5994</v>
      </c>
      <c r="B3572" s="14" t="s">
        <v>331</v>
      </c>
      <c r="C3572" s="14" t="s">
        <v>5993</v>
      </c>
    </row>
    <row r="3573" spans="1:3" x14ac:dyDescent="0.25">
      <c r="A3573" s="17" t="s">
        <v>5992</v>
      </c>
      <c r="B3573" s="14" t="s">
        <v>331</v>
      </c>
      <c r="C3573" s="14" t="s">
        <v>5986</v>
      </c>
    </row>
    <row r="3574" spans="1:3" x14ac:dyDescent="0.25">
      <c r="A3574" s="17" t="s">
        <v>5991</v>
      </c>
      <c r="B3574" s="14" t="s">
        <v>331</v>
      </c>
      <c r="C3574" s="14" t="s">
        <v>5986</v>
      </c>
    </row>
    <row r="3575" spans="1:3" x14ac:dyDescent="0.25">
      <c r="A3575" s="17" t="s">
        <v>5990</v>
      </c>
      <c r="B3575" s="14" t="s">
        <v>331</v>
      </c>
      <c r="C3575" s="14" t="s">
        <v>5986</v>
      </c>
    </row>
    <row r="3576" spans="1:3" x14ac:dyDescent="0.25">
      <c r="A3576" s="17" t="s">
        <v>5989</v>
      </c>
      <c r="B3576" s="14" t="s">
        <v>331</v>
      </c>
      <c r="C3576" s="14" t="s">
        <v>5986</v>
      </c>
    </row>
    <row r="3577" spans="1:3" x14ac:dyDescent="0.25">
      <c r="A3577" s="17" t="s">
        <v>5988</v>
      </c>
      <c r="B3577" s="14" t="s">
        <v>331</v>
      </c>
      <c r="C3577" s="14" t="s">
        <v>5986</v>
      </c>
    </row>
    <row r="3578" spans="1:3" x14ac:dyDescent="0.25">
      <c r="A3578" s="17" t="s">
        <v>5987</v>
      </c>
      <c r="B3578" s="14" t="s">
        <v>331</v>
      </c>
      <c r="C3578" s="14" t="s">
        <v>5986</v>
      </c>
    </row>
    <row r="3579" spans="1:3" x14ac:dyDescent="0.25">
      <c r="A3579" s="17" t="s">
        <v>5985</v>
      </c>
      <c r="B3579" s="14" t="s">
        <v>331</v>
      </c>
      <c r="C3579" s="14" t="s">
        <v>5978</v>
      </c>
    </row>
    <row r="3580" spans="1:3" x14ac:dyDescent="0.25">
      <c r="A3580" s="17" t="s">
        <v>5984</v>
      </c>
      <c r="B3580" s="14" t="s">
        <v>331</v>
      </c>
      <c r="C3580" s="14" t="s">
        <v>5978</v>
      </c>
    </row>
    <row r="3581" spans="1:3" x14ac:dyDescent="0.25">
      <c r="A3581" s="17" t="s">
        <v>5983</v>
      </c>
      <c r="B3581" s="14" t="s">
        <v>331</v>
      </c>
      <c r="C3581" s="14" t="s">
        <v>5978</v>
      </c>
    </row>
    <row r="3582" spans="1:3" x14ac:dyDescent="0.25">
      <c r="A3582" s="17" t="s">
        <v>5982</v>
      </c>
      <c r="B3582" s="14" t="s">
        <v>331</v>
      </c>
      <c r="C3582" s="14" t="s">
        <v>5978</v>
      </c>
    </row>
    <row r="3583" spans="1:3" x14ac:dyDescent="0.25">
      <c r="A3583" s="17" t="s">
        <v>5981</v>
      </c>
      <c r="B3583" s="14" t="s">
        <v>331</v>
      </c>
      <c r="C3583" s="14" t="s">
        <v>5978</v>
      </c>
    </row>
    <row r="3584" spans="1:3" x14ac:dyDescent="0.25">
      <c r="A3584" s="17" t="s">
        <v>5980</v>
      </c>
      <c r="B3584" s="14" t="s">
        <v>331</v>
      </c>
      <c r="C3584" s="14" t="s">
        <v>5978</v>
      </c>
    </row>
    <row r="3585" spans="1:3" x14ac:dyDescent="0.25">
      <c r="A3585" s="17" t="s">
        <v>5979</v>
      </c>
      <c r="B3585" s="14" t="s">
        <v>331</v>
      </c>
      <c r="C3585" s="14" t="s">
        <v>5978</v>
      </c>
    </row>
    <row r="3586" spans="1:3" x14ac:dyDescent="0.25">
      <c r="A3586" s="17" t="s">
        <v>5977</v>
      </c>
      <c r="B3586" s="14" t="s">
        <v>331</v>
      </c>
      <c r="C3586" s="14" t="s">
        <v>5894</v>
      </c>
    </row>
    <row r="3587" spans="1:3" x14ac:dyDescent="0.25">
      <c r="A3587" s="17" t="s">
        <v>5976</v>
      </c>
      <c r="B3587" s="14" t="s">
        <v>331</v>
      </c>
      <c r="C3587" s="14" t="s">
        <v>5894</v>
      </c>
    </row>
    <row r="3588" spans="1:3" x14ac:dyDescent="0.25">
      <c r="A3588" s="17" t="s">
        <v>5975</v>
      </c>
      <c r="B3588" s="14" t="s">
        <v>331</v>
      </c>
      <c r="C3588" s="14" t="s">
        <v>5894</v>
      </c>
    </row>
    <row r="3589" spans="1:3" x14ac:dyDescent="0.25">
      <c r="A3589" s="17" t="s">
        <v>5974</v>
      </c>
      <c r="B3589" s="14" t="s">
        <v>331</v>
      </c>
      <c r="C3589" s="14" t="s">
        <v>5894</v>
      </c>
    </row>
    <row r="3590" spans="1:3" x14ac:dyDescent="0.25">
      <c r="A3590" s="17" t="s">
        <v>5973</v>
      </c>
      <c r="B3590" s="14" t="s">
        <v>331</v>
      </c>
      <c r="C3590" s="14" t="s">
        <v>5894</v>
      </c>
    </row>
    <row r="3591" spans="1:3" x14ac:dyDescent="0.25">
      <c r="A3591" s="17" t="s">
        <v>5972</v>
      </c>
      <c r="B3591" s="14" t="s">
        <v>331</v>
      </c>
      <c r="C3591" s="14" t="s">
        <v>5894</v>
      </c>
    </row>
    <row r="3592" spans="1:3" x14ac:dyDescent="0.25">
      <c r="A3592" s="17" t="s">
        <v>5971</v>
      </c>
      <c r="B3592" s="14" t="s">
        <v>331</v>
      </c>
      <c r="C3592" s="14" t="s">
        <v>5936</v>
      </c>
    </row>
    <row r="3593" spans="1:3" x14ac:dyDescent="0.25">
      <c r="A3593" s="17" t="s">
        <v>5970</v>
      </c>
      <c r="B3593" s="14" t="s">
        <v>331</v>
      </c>
      <c r="C3593" s="14" t="s">
        <v>5936</v>
      </c>
    </row>
    <row r="3594" spans="1:3" x14ac:dyDescent="0.25">
      <c r="A3594" s="17" t="s">
        <v>5969</v>
      </c>
      <c r="B3594" s="14" t="s">
        <v>331</v>
      </c>
      <c r="C3594" s="14" t="s">
        <v>5936</v>
      </c>
    </row>
    <row r="3595" spans="1:3" x14ac:dyDescent="0.25">
      <c r="A3595" s="17" t="s">
        <v>5968</v>
      </c>
      <c r="B3595" s="14" t="s">
        <v>331</v>
      </c>
      <c r="C3595" s="14" t="s">
        <v>5936</v>
      </c>
    </row>
    <row r="3596" spans="1:3" x14ac:dyDescent="0.25">
      <c r="A3596" s="17" t="s">
        <v>5967</v>
      </c>
      <c r="B3596" s="14" t="s">
        <v>331</v>
      </c>
      <c r="C3596" s="14" t="s">
        <v>5936</v>
      </c>
    </row>
    <row r="3597" spans="1:3" x14ac:dyDescent="0.25">
      <c r="A3597" s="17" t="s">
        <v>5966</v>
      </c>
      <c r="B3597" s="14" t="s">
        <v>331</v>
      </c>
      <c r="C3597" s="14" t="s">
        <v>5936</v>
      </c>
    </row>
    <row r="3598" spans="1:3" x14ac:dyDescent="0.25">
      <c r="A3598" s="17" t="s">
        <v>5965</v>
      </c>
      <c r="B3598" s="14" t="s">
        <v>331</v>
      </c>
      <c r="C3598" s="14" t="s">
        <v>5936</v>
      </c>
    </row>
    <row r="3599" spans="1:3" x14ac:dyDescent="0.25">
      <c r="A3599" s="17" t="s">
        <v>5964</v>
      </c>
      <c r="B3599" s="14" t="s">
        <v>331</v>
      </c>
      <c r="C3599" s="14" t="s">
        <v>5936</v>
      </c>
    </row>
    <row r="3600" spans="1:3" x14ac:dyDescent="0.25">
      <c r="A3600" s="17" t="s">
        <v>5963</v>
      </c>
      <c r="B3600" s="14" t="s">
        <v>331</v>
      </c>
      <c r="C3600" s="14" t="s">
        <v>5936</v>
      </c>
    </row>
    <row r="3601" spans="1:3" x14ac:dyDescent="0.25">
      <c r="A3601" s="17" t="s">
        <v>5962</v>
      </c>
      <c r="B3601" s="14" t="s">
        <v>331</v>
      </c>
      <c r="C3601" s="14" t="s">
        <v>5936</v>
      </c>
    </row>
    <row r="3602" spans="1:3" x14ac:dyDescent="0.25">
      <c r="A3602" s="17" t="s">
        <v>5961</v>
      </c>
      <c r="B3602" s="14" t="s">
        <v>331</v>
      </c>
      <c r="C3602" s="14" t="s">
        <v>5936</v>
      </c>
    </row>
    <row r="3603" spans="1:3" x14ac:dyDescent="0.25">
      <c r="A3603" s="17" t="s">
        <v>5960</v>
      </c>
      <c r="B3603" s="14" t="s">
        <v>331</v>
      </c>
      <c r="C3603" s="14" t="s">
        <v>5883</v>
      </c>
    </row>
    <row r="3604" spans="1:3" x14ac:dyDescent="0.25">
      <c r="A3604" s="17" t="s">
        <v>5959</v>
      </c>
      <c r="B3604" s="14" t="s">
        <v>331</v>
      </c>
      <c r="C3604" s="14" t="s">
        <v>5883</v>
      </c>
    </row>
    <row r="3605" spans="1:3" x14ac:dyDescent="0.25">
      <c r="A3605" s="17" t="s">
        <v>5958</v>
      </c>
      <c r="B3605" s="14" t="s">
        <v>331</v>
      </c>
      <c r="C3605" s="14" t="s">
        <v>5883</v>
      </c>
    </row>
    <row r="3606" spans="1:3" x14ac:dyDescent="0.25">
      <c r="A3606" s="17" t="s">
        <v>5957</v>
      </c>
      <c r="B3606" s="14" t="s">
        <v>331</v>
      </c>
      <c r="C3606" s="14" t="s">
        <v>5956</v>
      </c>
    </row>
    <row r="3607" spans="1:3" x14ac:dyDescent="0.25">
      <c r="A3607" s="17" t="s">
        <v>5955</v>
      </c>
      <c r="B3607" s="14" t="s">
        <v>331</v>
      </c>
      <c r="C3607" s="14" t="s">
        <v>5889</v>
      </c>
    </row>
    <row r="3608" spans="1:3" x14ac:dyDescent="0.25">
      <c r="A3608" s="17" t="s">
        <v>5954</v>
      </c>
      <c r="B3608" s="14" t="s">
        <v>331</v>
      </c>
      <c r="C3608" s="14" t="s">
        <v>5883</v>
      </c>
    </row>
    <row r="3609" spans="1:3" x14ac:dyDescent="0.25">
      <c r="A3609" s="17" t="s">
        <v>5953</v>
      </c>
      <c r="B3609" s="14" t="s">
        <v>331</v>
      </c>
      <c r="C3609" s="14" t="s">
        <v>5883</v>
      </c>
    </row>
    <row r="3610" spans="1:3" x14ac:dyDescent="0.25">
      <c r="A3610" s="17" t="s">
        <v>5952</v>
      </c>
      <c r="B3610" s="14" t="s">
        <v>331</v>
      </c>
      <c r="C3610" s="14" t="s">
        <v>5883</v>
      </c>
    </row>
    <row r="3611" spans="1:3" x14ac:dyDescent="0.25">
      <c r="A3611" s="17" t="s">
        <v>5951</v>
      </c>
      <c r="B3611" s="14" t="s">
        <v>331</v>
      </c>
      <c r="C3611" s="14" t="s">
        <v>5883</v>
      </c>
    </row>
    <row r="3612" spans="1:3" x14ac:dyDescent="0.25">
      <c r="A3612" s="17" t="s">
        <v>5950</v>
      </c>
      <c r="B3612" s="14" t="s">
        <v>331</v>
      </c>
      <c r="C3612" s="14" t="s">
        <v>5883</v>
      </c>
    </row>
    <row r="3613" spans="1:3" x14ac:dyDescent="0.25">
      <c r="A3613" s="17" t="s">
        <v>5949</v>
      </c>
      <c r="B3613" s="14" t="s">
        <v>331</v>
      </c>
      <c r="C3613" s="14" t="s">
        <v>5883</v>
      </c>
    </row>
    <row r="3614" spans="1:3" x14ac:dyDescent="0.25">
      <c r="A3614" s="17" t="s">
        <v>5948</v>
      </c>
      <c r="B3614" s="14" t="s">
        <v>331</v>
      </c>
      <c r="C3614" s="14" t="s">
        <v>5883</v>
      </c>
    </row>
    <row r="3615" spans="1:3" x14ac:dyDescent="0.25">
      <c r="A3615" s="17" t="s">
        <v>5947</v>
      </c>
      <c r="B3615" s="14" t="s">
        <v>331</v>
      </c>
      <c r="C3615" s="14" t="s">
        <v>5883</v>
      </c>
    </row>
    <row r="3616" spans="1:3" x14ac:dyDescent="0.25">
      <c r="A3616" s="17" t="s">
        <v>5946</v>
      </c>
      <c r="B3616" s="14" t="s">
        <v>331</v>
      </c>
      <c r="C3616" s="14" t="s">
        <v>5883</v>
      </c>
    </row>
    <row r="3617" spans="1:3" x14ac:dyDescent="0.25">
      <c r="A3617" s="17" t="s">
        <v>5945</v>
      </c>
      <c r="B3617" s="14" t="s">
        <v>331</v>
      </c>
      <c r="C3617" s="14" t="s">
        <v>5883</v>
      </c>
    </row>
    <row r="3618" spans="1:3" x14ac:dyDescent="0.25">
      <c r="A3618" s="17" t="s">
        <v>5944</v>
      </c>
      <c r="B3618" s="14" t="s">
        <v>331</v>
      </c>
      <c r="C3618" s="14" t="s">
        <v>5883</v>
      </c>
    </row>
    <row r="3619" spans="1:3" x14ac:dyDescent="0.25">
      <c r="A3619" s="17" t="s">
        <v>5943</v>
      </c>
      <c r="B3619" s="14" t="s">
        <v>331</v>
      </c>
      <c r="C3619" s="14" t="s">
        <v>5936</v>
      </c>
    </row>
    <row r="3620" spans="1:3" x14ac:dyDescent="0.25">
      <c r="A3620" s="17" t="s">
        <v>5942</v>
      </c>
      <c r="B3620" s="14" t="s">
        <v>331</v>
      </c>
      <c r="C3620" s="14" t="s">
        <v>5936</v>
      </c>
    </row>
    <row r="3621" spans="1:3" x14ac:dyDescent="0.25">
      <c r="A3621" s="17" t="s">
        <v>5941</v>
      </c>
      <c r="B3621" s="14" t="s">
        <v>331</v>
      </c>
      <c r="C3621" s="14" t="s">
        <v>5936</v>
      </c>
    </row>
    <row r="3622" spans="1:3" x14ac:dyDescent="0.25">
      <c r="A3622" s="17" t="s">
        <v>5940</v>
      </c>
      <c r="B3622" s="14" t="s">
        <v>331</v>
      </c>
      <c r="C3622" s="14" t="s">
        <v>5936</v>
      </c>
    </row>
    <row r="3623" spans="1:3" x14ac:dyDescent="0.25">
      <c r="A3623" s="17" t="s">
        <v>5939</v>
      </c>
      <c r="B3623" s="14" t="s">
        <v>331</v>
      </c>
      <c r="C3623" s="14" t="s">
        <v>5936</v>
      </c>
    </row>
    <row r="3624" spans="1:3" x14ac:dyDescent="0.25">
      <c r="A3624" s="17" t="s">
        <v>5938</v>
      </c>
      <c r="B3624" s="14" t="s">
        <v>331</v>
      </c>
      <c r="C3624" s="14" t="s">
        <v>5936</v>
      </c>
    </row>
    <row r="3625" spans="1:3" x14ac:dyDescent="0.25">
      <c r="A3625" s="17" t="s">
        <v>5937</v>
      </c>
      <c r="B3625" s="14" t="s">
        <v>331</v>
      </c>
      <c r="C3625" s="14" t="s">
        <v>5936</v>
      </c>
    </row>
    <row r="3626" spans="1:3" x14ac:dyDescent="0.25">
      <c r="A3626" s="17" t="s">
        <v>5935</v>
      </c>
      <c r="B3626" s="14" t="s">
        <v>331</v>
      </c>
      <c r="C3626" s="14" t="s">
        <v>5883</v>
      </c>
    </row>
    <row r="3627" spans="1:3" x14ac:dyDescent="0.25">
      <c r="A3627" s="17" t="s">
        <v>5934</v>
      </c>
      <c r="B3627" s="14" t="s">
        <v>331</v>
      </c>
      <c r="C3627" s="14" t="s">
        <v>5883</v>
      </c>
    </row>
    <row r="3628" spans="1:3" x14ac:dyDescent="0.25">
      <c r="A3628" s="17" t="s">
        <v>5933</v>
      </c>
      <c r="B3628" s="14" t="s">
        <v>331</v>
      </c>
      <c r="C3628" s="14" t="s">
        <v>5889</v>
      </c>
    </row>
    <row r="3629" spans="1:3" x14ac:dyDescent="0.25">
      <c r="A3629" s="17" t="s">
        <v>5932</v>
      </c>
      <c r="B3629" s="14" t="s">
        <v>331</v>
      </c>
      <c r="C3629" s="14" t="s">
        <v>5924</v>
      </c>
    </row>
    <row r="3630" spans="1:3" x14ac:dyDescent="0.25">
      <c r="A3630" s="17" t="s">
        <v>5931</v>
      </c>
      <c r="B3630" s="14" t="s">
        <v>331</v>
      </c>
      <c r="C3630" s="14" t="s">
        <v>5924</v>
      </c>
    </row>
    <row r="3631" spans="1:3" x14ac:dyDescent="0.25">
      <c r="A3631" s="17" t="s">
        <v>5930</v>
      </c>
      <c r="B3631" s="14" t="s">
        <v>331</v>
      </c>
      <c r="C3631" s="14" t="s">
        <v>5889</v>
      </c>
    </row>
    <row r="3632" spans="1:3" x14ac:dyDescent="0.25">
      <c r="A3632" s="17" t="s">
        <v>5929</v>
      </c>
      <c r="B3632" s="14" t="s">
        <v>331</v>
      </c>
      <c r="C3632" s="14" t="s">
        <v>5889</v>
      </c>
    </row>
    <row r="3633" spans="1:3" x14ac:dyDescent="0.25">
      <c r="A3633" s="17" t="s">
        <v>5928</v>
      </c>
      <c r="B3633" s="14" t="s">
        <v>331</v>
      </c>
      <c r="C3633" s="14" t="s">
        <v>5922</v>
      </c>
    </row>
    <row r="3634" spans="1:3" x14ac:dyDescent="0.25">
      <c r="A3634" s="17" t="s">
        <v>5927</v>
      </c>
      <c r="B3634" s="14" t="s">
        <v>331</v>
      </c>
      <c r="C3634" s="14" t="s">
        <v>5924</v>
      </c>
    </row>
    <row r="3635" spans="1:3" x14ac:dyDescent="0.25">
      <c r="A3635" s="17" t="s">
        <v>5926</v>
      </c>
      <c r="B3635" s="14" t="s">
        <v>331</v>
      </c>
      <c r="C3635" s="14" t="s">
        <v>5924</v>
      </c>
    </row>
    <row r="3636" spans="1:3" x14ac:dyDescent="0.25">
      <c r="A3636" s="17" t="s">
        <v>5925</v>
      </c>
      <c r="B3636" s="14" t="s">
        <v>331</v>
      </c>
      <c r="C3636" s="14" t="s">
        <v>5924</v>
      </c>
    </row>
    <row r="3637" spans="1:3" x14ac:dyDescent="0.25">
      <c r="A3637" s="17" t="s">
        <v>5923</v>
      </c>
      <c r="B3637" s="14" t="s">
        <v>331</v>
      </c>
      <c r="C3637" s="14" t="s">
        <v>5922</v>
      </c>
    </row>
    <row r="3638" spans="1:3" x14ac:dyDescent="0.25">
      <c r="A3638" s="17" t="s">
        <v>5921</v>
      </c>
      <c r="B3638" s="14" t="s">
        <v>331</v>
      </c>
      <c r="C3638" s="14" t="s">
        <v>5889</v>
      </c>
    </row>
    <row r="3639" spans="1:3" x14ac:dyDescent="0.25">
      <c r="A3639" s="17" t="s">
        <v>5920</v>
      </c>
      <c r="B3639" s="14" t="s">
        <v>331</v>
      </c>
      <c r="C3639" s="14" t="s">
        <v>5889</v>
      </c>
    </row>
    <row r="3640" spans="1:3" x14ac:dyDescent="0.25">
      <c r="A3640" s="17" t="s">
        <v>5919</v>
      </c>
      <c r="B3640" s="14" t="s">
        <v>331</v>
      </c>
      <c r="C3640" s="14" t="s">
        <v>5889</v>
      </c>
    </row>
    <row r="3641" spans="1:3" x14ac:dyDescent="0.25">
      <c r="A3641" s="17" t="s">
        <v>5919</v>
      </c>
      <c r="B3641" s="14" t="s">
        <v>331</v>
      </c>
      <c r="C3641" s="14" t="s">
        <v>5911</v>
      </c>
    </row>
    <row r="3642" spans="1:3" x14ac:dyDescent="0.25">
      <c r="A3642" s="17" t="s">
        <v>5918</v>
      </c>
      <c r="B3642" s="14" t="s">
        <v>331</v>
      </c>
      <c r="C3642" s="14" t="s">
        <v>5913</v>
      </c>
    </row>
    <row r="3643" spans="1:3" x14ac:dyDescent="0.25">
      <c r="A3643" s="17" t="s">
        <v>5917</v>
      </c>
      <c r="B3643" s="14" t="s">
        <v>331</v>
      </c>
      <c r="C3643" s="14" t="s">
        <v>5913</v>
      </c>
    </row>
    <row r="3644" spans="1:3" x14ac:dyDescent="0.25">
      <c r="A3644" s="17" t="s">
        <v>5916</v>
      </c>
      <c r="B3644" s="14" t="s">
        <v>331</v>
      </c>
      <c r="C3644" s="14" t="s">
        <v>5913</v>
      </c>
    </row>
    <row r="3645" spans="1:3" x14ac:dyDescent="0.25">
      <c r="A3645" s="17" t="s">
        <v>5915</v>
      </c>
      <c r="B3645" s="14" t="s">
        <v>331</v>
      </c>
      <c r="C3645" s="14" t="s">
        <v>5913</v>
      </c>
    </row>
    <row r="3646" spans="1:3" x14ac:dyDescent="0.25">
      <c r="A3646" s="17" t="s">
        <v>5914</v>
      </c>
      <c r="B3646" s="14" t="s">
        <v>331</v>
      </c>
      <c r="C3646" s="14" t="s">
        <v>5913</v>
      </c>
    </row>
    <row r="3647" spans="1:3" x14ac:dyDescent="0.25">
      <c r="A3647" s="17" t="s">
        <v>5912</v>
      </c>
      <c r="B3647" s="14" t="s">
        <v>331</v>
      </c>
      <c r="C3647" s="14" t="s">
        <v>5911</v>
      </c>
    </row>
    <row r="3648" spans="1:3" x14ac:dyDescent="0.25">
      <c r="A3648" s="17" t="s">
        <v>5910</v>
      </c>
      <c r="B3648" s="14" t="s">
        <v>331</v>
      </c>
      <c r="C3648" s="14" t="s">
        <v>5884</v>
      </c>
    </row>
    <row r="3649" spans="1:3" x14ac:dyDescent="0.25">
      <c r="A3649" s="17" t="s">
        <v>5909</v>
      </c>
      <c r="B3649" s="14" t="s">
        <v>331</v>
      </c>
      <c r="C3649" s="14" t="s">
        <v>5884</v>
      </c>
    </row>
    <row r="3650" spans="1:3" x14ac:dyDescent="0.25">
      <c r="A3650" s="17" t="s">
        <v>5908</v>
      </c>
      <c r="B3650" s="14" t="s">
        <v>331</v>
      </c>
      <c r="C3650" s="14" t="s">
        <v>5884</v>
      </c>
    </row>
    <row r="3651" spans="1:3" x14ac:dyDescent="0.25">
      <c r="A3651" s="17" t="s">
        <v>5907</v>
      </c>
      <c r="B3651" s="14" t="s">
        <v>331</v>
      </c>
      <c r="C3651" s="14" t="s">
        <v>5903</v>
      </c>
    </row>
    <row r="3652" spans="1:3" x14ac:dyDescent="0.25">
      <c r="A3652" s="17" t="s">
        <v>5906</v>
      </c>
      <c r="B3652" s="14" t="s">
        <v>331</v>
      </c>
      <c r="C3652" s="14" t="s">
        <v>5903</v>
      </c>
    </row>
    <row r="3653" spans="1:3" x14ac:dyDescent="0.25">
      <c r="A3653" s="17" t="s">
        <v>5905</v>
      </c>
      <c r="B3653" s="14" t="s">
        <v>331</v>
      </c>
      <c r="C3653" s="14" t="s">
        <v>5903</v>
      </c>
    </row>
    <row r="3654" spans="1:3" x14ac:dyDescent="0.25">
      <c r="A3654" s="17" t="s">
        <v>5904</v>
      </c>
      <c r="B3654" s="14" t="s">
        <v>331</v>
      </c>
      <c r="C3654" s="14" t="s">
        <v>5903</v>
      </c>
    </row>
    <row r="3655" spans="1:3" x14ac:dyDescent="0.25">
      <c r="A3655" s="17" t="s">
        <v>5902</v>
      </c>
      <c r="B3655" s="14" t="s">
        <v>331</v>
      </c>
      <c r="C3655" s="14" t="s">
        <v>5884</v>
      </c>
    </row>
    <row r="3656" spans="1:3" x14ac:dyDescent="0.25">
      <c r="A3656" s="17" t="s">
        <v>5901</v>
      </c>
      <c r="B3656" s="14" t="s">
        <v>331</v>
      </c>
      <c r="C3656" s="14" t="s">
        <v>5884</v>
      </c>
    </row>
    <row r="3657" spans="1:3" x14ac:dyDescent="0.25">
      <c r="A3657" s="17" t="s">
        <v>5900</v>
      </c>
      <c r="B3657" s="14" t="s">
        <v>331</v>
      </c>
      <c r="C3657" s="14" t="s">
        <v>5884</v>
      </c>
    </row>
    <row r="3658" spans="1:3" x14ac:dyDescent="0.25">
      <c r="A3658" s="17" t="s">
        <v>5899</v>
      </c>
      <c r="B3658" s="14" t="s">
        <v>331</v>
      </c>
      <c r="C3658" s="14" t="s">
        <v>5884</v>
      </c>
    </row>
    <row r="3659" spans="1:3" x14ac:dyDescent="0.25">
      <c r="A3659" s="17" t="s">
        <v>5898</v>
      </c>
      <c r="B3659" s="14" t="s">
        <v>331</v>
      </c>
      <c r="C3659" s="14" t="s">
        <v>5884</v>
      </c>
    </row>
    <row r="3660" spans="1:3" x14ac:dyDescent="0.25">
      <c r="A3660" s="17" t="s">
        <v>5897</v>
      </c>
      <c r="B3660" s="14" t="s">
        <v>331</v>
      </c>
      <c r="C3660" s="14" t="s">
        <v>5887</v>
      </c>
    </row>
    <row r="3661" spans="1:3" x14ac:dyDescent="0.25">
      <c r="A3661" s="17" t="s">
        <v>5896</v>
      </c>
      <c r="B3661" s="14" t="s">
        <v>331</v>
      </c>
      <c r="C3661" s="14" t="s">
        <v>5887</v>
      </c>
    </row>
    <row r="3662" spans="1:3" x14ac:dyDescent="0.25">
      <c r="A3662" s="17" t="s">
        <v>5896</v>
      </c>
      <c r="B3662" s="14" t="s">
        <v>331</v>
      </c>
      <c r="C3662" s="14" t="s">
        <v>5894</v>
      </c>
    </row>
    <row r="3663" spans="1:3" x14ac:dyDescent="0.25">
      <c r="A3663" s="17" t="s">
        <v>5895</v>
      </c>
      <c r="B3663" s="14" t="s">
        <v>331</v>
      </c>
      <c r="C3663" s="14" t="s">
        <v>5894</v>
      </c>
    </row>
    <row r="3664" spans="1:3" x14ac:dyDescent="0.25">
      <c r="A3664" s="17" t="s">
        <v>5893</v>
      </c>
      <c r="B3664" s="14" t="s">
        <v>331</v>
      </c>
      <c r="C3664" s="14" t="s">
        <v>5892</v>
      </c>
    </row>
    <row r="3665" spans="1:3" x14ac:dyDescent="0.25">
      <c r="A3665" s="17" t="s">
        <v>5891</v>
      </c>
      <c r="B3665" s="14" t="s">
        <v>331</v>
      </c>
      <c r="C3665" s="14" t="s">
        <v>5889</v>
      </c>
    </row>
    <row r="3666" spans="1:3" x14ac:dyDescent="0.25">
      <c r="A3666" s="17" t="s">
        <v>5890</v>
      </c>
      <c r="B3666" s="14" t="s">
        <v>331</v>
      </c>
      <c r="C3666" s="14" t="s">
        <v>5889</v>
      </c>
    </row>
    <row r="3667" spans="1:3" x14ac:dyDescent="0.25">
      <c r="A3667" s="17" t="s">
        <v>5888</v>
      </c>
      <c r="B3667" s="14" t="s">
        <v>331</v>
      </c>
      <c r="C3667" s="14" t="s">
        <v>5887</v>
      </c>
    </row>
    <row r="3668" spans="1:3" x14ac:dyDescent="0.25">
      <c r="A3668" s="17" t="s">
        <v>5886</v>
      </c>
      <c r="B3668" s="14" t="s">
        <v>331</v>
      </c>
      <c r="C3668" s="14" t="s">
        <v>5884</v>
      </c>
    </row>
    <row r="3669" spans="1:3" x14ac:dyDescent="0.25">
      <c r="A3669" s="17" t="s">
        <v>5885</v>
      </c>
      <c r="B3669" s="14" t="s">
        <v>331</v>
      </c>
      <c r="C3669" s="14" t="s">
        <v>5884</v>
      </c>
    </row>
    <row r="3670" spans="1:3" x14ac:dyDescent="0.25">
      <c r="A3670" s="17" t="s">
        <v>5882</v>
      </c>
      <c r="B3670" s="14" t="s">
        <v>331</v>
      </c>
      <c r="C3670" s="14" t="s">
        <v>5883</v>
      </c>
    </row>
    <row r="3671" spans="1:3" x14ac:dyDescent="0.25">
      <c r="A3671" s="17" t="s">
        <v>5882</v>
      </c>
      <c r="B3671" s="14" t="s">
        <v>331</v>
      </c>
      <c r="C3671" s="14" t="s">
        <v>5880</v>
      </c>
    </row>
    <row r="3672" spans="1:3" x14ac:dyDescent="0.25">
      <c r="A3672" s="17" t="s">
        <v>5881</v>
      </c>
      <c r="B3672" s="14" t="s">
        <v>331</v>
      </c>
      <c r="C3672" s="14" t="s">
        <v>5880</v>
      </c>
    </row>
    <row r="3673" spans="1:3" x14ac:dyDescent="0.25">
      <c r="A3673" s="17" t="s">
        <v>5879</v>
      </c>
      <c r="B3673" s="14" t="s">
        <v>331</v>
      </c>
      <c r="C3673" s="14" t="s">
        <v>5876</v>
      </c>
    </row>
    <row r="3674" spans="1:3" x14ac:dyDescent="0.25">
      <c r="A3674" s="17" t="s">
        <v>5878</v>
      </c>
      <c r="B3674" s="14" t="s">
        <v>331</v>
      </c>
      <c r="C3674" s="14" t="s">
        <v>5876</v>
      </c>
    </row>
    <row r="3675" spans="1:3" x14ac:dyDescent="0.25">
      <c r="A3675" s="17" t="s">
        <v>5877</v>
      </c>
      <c r="B3675" s="14" t="s">
        <v>331</v>
      </c>
      <c r="C3675" s="14" t="s">
        <v>5876</v>
      </c>
    </row>
    <row r="3676" spans="1:3" x14ac:dyDescent="0.25">
      <c r="A3676" s="17" t="s">
        <v>5875</v>
      </c>
      <c r="B3676" s="14" t="s">
        <v>331</v>
      </c>
      <c r="C3676" s="14" t="s">
        <v>5871</v>
      </c>
    </row>
    <row r="3677" spans="1:3" x14ac:dyDescent="0.25">
      <c r="A3677" s="17" t="s">
        <v>5874</v>
      </c>
      <c r="B3677" s="14" t="s">
        <v>331</v>
      </c>
      <c r="C3677" s="14" t="s">
        <v>5871</v>
      </c>
    </row>
    <row r="3678" spans="1:3" x14ac:dyDescent="0.25">
      <c r="A3678" s="17" t="s">
        <v>5873</v>
      </c>
      <c r="B3678" s="14" t="s">
        <v>331</v>
      </c>
      <c r="C3678" s="14" t="s">
        <v>5871</v>
      </c>
    </row>
    <row r="3679" spans="1:3" x14ac:dyDescent="0.25">
      <c r="A3679" s="17" t="s">
        <v>5872</v>
      </c>
      <c r="B3679" s="14" t="s">
        <v>331</v>
      </c>
      <c r="C3679" s="14" t="s">
        <v>5871</v>
      </c>
    </row>
    <row r="3680" spans="1:3" x14ac:dyDescent="0.25">
      <c r="A3680" s="17" t="s">
        <v>5870</v>
      </c>
      <c r="B3680" s="14" t="s">
        <v>331</v>
      </c>
      <c r="C3680" s="14" t="s">
        <v>5868</v>
      </c>
    </row>
    <row r="3681" spans="1:3" x14ac:dyDescent="0.25">
      <c r="A3681" s="17" t="s">
        <v>5869</v>
      </c>
      <c r="B3681" s="14" t="s">
        <v>331</v>
      </c>
      <c r="C3681" s="14" t="s">
        <v>5863</v>
      </c>
    </row>
    <row r="3682" spans="1:3" x14ac:dyDescent="0.25">
      <c r="A3682" s="17" t="s">
        <v>5869</v>
      </c>
      <c r="B3682" s="14" t="s">
        <v>331</v>
      </c>
      <c r="C3682" s="14" t="s">
        <v>5868</v>
      </c>
    </row>
    <row r="3683" spans="1:3" x14ac:dyDescent="0.25">
      <c r="A3683" s="17" t="s">
        <v>5867</v>
      </c>
      <c r="B3683" s="14" t="s">
        <v>331</v>
      </c>
      <c r="C3683" s="14" t="s">
        <v>5863</v>
      </c>
    </row>
    <row r="3684" spans="1:3" x14ac:dyDescent="0.25">
      <c r="A3684" s="17" t="s">
        <v>5866</v>
      </c>
      <c r="B3684" s="14" t="s">
        <v>331</v>
      </c>
      <c r="C3684" s="14" t="s">
        <v>5863</v>
      </c>
    </row>
    <row r="3685" spans="1:3" x14ac:dyDescent="0.25">
      <c r="A3685" s="17" t="s">
        <v>5865</v>
      </c>
      <c r="B3685" s="14" t="s">
        <v>331</v>
      </c>
      <c r="C3685" s="14" t="s">
        <v>5863</v>
      </c>
    </row>
    <row r="3686" spans="1:3" x14ac:dyDescent="0.25">
      <c r="A3686" s="17" t="s">
        <v>5864</v>
      </c>
      <c r="B3686" s="14" t="s">
        <v>331</v>
      </c>
      <c r="C3686" s="14" t="s">
        <v>5863</v>
      </c>
    </row>
    <row r="3687" spans="1:3" x14ac:dyDescent="0.25">
      <c r="A3687" s="17" t="s">
        <v>5862</v>
      </c>
      <c r="B3687" s="14" t="s">
        <v>331</v>
      </c>
      <c r="C3687" s="14" t="s">
        <v>5053</v>
      </c>
    </row>
    <row r="3688" spans="1:3" x14ac:dyDescent="0.25">
      <c r="A3688" s="17" t="s">
        <v>5861</v>
      </c>
      <c r="B3688" s="14" t="s">
        <v>331</v>
      </c>
      <c r="C3688" s="14" t="s">
        <v>5053</v>
      </c>
    </row>
    <row r="3689" spans="1:3" x14ac:dyDescent="0.25">
      <c r="A3689" s="17" t="s">
        <v>5860</v>
      </c>
      <c r="B3689" s="14" t="s">
        <v>331</v>
      </c>
      <c r="C3689" s="14" t="s">
        <v>5053</v>
      </c>
    </row>
    <row r="3690" spans="1:3" x14ac:dyDescent="0.25">
      <c r="A3690" s="17" t="s">
        <v>5859</v>
      </c>
      <c r="B3690" s="14" t="s">
        <v>331</v>
      </c>
      <c r="C3690" s="14" t="s">
        <v>5053</v>
      </c>
    </row>
    <row r="3691" spans="1:3" x14ac:dyDescent="0.25">
      <c r="A3691" s="17" t="s">
        <v>5858</v>
      </c>
      <c r="B3691" s="14" t="s">
        <v>331</v>
      </c>
      <c r="C3691" s="14" t="s">
        <v>5053</v>
      </c>
    </row>
    <row r="3692" spans="1:3" x14ac:dyDescent="0.25">
      <c r="A3692" s="17" t="s">
        <v>5857</v>
      </c>
      <c r="B3692" s="14" t="s">
        <v>331</v>
      </c>
      <c r="C3692" s="14" t="s">
        <v>5855</v>
      </c>
    </row>
    <row r="3693" spans="1:3" x14ac:dyDescent="0.25">
      <c r="A3693" s="17" t="s">
        <v>5856</v>
      </c>
      <c r="B3693" s="14" t="s">
        <v>331</v>
      </c>
      <c r="C3693" s="14" t="s">
        <v>5855</v>
      </c>
    </row>
    <row r="3694" spans="1:3" x14ac:dyDescent="0.25">
      <c r="A3694" s="17" t="s">
        <v>5854</v>
      </c>
      <c r="B3694" s="14" t="s">
        <v>331</v>
      </c>
      <c r="C3694" s="14" t="s">
        <v>5053</v>
      </c>
    </row>
    <row r="3695" spans="1:3" x14ac:dyDescent="0.25">
      <c r="A3695" s="17" t="s">
        <v>5853</v>
      </c>
      <c r="B3695" s="14" t="s">
        <v>331</v>
      </c>
      <c r="C3695" s="14" t="s">
        <v>5851</v>
      </c>
    </row>
    <row r="3696" spans="1:3" x14ac:dyDescent="0.25">
      <c r="A3696" s="17" t="s">
        <v>5852</v>
      </c>
      <c r="B3696" s="14" t="s">
        <v>331</v>
      </c>
      <c r="C3696" s="14" t="s">
        <v>5851</v>
      </c>
    </row>
    <row r="3697" spans="1:3" x14ac:dyDescent="0.25">
      <c r="A3697" s="17" t="s">
        <v>5850</v>
      </c>
      <c r="B3697" s="14" t="s">
        <v>327</v>
      </c>
      <c r="C3697" s="14" t="s">
        <v>5822</v>
      </c>
    </row>
    <row r="3698" spans="1:3" x14ac:dyDescent="0.25">
      <c r="A3698" s="17" t="s">
        <v>5849</v>
      </c>
      <c r="B3698" s="14" t="s">
        <v>327</v>
      </c>
      <c r="C3698" s="14" t="s">
        <v>5822</v>
      </c>
    </row>
    <row r="3699" spans="1:3" x14ac:dyDescent="0.25">
      <c r="A3699" s="17" t="s">
        <v>5848</v>
      </c>
      <c r="B3699" s="14" t="s">
        <v>327</v>
      </c>
      <c r="C3699" s="14" t="s">
        <v>5822</v>
      </c>
    </row>
    <row r="3700" spans="1:3" x14ac:dyDescent="0.25">
      <c r="A3700" s="17" t="s">
        <v>5847</v>
      </c>
      <c r="B3700" s="14" t="s">
        <v>327</v>
      </c>
      <c r="C3700" s="14" t="s">
        <v>5822</v>
      </c>
    </row>
    <row r="3701" spans="1:3" x14ac:dyDescent="0.25">
      <c r="A3701" s="17" t="s">
        <v>5846</v>
      </c>
      <c r="B3701" s="14" t="s">
        <v>323</v>
      </c>
      <c r="C3701" s="14" t="s">
        <v>5386</v>
      </c>
    </row>
    <row r="3702" spans="1:3" x14ac:dyDescent="0.25">
      <c r="A3702" s="17" t="s">
        <v>5846</v>
      </c>
      <c r="B3702" s="14" t="s">
        <v>327</v>
      </c>
      <c r="C3702" s="14" t="s">
        <v>5822</v>
      </c>
    </row>
    <row r="3703" spans="1:3" x14ac:dyDescent="0.25">
      <c r="A3703" s="17" t="s">
        <v>5845</v>
      </c>
      <c r="B3703" s="14" t="s">
        <v>327</v>
      </c>
      <c r="C3703" s="14" t="s">
        <v>5822</v>
      </c>
    </row>
    <row r="3704" spans="1:3" x14ac:dyDescent="0.25">
      <c r="A3704" s="17" t="s">
        <v>5844</v>
      </c>
      <c r="B3704" s="14" t="s">
        <v>327</v>
      </c>
      <c r="C3704" s="14" t="s">
        <v>5822</v>
      </c>
    </row>
    <row r="3705" spans="1:3" x14ac:dyDescent="0.25">
      <c r="A3705" s="17" t="s">
        <v>5843</v>
      </c>
      <c r="B3705" s="14" t="s">
        <v>327</v>
      </c>
      <c r="C3705" s="14" t="s">
        <v>5837</v>
      </c>
    </row>
    <row r="3706" spans="1:3" x14ac:dyDescent="0.25">
      <c r="A3706" s="17" t="s">
        <v>5842</v>
      </c>
      <c r="B3706" s="14" t="s">
        <v>327</v>
      </c>
      <c r="C3706" s="14" t="s">
        <v>5837</v>
      </c>
    </row>
    <row r="3707" spans="1:3" x14ac:dyDescent="0.25">
      <c r="A3707" s="17" t="s">
        <v>5841</v>
      </c>
      <c r="B3707" s="14" t="s">
        <v>327</v>
      </c>
      <c r="C3707" s="14" t="s">
        <v>5837</v>
      </c>
    </row>
    <row r="3708" spans="1:3" x14ac:dyDescent="0.25">
      <c r="A3708" s="17" t="s">
        <v>5840</v>
      </c>
      <c r="B3708" s="14" t="s">
        <v>327</v>
      </c>
      <c r="C3708" s="14" t="s">
        <v>5837</v>
      </c>
    </row>
    <row r="3709" spans="1:3" x14ac:dyDescent="0.25">
      <c r="A3709" s="17" t="s">
        <v>5839</v>
      </c>
      <c r="B3709" s="14" t="s">
        <v>327</v>
      </c>
      <c r="C3709" s="14" t="s">
        <v>5837</v>
      </c>
    </row>
    <row r="3710" spans="1:3" x14ac:dyDescent="0.25">
      <c r="A3710" s="17" t="s">
        <v>5838</v>
      </c>
      <c r="B3710" s="14" t="s">
        <v>327</v>
      </c>
      <c r="C3710" s="14" t="s">
        <v>5837</v>
      </c>
    </row>
    <row r="3711" spans="1:3" x14ac:dyDescent="0.25">
      <c r="A3711" s="17" t="s">
        <v>5836</v>
      </c>
      <c r="B3711" s="14" t="s">
        <v>327</v>
      </c>
      <c r="C3711" s="14" t="s">
        <v>5822</v>
      </c>
    </row>
    <row r="3712" spans="1:3" x14ac:dyDescent="0.25">
      <c r="A3712" s="17" t="s">
        <v>5835</v>
      </c>
      <c r="B3712" s="14" t="s">
        <v>327</v>
      </c>
      <c r="C3712" s="14" t="s">
        <v>5822</v>
      </c>
    </row>
    <row r="3713" spans="1:3" x14ac:dyDescent="0.25">
      <c r="A3713" s="17" t="s">
        <v>5834</v>
      </c>
      <c r="B3713" s="14" t="s">
        <v>327</v>
      </c>
      <c r="C3713" s="14" t="s">
        <v>5796</v>
      </c>
    </row>
    <row r="3714" spans="1:3" x14ac:dyDescent="0.25">
      <c r="A3714" s="17" t="s">
        <v>5833</v>
      </c>
      <c r="B3714" s="14" t="s">
        <v>327</v>
      </c>
      <c r="C3714" s="14" t="s">
        <v>5796</v>
      </c>
    </row>
    <row r="3715" spans="1:3" x14ac:dyDescent="0.25">
      <c r="A3715" s="17" t="s">
        <v>5832</v>
      </c>
      <c r="B3715" s="14" t="s">
        <v>327</v>
      </c>
      <c r="C3715" s="14" t="s">
        <v>5803</v>
      </c>
    </row>
    <row r="3716" spans="1:3" x14ac:dyDescent="0.25">
      <c r="A3716" s="17" t="s">
        <v>5831</v>
      </c>
      <c r="B3716" s="14" t="s">
        <v>327</v>
      </c>
      <c r="C3716" s="14" t="s">
        <v>5830</v>
      </c>
    </row>
    <row r="3717" spans="1:3" x14ac:dyDescent="0.25">
      <c r="A3717" s="17" t="s">
        <v>5829</v>
      </c>
      <c r="B3717" s="14" t="s">
        <v>327</v>
      </c>
      <c r="C3717" s="14" t="s">
        <v>5827</v>
      </c>
    </row>
    <row r="3718" spans="1:3" x14ac:dyDescent="0.25">
      <c r="A3718" s="17" t="s">
        <v>5828</v>
      </c>
      <c r="B3718" s="14" t="s">
        <v>327</v>
      </c>
      <c r="C3718" s="14" t="s">
        <v>5827</v>
      </c>
    </row>
    <row r="3719" spans="1:3" x14ac:dyDescent="0.25">
      <c r="A3719" s="17" t="s">
        <v>5826</v>
      </c>
      <c r="B3719" s="14" t="s">
        <v>327</v>
      </c>
      <c r="C3719" s="14" t="s">
        <v>5756</v>
      </c>
    </row>
    <row r="3720" spans="1:3" x14ac:dyDescent="0.25">
      <c r="A3720" s="17" t="s">
        <v>5825</v>
      </c>
      <c r="B3720" s="14" t="s">
        <v>327</v>
      </c>
      <c r="C3720" s="14" t="s">
        <v>5756</v>
      </c>
    </row>
    <row r="3721" spans="1:3" x14ac:dyDescent="0.25">
      <c r="A3721" s="17" t="s">
        <v>5824</v>
      </c>
      <c r="B3721" s="14" t="s">
        <v>327</v>
      </c>
      <c r="C3721" s="14" t="s">
        <v>5822</v>
      </c>
    </row>
    <row r="3722" spans="1:3" x14ac:dyDescent="0.25">
      <c r="A3722" s="17" t="s">
        <v>5823</v>
      </c>
      <c r="B3722" s="14" t="s">
        <v>327</v>
      </c>
      <c r="C3722" s="14" t="s">
        <v>5822</v>
      </c>
    </row>
    <row r="3723" spans="1:3" x14ac:dyDescent="0.25">
      <c r="A3723" s="17" t="s">
        <v>5821</v>
      </c>
      <c r="B3723" s="14" t="s">
        <v>327</v>
      </c>
      <c r="C3723" s="14" t="s">
        <v>5813</v>
      </c>
    </row>
    <row r="3724" spans="1:3" x14ac:dyDescent="0.25">
      <c r="A3724" s="17" t="s">
        <v>5820</v>
      </c>
      <c r="B3724" s="14" t="s">
        <v>327</v>
      </c>
      <c r="C3724" s="14" t="s">
        <v>5813</v>
      </c>
    </row>
    <row r="3725" spans="1:3" x14ac:dyDescent="0.25">
      <c r="A3725" s="17" t="s">
        <v>5819</v>
      </c>
      <c r="B3725" s="14" t="s">
        <v>327</v>
      </c>
      <c r="C3725" s="14" t="s">
        <v>5813</v>
      </c>
    </row>
    <row r="3726" spans="1:3" x14ac:dyDescent="0.25">
      <c r="A3726" s="17" t="s">
        <v>5818</v>
      </c>
      <c r="B3726" s="14" t="s">
        <v>327</v>
      </c>
      <c r="C3726" s="14" t="s">
        <v>5766</v>
      </c>
    </row>
    <row r="3727" spans="1:3" x14ac:dyDescent="0.25">
      <c r="A3727" s="17" t="s">
        <v>5817</v>
      </c>
      <c r="B3727" s="14" t="s">
        <v>327</v>
      </c>
      <c r="C3727" s="14" t="s">
        <v>5760</v>
      </c>
    </row>
    <row r="3728" spans="1:3" x14ac:dyDescent="0.25">
      <c r="A3728" s="17" t="s">
        <v>5816</v>
      </c>
      <c r="B3728" s="14" t="s">
        <v>327</v>
      </c>
      <c r="C3728" s="14" t="s">
        <v>5800</v>
      </c>
    </row>
    <row r="3729" spans="1:3" x14ac:dyDescent="0.25">
      <c r="A3729" s="17" t="s">
        <v>5815</v>
      </c>
      <c r="B3729" s="14" t="s">
        <v>327</v>
      </c>
      <c r="C3729" s="14" t="s">
        <v>5813</v>
      </c>
    </row>
    <row r="3730" spans="1:3" x14ac:dyDescent="0.25">
      <c r="A3730" s="17" t="s">
        <v>5814</v>
      </c>
      <c r="B3730" s="14" t="s">
        <v>327</v>
      </c>
      <c r="C3730" s="14" t="s">
        <v>5813</v>
      </c>
    </row>
    <row r="3731" spans="1:3" x14ac:dyDescent="0.25">
      <c r="A3731" s="17" t="s">
        <v>5812</v>
      </c>
      <c r="B3731" s="14" t="s">
        <v>327</v>
      </c>
      <c r="C3731" s="14" t="s">
        <v>5766</v>
      </c>
    </row>
    <row r="3732" spans="1:3" x14ac:dyDescent="0.25">
      <c r="A3732" s="17" t="s">
        <v>5810</v>
      </c>
      <c r="B3732" s="14" t="s">
        <v>327</v>
      </c>
      <c r="C3732" s="14" t="s">
        <v>5811</v>
      </c>
    </row>
    <row r="3733" spans="1:3" x14ac:dyDescent="0.25">
      <c r="A3733" s="17" t="s">
        <v>5810</v>
      </c>
      <c r="B3733" s="14" t="s">
        <v>327</v>
      </c>
      <c r="C3733" s="14" t="s">
        <v>5766</v>
      </c>
    </row>
    <row r="3734" spans="1:3" x14ac:dyDescent="0.25">
      <c r="A3734" s="17" t="s">
        <v>5809</v>
      </c>
      <c r="B3734" s="14" t="s">
        <v>327</v>
      </c>
      <c r="C3734" s="14" t="s">
        <v>5808</v>
      </c>
    </row>
    <row r="3735" spans="1:3" x14ac:dyDescent="0.25">
      <c r="A3735" s="17" t="s">
        <v>5807</v>
      </c>
      <c r="B3735" s="14" t="s">
        <v>327</v>
      </c>
      <c r="C3735" s="14" t="s">
        <v>5766</v>
      </c>
    </row>
    <row r="3736" spans="1:3" x14ac:dyDescent="0.25">
      <c r="A3736" s="17" t="s">
        <v>5806</v>
      </c>
      <c r="B3736" s="14" t="s">
        <v>327</v>
      </c>
      <c r="C3736" s="14" t="s">
        <v>5766</v>
      </c>
    </row>
    <row r="3737" spans="1:3" x14ac:dyDescent="0.25">
      <c r="A3737" s="17" t="s">
        <v>5805</v>
      </c>
      <c r="B3737" s="14" t="s">
        <v>327</v>
      </c>
      <c r="C3737" s="14" t="s">
        <v>5800</v>
      </c>
    </row>
    <row r="3738" spans="1:3" x14ac:dyDescent="0.25">
      <c r="A3738" s="17" t="s">
        <v>5804</v>
      </c>
      <c r="B3738" s="14" t="s">
        <v>327</v>
      </c>
      <c r="C3738" s="14" t="s">
        <v>5800</v>
      </c>
    </row>
    <row r="3739" spans="1:3" x14ac:dyDescent="0.25">
      <c r="A3739" s="17" t="s">
        <v>5802</v>
      </c>
      <c r="B3739" s="14" t="s">
        <v>327</v>
      </c>
      <c r="C3739" s="14" t="s">
        <v>5803</v>
      </c>
    </row>
    <row r="3740" spans="1:3" x14ac:dyDescent="0.25">
      <c r="A3740" s="17" t="s">
        <v>5802</v>
      </c>
      <c r="B3740" s="14" t="s">
        <v>327</v>
      </c>
      <c r="C3740" s="14" t="s">
        <v>5800</v>
      </c>
    </row>
    <row r="3741" spans="1:3" x14ac:dyDescent="0.25">
      <c r="A3741" s="17" t="s">
        <v>5801</v>
      </c>
      <c r="B3741" s="14" t="s">
        <v>327</v>
      </c>
      <c r="C3741" s="14" t="s">
        <v>5800</v>
      </c>
    </row>
    <row r="3742" spans="1:3" x14ac:dyDescent="0.25">
      <c r="A3742" s="17" t="s">
        <v>5799</v>
      </c>
      <c r="B3742" s="14" t="s">
        <v>327</v>
      </c>
      <c r="C3742" s="14" t="s">
        <v>5794</v>
      </c>
    </row>
    <row r="3743" spans="1:3" x14ac:dyDescent="0.25">
      <c r="A3743" s="17" t="s">
        <v>5798</v>
      </c>
      <c r="B3743" s="14" t="s">
        <v>327</v>
      </c>
      <c r="C3743" s="14" t="s">
        <v>5794</v>
      </c>
    </row>
    <row r="3744" spans="1:3" x14ac:dyDescent="0.25">
      <c r="A3744" s="17" t="s">
        <v>5797</v>
      </c>
      <c r="B3744" s="14" t="s">
        <v>327</v>
      </c>
      <c r="C3744" s="14" t="s">
        <v>5794</v>
      </c>
    </row>
    <row r="3745" spans="1:3" x14ac:dyDescent="0.25">
      <c r="A3745" s="17" t="s">
        <v>5797</v>
      </c>
      <c r="B3745" s="14" t="s">
        <v>327</v>
      </c>
      <c r="C3745" s="14" t="s">
        <v>5796</v>
      </c>
    </row>
    <row r="3746" spans="1:3" x14ac:dyDescent="0.25">
      <c r="A3746" s="17" t="s">
        <v>5795</v>
      </c>
      <c r="B3746" s="14" t="s">
        <v>327</v>
      </c>
      <c r="C3746" s="14" t="s">
        <v>5794</v>
      </c>
    </row>
    <row r="3747" spans="1:3" x14ac:dyDescent="0.25">
      <c r="A3747" s="17" t="s">
        <v>5793</v>
      </c>
      <c r="B3747" s="14" t="s">
        <v>327</v>
      </c>
      <c r="C3747" s="14" t="s">
        <v>5791</v>
      </c>
    </row>
    <row r="3748" spans="1:3" x14ac:dyDescent="0.25">
      <c r="A3748" s="17" t="s">
        <v>5792</v>
      </c>
      <c r="B3748" s="14" t="s">
        <v>327</v>
      </c>
      <c r="C3748" s="14" t="s">
        <v>5791</v>
      </c>
    </row>
    <row r="3749" spans="1:3" x14ac:dyDescent="0.25">
      <c r="A3749" s="17" t="s">
        <v>5790</v>
      </c>
      <c r="B3749" s="14" t="s">
        <v>327</v>
      </c>
      <c r="C3749" s="14" t="s">
        <v>5769</v>
      </c>
    </row>
    <row r="3750" spans="1:3" x14ac:dyDescent="0.25">
      <c r="A3750" s="17" t="s">
        <v>5789</v>
      </c>
      <c r="B3750" s="14" t="s">
        <v>327</v>
      </c>
      <c r="C3750" s="14" t="s">
        <v>5769</v>
      </c>
    </row>
    <row r="3751" spans="1:3" x14ac:dyDescent="0.25">
      <c r="A3751" s="17" t="s">
        <v>5788</v>
      </c>
      <c r="B3751" s="14" t="s">
        <v>327</v>
      </c>
      <c r="C3751" s="14" t="s">
        <v>5769</v>
      </c>
    </row>
    <row r="3752" spans="1:3" x14ac:dyDescent="0.25">
      <c r="A3752" s="17" t="s">
        <v>5787</v>
      </c>
      <c r="B3752" s="14" t="s">
        <v>327</v>
      </c>
      <c r="C3752" s="14" t="s">
        <v>5769</v>
      </c>
    </row>
    <row r="3753" spans="1:3" x14ac:dyDescent="0.25">
      <c r="A3753" s="17" t="s">
        <v>5786</v>
      </c>
      <c r="B3753" s="14" t="s">
        <v>327</v>
      </c>
      <c r="C3753" s="14" t="s">
        <v>5769</v>
      </c>
    </row>
    <row r="3754" spans="1:3" x14ac:dyDescent="0.25">
      <c r="A3754" s="17" t="s">
        <v>5785</v>
      </c>
      <c r="B3754" s="14" t="s">
        <v>327</v>
      </c>
      <c r="C3754" s="14" t="s">
        <v>5769</v>
      </c>
    </row>
    <row r="3755" spans="1:3" x14ac:dyDescent="0.25">
      <c r="A3755" s="17" t="s">
        <v>5784</v>
      </c>
      <c r="B3755" s="14" t="s">
        <v>327</v>
      </c>
      <c r="C3755" s="14" t="s">
        <v>5760</v>
      </c>
    </row>
    <row r="3756" spans="1:3" x14ac:dyDescent="0.25">
      <c r="A3756" s="17" t="s">
        <v>5783</v>
      </c>
      <c r="B3756" s="14" t="s">
        <v>327</v>
      </c>
      <c r="C3756" s="14" t="s">
        <v>5760</v>
      </c>
    </row>
    <row r="3757" spans="1:3" x14ac:dyDescent="0.25">
      <c r="A3757" s="17" t="s">
        <v>5782</v>
      </c>
      <c r="B3757" s="14" t="s">
        <v>327</v>
      </c>
      <c r="C3757" s="14" t="s">
        <v>5760</v>
      </c>
    </row>
    <row r="3758" spans="1:3" x14ac:dyDescent="0.25">
      <c r="A3758" s="17" t="s">
        <v>5781</v>
      </c>
      <c r="B3758" s="14" t="s">
        <v>327</v>
      </c>
      <c r="C3758" s="14" t="s">
        <v>5760</v>
      </c>
    </row>
    <row r="3759" spans="1:3" x14ac:dyDescent="0.25">
      <c r="A3759" s="17" t="s">
        <v>5780</v>
      </c>
      <c r="B3759" s="14" t="s">
        <v>327</v>
      </c>
      <c r="C3759" s="14" t="s">
        <v>5760</v>
      </c>
    </row>
    <row r="3760" spans="1:3" x14ac:dyDescent="0.25">
      <c r="A3760" s="17" t="s">
        <v>5779</v>
      </c>
      <c r="B3760" s="14" t="s">
        <v>327</v>
      </c>
      <c r="C3760" s="14" t="s">
        <v>5756</v>
      </c>
    </row>
    <row r="3761" spans="1:3" x14ac:dyDescent="0.25">
      <c r="A3761" s="17" t="s">
        <v>5778</v>
      </c>
      <c r="B3761" s="14" t="s">
        <v>327</v>
      </c>
      <c r="C3761" s="14" t="s">
        <v>5756</v>
      </c>
    </row>
    <row r="3762" spans="1:3" x14ac:dyDescent="0.25">
      <c r="A3762" s="17" t="s">
        <v>5777</v>
      </c>
      <c r="B3762" s="14" t="s">
        <v>327</v>
      </c>
      <c r="C3762" s="14" t="s">
        <v>5756</v>
      </c>
    </row>
    <row r="3763" spans="1:3" x14ac:dyDescent="0.25">
      <c r="A3763" s="17" t="s">
        <v>5776</v>
      </c>
      <c r="B3763" s="14" t="s">
        <v>327</v>
      </c>
      <c r="C3763" s="14" t="s">
        <v>5756</v>
      </c>
    </row>
    <row r="3764" spans="1:3" x14ac:dyDescent="0.25">
      <c r="A3764" s="17" t="s">
        <v>5775</v>
      </c>
      <c r="B3764" s="14" t="s">
        <v>327</v>
      </c>
      <c r="C3764" s="14" t="s">
        <v>5769</v>
      </c>
    </row>
    <row r="3765" spans="1:3" x14ac:dyDescent="0.25">
      <c r="A3765" s="17" t="s">
        <v>5774</v>
      </c>
      <c r="B3765" s="14" t="s">
        <v>327</v>
      </c>
      <c r="C3765" s="14" t="s">
        <v>5769</v>
      </c>
    </row>
    <row r="3766" spans="1:3" x14ac:dyDescent="0.25">
      <c r="A3766" s="17" t="s">
        <v>5773</v>
      </c>
      <c r="B3766" s="14" t="s">
        <v>327</v>
      </c>
      <c r="C3766" s="14" t="s">
        <v>5769</v>
      </c>
    </row>
    <row r="3767" spans="1:3" x14ac:dyDescent="0.25">
      <c r="A3767" s="17" t="s">
        <v>5772</v>
      </c>
      <c r="B3767" s="14" t="s">
        <v>327</v>
      </c>
      <c r="C3767" s="14" t="s">
        <v>5769</v>
      </c>
    </row>
    <row r="3768" spans="1:3" x14ac:dyDescent="0.25">
      <c r="A3768" s="17" t="s">
        <v>5771</v>
      </c>
      <c r="B3768" s="14" t="s">
        <v>327</v>
      </c>
      <c r="C3768" s="14" t="s">
        <v>5769</v>
      </c>
    </row>
    <row r="3769" spans="1:3" x14ac:dyDescent="0.25">
      <c r="A3769" s="17" t="s">
        <v>5770</v>
      </c>
      <c r="B3769" s="14" t="s">
        <v>327</v>
      </c>
      <c r="C3769" s="14" t="s">
        <v>5769</v>
      </c>
    </row>
    <row r="3770" spans="1:3" x14ac:dyDescent="0.25">
      <c r="A3770" s="17" t="s">
        <v>5767</v>
      </c>
      <c r="B3770" s="14" t="s">
        <v>327</v>
      </c>
      <c r="C3770" s="14" t="s">
        <v>5768</v>
      </c>
    </row>
    <row r="3771" spans="1:3" x14ac:dyDescent="0.25">
      <c r="A3771" s="17" t="s">
        <v>5767</v>
      </c>
      <c r="B3771" s="14" t="s">
        <v>327</v>
      </c>
      <c r="C3771" s="14" t="s">
        <v>5766</v>
      </c>
    </row>
    <row r="3772" spans="1:3" x14ac:dyDescent="0.25">
      <c r="A3772" s="17" t="s">
        <v>5765</v>
      </c>
      <c r="B3772" s="14" t="s">
        <v>327</v>
      </c>
      <c r="C3772" s="14" t="s">
        <v>5763</v>
      </c>
    </row>
    <row r="3773" spans="1:3" x14ac:dyDescent="0.25">
      <c r="A3773" s="17" t="s">
        <v>5764</v>
      </c>
      <c r="B3773" s="14" t="s">
        <v>327</v>
      </c>
      <c r="C3773" s="14" t="s">
        <v>5763</v>
      </c>
    </row>
    <row r="3774" spans="1:3" x14ac:dyDescent="0.25">
      <c r="A3774" s="17" t="s">
        <v>5762</v>
      </c>
      <c r="B3774" s="14" t="s">
        <v>327</v>
      </c>
      <c r="C3774" s="14" t="s">
        <v>5760</v>
      </c>
    </row>
    <row r="3775" spans="1:3" x14ac:dyDescent="0.25">
      <c r="A3775" s="17" t="s">
        <v>5761</v>
      </c>
      <c r="B3775" s="14" t="s">
        <v>327</v>
      </c>
      <c r="C3775" s="14" t="s">
        <v>5760</v>
      </c>
    </row>
    <row r="3776" spans="1:3" x14ac:dyDescent="0.25">
      <c r="A3776" s="17" t="s">
        <v>5759</v>
      </c>
      <c r="B3776" s="14" t="s">
        <v>327</v>
      </c>
      <c r="C3776" s="14" t="s">
        <v>5758</v>
      </c>
    </row>
    <row r="3777" spans="1:3" x14ac:dyDescent="0.25">
      <c r="A3777" s="17" t="s">
        <v>5757</v>
      </c>
      <c r="B3777" s="14" t="s">
        <v>327</v>
      </c>
      <c r="C3777" s="14" t="s">
        <v>5756</v>
      </c>
    </row>
    <row r="3778" spans="1:3" x14ac:dyDescent="0.25">
      <c r="A3778" s="17" t="s">
        <v>5755</v>
      </c>
      <c r="B3778" s="14" t="s">
        <v>319</v>
      </c>
      <c r="C3778" s="14" t="s">
        <v>5741</v>
      </c>
    </row>
    <row r="3779" spans="1:3" x14ac:dyDescent="0.25">
      <c r="A3779" s="17" t="s">
        <v>5754</v>
      </c>
      <c r="B3779" s="14" t="s">
        <v>319</v>
      </c>
      <c r="C3779" s="14" t="s">
        <v>5741</v>
      </c>
    </row>
    <row r="3780" spans="1:3" x14ac:dyDescent="0.25">
      <c r="A3780" s="17" t="s">
        <v>5753</v>
      </c>
      <c r="B3780" s="14" t="s">
        <v>319</v>
      </c>
      <c r="C3780" s="14" t="s">
        <v>5741</v>
      </c>
    </row>
    <row r="3781" spans="1:3" x14ac:dyDescent="0.25">
      <c r="A3781" s="17" t="s">
        <v>5752</v>
      </c>
      <c r="B3781" s="14" t="s">
        <v>319</v>
      </c>
      <c r="C3781" s="14" t="s">
        <v>5741</v>
      </c>
    </row>
    <row r="3782" spans="1:3" x14ac:dyDescent="0.25">
      <c r="A3782" s="17" t="s">
        <v>5751</v>
      </c>
      <c r="B3782" s="14" t="s">
        <v>319</v>
      </c>
      <c r="C3782" s="14" t="s">
        <v>5741</v>
      </c>
    </row>
    <row r="3783" spans="1:3" x14ac:dyDescent="0.25">
      <c r="A3783" s="17" t="s">
        <v>5750</v>
      </c>
      <c r="B3783" s="14" t="s">
        <v>319</v>
      </c>
      <c r="C3783" s="14" t="s">
        <v>5741</v>
      </c>
    </row>
    <row r="3784" spans="1:3" x14ac:dyDescent="0.25">
      <c r="A3784" s="17" t="s">
        <v>5749</v>
      </c>
      <c r="B3784" s="14" t="s">
        <v>319</v>
      </c>
      <c r="C3784" s="14" t="s">
        <v>5741</v>
      </c>
    </row>
    <row r="3785" spans="1:3" x14ac:dyDescent="0.25">
      <c r="A3785" s="17" t="s">
        <v>5748</v>
      </c>
      <c r="B3785" s="14" t="s">
        <v>319</v>
      </c>
      <c r="C3785" s="14" t="s">
        <v>5695</v>
      </c>
    </row>
    <row r="3786" spans="1:3" x14ac:dyDescent="0.25">
      <c r="A3786" s="17" t="s">
        <v>5748</v>
      </c>
      <c r="B3786" s="14" t="s">
        <v>319</v>
      </c>
      <c r="C3786" s="14" t="s">
        <v>5741</v>
      </c>
    </row>
    <row r="3787" spans="1:3" x14ac:dyDescent="0.25">
      <c r="A3787" s="17" t="s">
        <v>5747</v>
      </c>
      <c r="B3787" s="14" t="s">
        <v>319</v>
      </c>
      <c r="C3787" s="14" t="s">
        <v>5695</v>
      </c>
    </row>
    <row r="3788" spans="1:3" x14ac:dyDescent="0.25">
      <c r="A3788" s="17" t="s">
        <v>5747</v>
      </c>
      <c r="B3788" s="14" t="s">
        <v>319</v>
      </c>
      <c r="C3788" s="14" t="s">
        <v>5741</v>
      </c>
    </row>
    <row r="3789" spans="1:3" x14ac:dyDescent="0.25">
      <c r="A3789" s="17" t="s">
        <v>5746</v>
      </c>
      <c r="B3789" s="14" t="s">
        <v>319</v>
      </c>
      <c r="C3789" s="14" t="s">
        <v>5741</v>
      </c>
    </row>
    <row r="3790" spans="1:3" x14ac:dyDescent="0.25">
      <c r="A3790" s="17" t="s">
        <v>5745</v>
      </c>
      <c r="B3790" s="14" t="s">
        <v>319</v>
      </c>
      <c r="C3790" s="14" t="s">
        <v>5741</v>
      </c>
    </row>
    <row r="3791" spans="1:3" x14ac:dyDescent="0.25">
      <c r="A3791" s="17" t="s">
        <v>5744</v>
      </c>
      <c r="B3791" s="14" t="s">
        <v>319</v>
      </c>
      <c r="C3791" s="14" t="s">
        <v>5741</v>
      </c>
    </row>
    <row r="3792" spans="1:3" x14ac:dyDescent="0.25">
      <c r="A3792" s="17" t="s">
        <v>5743</v>
      </c>
      <c r="B3792" s="14" t="s">
        <v>319</v>
      </c>
      <c r="C3792" s="14" t="s">
        <v>5741</v>
      </c>
    </row>
    <row r="3793" spans="1:3" x14ac:dyDescent="0.25">
      <c r="A3793" s="17" t="s">
        <v>5742</v>
      </c>
      <c r="B3793" s="14" t="s">
        <v>319</v>
      </c>
      <c r="C3793" s="14" t="s">
        <v>5741</v>
      </c>
    </row>
    <row r="3794" spans="1:3" x14ac:dyDescent="0.25">
      <c r="A3794" s="17" t="s">
        <v>5740</v>
      </c>
      <c r="B3794" s="14" t="s">
        <v>319</v>
      </c>
      <c r="C3794" s="14" t="s">
        <v>5737</v>
      </c>
    </row>
    <row r="3795" spans="1:3" x14ac:dyDescent="0.25">
      <c r="A3795" s="17" t="s">
        <v>5739</v>
      </c>
      <c r="B3795" s="14" t="s">
        <v>319</v>
      </c>
      <c r="C3795" s="14" t="s">
        <v>5737</v>
      </c>
    </row>
    <row r="3796" spans="1:3" x14ac:dyDescent="0.25">
      <c r="A3796" s="17" t="s">
        <v>5738</v>
      </c>
      <c r="B3796" s="14" t="s">
        <v>319</v>
      </c>
      <c r="C3796" s="14" t="s">
        <v>5737</v>
      </c>
    </row>
    <row r="3797" spans="1:3" x14ac:dyDescent="0.25">
      <c r="A3797" s="17" t="s">
        <v>5736</v>
      </c>
      <c r="B3797" s="14" t="s">
        <v>319</v>
      </c>
      <c r="C3797" s="14" t="s">
        <v>5733</v>
      </c>
    </row>
    <row r="3798" spans="1:3" x14ac:dyDescent="0.25">
      <c r="A3798" s="17" t="s">
        <v>5735</v>
      </c>
      <c r="B3798" s="14" t="s">
        <v>319</v>
      </c>
      <c r="C3798" s="14" t="s">
        <v>5733</v>
      </c>
    </row>
    <row r="3799" spans="1:3" x14ac:dyDescent="0.25">
      <c r="A3799" s="17" t="s">
        <v>5734</v>
      </c>
      <c r="B3799" s="14" t="s">
        <v>319</v>
      </c>
      <c r="C3799" s="14" t="s">
        <v>5733</v>
      </c>
    </row>
    <row r="3800" spans="1:3" x14ac:dyDescent="0.25">
      <c r="A3800" s="17" t="s">
        <v>5732</v>
      </c>
      <c r="B3800" s="14" t="s">
        <v>319</v>
      </c>
      <c r="C3800" s="14" t="s">
        <v>5730</v>
      </c>
    </row>
    <row r="3801" spans="1:3" x14ac:dyDescent="0.25">
      <c r="A3801" s="17" t="s">
        <v>5731</v>
      </c>
      <c r="B3801" s="14" t="s">
        <v>319</v>
      </c>
      <c r="C3801" s="14" t="s">
        <v>5730</v>
      </c>
    </row>
    <row r="3802" spans="1:3" x14ac:dyDescent="0.25">
      <c r="A3802" s="17" t="s">
        <v>5729</v>
      </c>
      <c r="B3802" s="14" t="s">
        <v>319</v>
      </c>
      <c r="C3802" s="14" t="s">
        <v>5727</v>
      </c>
    </row>
    <row r="3803" spans="1:3" x14ac:dyDescent="0.25">
      <c r="A3803" s="17" t="s">
        <v>5728</v>
      </c>
      <c r="B3803" s="14" t="s">
        <v>319</v>
      </c>
      <c r="C3803" s="14" t="s">
        <v>5727</v>
      </c>
    </row>
    <row r="3804" spans="1:3" x14ac:dyDescent="0.25">
      <c r="A3804" s="17" t="s">
        <v>5726</v>
      </c>
      <c r="B3804" s="14" t="s">
        <v>319</v>
      </c>
      <c r="C3804" s="14" t="s">
        <v>5723</v>
      </c>
    </row>
    <row r="3805" spans="1:3" x14ac:dyDescent="0.25">
      <c r="A3805" s="17" t="s">
        <v>5725</v>
      </c>
      <c r="B3805" s="14" t="s">
        <v>319</v>
      </c>
      <c r="C3805" s="14" t="s">
        <v>5723</v>
      </c>
    </row>
    <row r="3806" spans="1:3" x14ac:dyDescent="0.25">
      <c r="A3806" s="17" t="s">
        <v>5724</v>
      </c>
      <c r="B3806" s="14" t="s">
        <v>319</v>
      </c>
      <c r="C3806" s="14" t="s">
        <v>5723</v>
      </c>
    </row>
    <row r="3807" spans="1:3" x14ac:dyDescent="0.25">
      <c r="A3807" s="17" t="s">
        <v>5722</v>
      </c>
      <c r="B3807" s="14" t="s">
        <v>319</v>
      </c>
      <c r="C3807" s="14" t="s">
        <v>5718</v>
      </c>
    </row>
    <row r="3808" spans="1:3" x14ac:dyDescent="0.25">
      <c r="A3808" s="17" t="s">
        <v>5721</v>
      </c>
      <c r="B3808" s="14" t="s">
        <v>319</v>
      </c>
      <c r="C3808" s="14" t="s">
        <v>5718</v>
      </c>
    </row>
    <row r="3809" spans="1:3" x14ac:dyDescent="0.25">
      <c r="A3809" s="17" t="s">
        <v>5720</v>
      </c>
      <c r="B3809" s="14" t="s">
        <v>319</v>
      </c>
      <c r="C3809" s="14" t="s">
        <v>5718</v>
      </c>
    </row>
    <row r="3810" spans="1:3" x14ac:dyDescent="0.25">
      <c r="A3810" s="17" t="s">
        <v>5719</v>
      </c>
      <c r="B3810" s="14" t="s">
        <v>319</v>
      </c>
      <c r="C3810" s="14" t="s">
        <v>5718</v>
      </c>
    </row>
    <row r="3811" spans="1:3" x14ac:dyDescent="0.25">
      <c r="A3811" s="17" t="s">
        <v>5717</v>
      </c>
      <c r="B3811" s="14" t="s">
        <v>319</v>
      </c>
      <c r="C3811" s="14" t="s">
        <v>5714</v>
      </c>
    </row>
    <row r="3812" spans="1:3" x14ac:dyDescent="0.25">
      <c r="A3812" s="17" t="s">
        <v>5716</v>
      </c>
      <c r="B3812" s="14" t="s">
        <v>319</v>
      </c>
      <c r="C3812" s="14" t="s">
        <v>5714</v>
      </c>
    </row>
    <row r="3813" spans="1:3" x14ac:dyDescent="0.25">
      <c r="A3813" s="17" t="s">
        <v>5715</v>
      </c>
      <c r="B3813" s="14" t="s">
        <v>319</v>
      </c>
      <c r="C3813" s="14" t="s">
        <v>5714</v>
      </c>
    </row>
    <row r="3814" spans="1:3" x14ac:dyDescent="0.25">
      <c r="A3814" s="17" t="s">
        <v>5713</v>
      </c>
      <c r="B3814" s="14" t="s">
        <v>319</v>
      </c>
      <c r="C3814" s="14" t="s">
        <v>5695</v>
      </c>
    </row>
    <row r="3815" spans="1:3" x14ac:dyDescent="0.25">
      <c r="A3815" s="17" t="s">
        <v>5712</v>
      </c>
      <c r="B3815" s="14" t="s">
        <v>315</v>
      </c>
      <c r="C3815" s="14" t="s">
        <v>4896</v>
      </c>
    </row>
    <row r="3816" spans="1:3" x14ac:dyDescent="0.25">
      <c r="A3816" s="17" t="s">
        <v>5711</v>
      </c>
      <c r="B3816" s="14" t="s">
        <v>319</v>
      </c>
      <c r="C3816" s="14" t="s">
        <v>5695</v>
      </c>
    </row>
    <row r="3817" spans="1:3" x14ac:dyDescent="0.25">
      <c r="A3817" s="17" t="s">
        <v>5710</v>
      </c>
      <c r="B3817" s="14" t="s">
        <v>319</v>
      </c>
      <c r="C3817" s="14" t="s">
        <v>5695</v>
      </c>
    </row>
    <row r="3818" spans="1:3" x14ac:dyDescent="0.25">
      <c r="A3818" s="17" t="s">
        <v>5709</v>
      </c>
      <c r="B3818" s="14" t="s">
        <v>319</v>
      </c>
      <c r="C3818" s="14" t="s">
        <v>5695</v>
      </c>
    </row>
    <row r="3819" spans="1:3" x14ac:dyDescent="0.25">
      <c r="A3819" s="17" t="s">
        <v>5708</v>
      </c>
      <c r="B3819" s="14" t="s">
        <v>319</v>
      </c>
      <c r="C3819" s="14" t="s">
        <v>5695</v>
      </c>
    </row>
    <row r="3820" spans="1:3" x14ac:dyDescent="0.25">
      <c r="A3820" s="17" t="s">
        <v>5707</v>
      </c>
      <c r="B3820" s="14" t="s">
        <v>319</v>
      </c>
      <c r="C3820" s="14" t="s">
        <v>5695</v>
      </c>
    </row>
    <row r="3821" spans="1:3" x14ac:dyDescent="0.25">
      <c r="A3821" s="17" t="s">
        <v>5706</v>
      </c>
      <c r="B3821" s="14" t="s">
        <v>319</v>
      </c>
      <c r="C3821" s="14" t="s">
        <v>5695</v>
      </c>
    </row>
    <row r="3822" spans="1:3" x14ac:dyDescent="0.25">
      <c r="A3822" s="17" t="s">
        <v>5705</v>
      </c>
      <c r="B3822" s="14" t="s">
        <v>319</v>
      </c>
      <c r="C3822" s="14" t="s">
        <v>5695</v>
      </c>
    </row>
    <row r="3823" spans="1:3" x14ac:dyDescent="0.25">
      <c r="A3823" s="17" t="s">
        <v>5704</v>
      </c>
      <c r="B3823" s="14" t="s">
        <v>319</v>
      </c>
      <c r="C3823" s="14" t="s">
        <v>5695</v>
      </c>
    </row>
    <row r="3824" spans="1:3" x14ac:dyDescent="0.25">
      <c r="A3824" s="17" t="s">
        <v>5703</v>
      </c>
      <c r="B3824" s="14" t="s">
        <v>319</v>
      </c>
      <c r="C3824" s="14" t="s">
        <v>5695</v>
      </c>
    </row>
    <row r="3825" spans="1:3" x14ac:dyDescent="0.25">
      <c r="A3825" s="17" t="s">
        <v>5702</v>
      </c>
      <c r="B3825" s="14" t="s">
        <v>319</v>
      </c>
      <c r="C3825" s="14" t="s">
        <v>5695</v>
      </c>
    </row>
    <row r="3826" spans="1:3" x14ac:dyDescent="0.25">
      <c r="A3826" s="17" t="s">
        <v>5701</v>
      </c>
      <c r="B3826" s="14" t="s">
        <v>319</v>
      </c>
      <c r="C3826" s="14" t="s">
        <v>5695</v>
      </c>
    </row>
    <row r="3827" spans="1:3" x14ac:dyDescent="0.25">
      <c r="A3827" s="17" t="s">
        <v>5700</v>
      </c>
      <c r="B3827" s="14" t="s">
        <v>319</v>
      </c>
      <c r="C3827" s="14" t="s">
        <v>5695</v>
      </c>
    </row>
    <row r="3828" spans="1:3" x14ac:dyDescent="0.25">
      <c r="A3828" s="17" t="s">
        <v>5699</v>
      </c>
      <c r="B3828" s="14" t="s">
        <v>319</v>
      </c>
      <c r="C3828" s="14" t="s">
        <v>5695</v>
      </c>
    </row>
    <row r="3829" spans="1:3" x14ac:dyDescent="0.25">
      <c r="A3829" s="17" t="s">
        <v>5698</v>
      </c>
      <c r="B3829" s="14" t="s">
        <v>319</v>
      </c>
      <c r="C3829" s="14" t="s">
        <v>5695</v>
      </c>
    </row>
    <row r="3830" spans="1:3" x14ac:dyDescent="0.25">
      <c r="A3830" s="17" t="s">
        <v>5697</v>
      </c>
      <c r="B3830" s="14" t="s">
        <v>319</v>
      </c>
      <c r="C3830" s="14" t="s">
        <v>5695</v>
      </c>
    </row>
    <row r="3831" spans="1:3" x14ac:dyDescent="0.25">
      <c r="A3831" s="17" t="s">
        <v>5696</v>
      </c>
      <c r="B3831" s="14" t="s">
        <v>319</v>
      </c>
      <c r="C3831" s="14" t="s">
        <v>5695</v>
      </c>
    </row>
    <row r="3832" spans="1:3" x14ac:dyDescent="0.25">
      <c r="A3832" s="17" t="s">
        <v>5694</v>
      </c>
      <c r="B3832" s="14" t="s">
        <v>319</v>
      </c>
      <c r="C3832" s="14" t="s">
        <v>5690</v>
      </c>
    </row>
    <row r="3833" spans="1:3" x14ac:dyDescent="0.25">
      <c r="A3833" s="17" t="s">
        <v>5693</v>
      </c>
      <c r="B3833" s="14" t="s">
        <v>319</v>
      </c>
      <c r="C3833" s="14" t="s">
        <v>5690</v>
      </c>
    </row>
    <row r="3834" spans="1:3" x14ac:dyDescent="0.25">
      <c r="A3834" s="17" t="s">
        <v>5692</v>
      </c>
      <c r="B3834" s="14" t="s">
        <v>319</v>
      </c>
      <c r="C3834" s="14" t="s">
        <v>5690</v>
      </c>
    </row>
    <row r="3835" spans="1:3" x14ac:dyDescent="0.25">
      <c r="A3835" s="17" t="s">
        <v>5691</v>
      </c>
      <c r="B3835" s="14" t="s">
        <v>319</v>
      </c>
      <c r="C3835" s="14" t="s">
        <v>5690</v>
      </c>
    </row>
    <row r="3836" spans="1:3" x14ac:dyDescent="0.25">
      <c r="A3836" s="17" t="s">
        <v>5689</v>
      </c>
      <c r="B3836" s="14" t="s">
        <v>319</v>
      </c>
      <c r="C3836" s="14" t="s">
        <v>5686</v>
      </c>
    </row>
    <row r="3837" spans="1:3" x14ac:dyDescent="0.25">
      <c r="A3837" s="17" t="s">
        <v>5688</v>
      </c>
      <c r="B3837" s="14" t="s">
        <v>319</v>
      </c>
      <c r="C3837" s="14" t="s">
        <v>5686</v>
      </c>
    </row>
    <row r="3838" spans="1:3" x14ac:dyDescent="0.25">
      <c r="A3838" s="17" t="s">
        <v>5687</v>
      </c>
      <c r="B3838" s="14" t="s">
        <v>319</v>
      </c>
      <c r="C3838" s="14" t="s">
        <v>5686</v>
      </c>
    </row>
    <row r="3839" spans="1:3" x14ac:dyDescent="0.25">
      <c r="A3839" s="17" t="s">
        <v>5685</v>
      </c>
      <c r="B3839" s="14" t="s">
        <v>319</v>
      </c>
      <c r="C3839" s="14" t="s">
        <v>5682</v>
      </c>
    </row>
    <row r="3840" spans="1:3" x14ac:dyDescent="0.25">
      <c r="A3840" s="17" t="s">
        <v>5684</v>
      </c>
      <c r="B3840" s="14" t="s">
        <v>319</v>
      </c>
      <c r="C3840" s="14" t="s">
        <v>5682</v>
      </c>
    </row>
    <row r="3841" spans="1:3" x14ac:dyDescent="0.25">
      <c r="A3841" s="17" t="s">
        <v>5683</v>
      </c>
      <c r="B3841" s="14" t="s">
        <v>319</v>
      </c>
      <c r="C3841" s="14" t="s">
        <v>5682</v>
      </c>
    </row>
    <row r="3842" spans="1:3" x14ac:dyDescent="0.25">
      <c r="A3842" s="17" t="s">
        <v>5681</v>
      </c>
      <c r="B3842" s="14" t="s">
        <v>319</v>
      </c>
      <c r="C3842" s="14" t="s">
        <v>5679</v>
      </c>
    </row>
    <row r="3843" spans="1:3" x14ac:dyDescent="0.25">
      <c r="A3843" s="17" t="s">
        <v>5680</v>
      </c>
      <c r="B3843" s="14" t="s">
        <v>319</v>
      </c>
      <c r="C3843" s="14" t="s">
        <v>5679</v>
      </c>
    </row>
    <row r="3844" spans="1:3" x14ac:dyDescent="0.25">
      <c r="A3844" s="17" t="s">
        <v>5678</v>
      </c>
      <c r="B3844" s="14" t="s">
        <v>319</v>
      </c>
      <c r="C3844" s="14" t="s">
        <v>5676</v>
      </c>
    </row>
    <row r="3845" spans="1:3" x14ac:dyDescent="0.25">
      <c r="A3845" s="17" t="s">
        <v>5677</v>
      </c>
      <c r="B3845" s="14" t="s">
        <v>319</v>
      </c>
      <c r="C3845" s="14" t="s">
        <v>5676</v>
      </c>
    </row>
    <row r="3846" spans="1:3" x14ac:dyDescent="0.25">
      <c r="A3846" s="17" t="s">
        <v>5675</v>
      </c>
      <c r="B3846" s="14" t="s">
        <v>319</v>
      </c>
      <c r="C3846" s="14" t="s">
        <v>5476</v>
      </c>
    </row>
    <row r="3847" spans="1:3" x14ac:dyDescent="0.25">
      <c r="A3847" s="17" t="s">
        <v>5675</v>
      </c>
      <c r="B3847" s="14" t="s">
        <v>319</v>
      </c>
      <c r="C3847" s="14" t="s">
        <v>5478</v>
      </c>
    </row>
    <row r="3848" spans="1:3" x14ac:dyDescent="0.25">
      <c r="A3848" s="17" t="s">
        <v>5675</v>
      </c>
      <c r="B3848" s="14" t="s">
        <v>319</v>
      </c>
      <c r="C3848" s="14" t="s">
        <v>5520</v>
      </c>
    </row>
    <row r="3849" spans="1:3" x14ac:dyDescent="0.25">
      <c r="A3849" s="17" t="s">
        <v>5674</v>
      </c>
      <c r="B3849" s="14" t="s">
        <v>319</v>
      </c>
      <c r="C3849" s="14" t="s">
        <v>5476</v>
      </c>
    </row>
    <row r="3850" spans="1:3" x14ac:dyDescent="0.25">
      <c r="A3850" s="17" t="s">
        <v>5674</v>
      </c>
      <c r="B3850" s="14" t="s">
        <v>319</v>
      </c>
      <c r="C3850" s="14" t="s">
        <v>5478</v>
      </c>
    </row>
    <row r="3851" spans="1:3" x14ac:dyDescent="0.25">
      <c r="A3851" s="17" t="s">
        <v>5673</v>
      </c>
      <c r="B3851" s="14" t="s">
        <v>319</v>
      </c>
      <c r="C3851" s="14" t="s">
        <v>5670</v>
      </c>
    </row>
    <row r="3852" spans="1:3" x14ac:dyDescent="0.25">
      <c r="A3852" s="17" t="s">
        <v>5672</v>
      </c>
      <c r="B3852" s="14" t="s">
        <v>319</v>
      </c>
      <c r="C3852" s="14" t="s">
        <v>5670</v>
      </c>
    </row>
    <row r="3853" spans="1:3" x14ac:dyDescent="0.25">
      <c r="A3853" s="17" t="s">
        <v>5671</v>
      </c>
      <c r="B3853" s="14" t="s">
        <v>319</v>
      </c>
      <c r="C3853" s="14" t="s">
        <v>5670</v>
      </c>
    </row>
    <row r="3854" spans="1:3" x14ac:dyDescent="0.25">
      <c r="A3854" s="17" t="s">
        <v>5669</v>
      </c>
      <c r="B3854" s="14" t="s">
        <v>319</v>
      </c>
      <c r="C3854" s="14" t="s">
        <v>5667</v>
      </c>
    </row>
    <row r="3855" spans="1:3" x14ac:dyDescent="0.25">
      <c r="A3855" s="17" t="s">
        <v>5668</v>
      </c>
      <c r="B3855" s="14" t="s">
        <v>319</v>
      </c>
      <c r="C3855" s="14" t="s">
        <v>5667</v>
      </c>
    </row>
    <row r="3856" spans="1:3" x14ac:dyDescent="0.25">
      <c r="A3856" s="17" t="s">
        <v>5666</v>
      </c>
      <c r="B3856" s="14" t="s">
        <v>319</v>
      </c>
      <c r="C3856" s="14" t="s">
        <v>5664</v>
      </c>
    </row>
    <row r="3857" spans="1:3" x14ac:dyDescent="0.25">
      <c r="A3857" s="17" t="s">
        <v>5665</v>
      </c>
      <c r="B3857" s="14" t="s">
        <v>319</v>
      </c>
      <c r="C3857" s="14" t="s">
        <v>5664</v>
      </c>
    </row>
    <row r="3858" spans="1:3" x14ac:dyDescent="0.25">
      <c r="A3858" s="17" t="s">
        <v>5663</v>
      </c>
      <c r="B3858" s="14" t="s">
        <v>319</v>
      </c>
      <c r="C3858" s="14" t="s">
        <v>5660</v>
      </c>
    </row>
    <row r="3859" spans="1:3" x14ac:dyDescent="0.25">
      <c r="A3859" s="17" t="s">
        <v>5662</v>
      </c>
      <c r="B3859" s="14" t="s">
        <v>319</v>
      </c>
      <c r="C3859" s="14" t="s">
        <v>5660</v>
      </c>
    </row>
    <row r="3860" spans="1:3" x14ac:dyDescent="0.25">
      <c r="A3860" s="17" t="s">
        <v>5661</v>
      </c>
      <c r="B3860" s="14" t="s">
        <v>319</v>
      </c>
      <c r="C3860" s="14" t="s">
        <v>5660</v>
      </c>
    </row>
    <row r="3861" spans="1:3" x14ac:dyDescent="0.25">
      <c r="A3861" s="17" t="s">
        <v>5659</v>
      </c>
      <c r="B3861" s="14" t="s">
        <v>319</v>
      </c>
      <c r="C3861" s="14" t="s">
        <v>5657</v>
      </c>
    </row>
    <row r="3862" spans="1:3" x14ac:dyDescent="0.25">
      <c r="A3862" s="17" t="s">
        <v>5658</v>
      </c>
      <c r="B3862" s="14" t="s">
        <v>319</v>
      </c>
      <c r="C3862" s="14" t="s">
        <v>5657</v>
      </c>
    </row>
    <row r="3863" spans="1:3" x14ac:dyDescent="0.25">
      <c r="A3863" s="17" t="s">
        <v>5656</v>
      </c>
      <c r="B3863" s="14" t="s">
        <v>319</v>
      </c>
      <c r="C3863" s="14" t="s">
        <v>5654</v>
      </c>
    </row>
    <row r="3864" spans="1:3" x14ac:dyDescent="0.25">
      <c r="A3864" s="17" t="s">
        <v>5655</v>
      </c>
      <c r="B3864" s="14" t="s">
        <v>319</v>
      </c>
      <c r="C3864" s="14" t="s">
        <v>5654</v>
      </c>
    </row>
    <row r="3865" spans="1:3" x14ac:dyDescent="0.25">
      <c r="A3865" s="17" t="s">
        <v>5653</v>
      </c>
      <c r="B3865" s="14" t="s">
        <v>319</v>
      </c>
      <c r="C3865" s="14" t="s">
        <v>5650</v>
      </c>
    </row>
    <row r="3866" spans="1:3" x14ac:dyDescent="0.25">
      <c r="A3866" s="17" t="s">
        <v>5652</v>
      </c>
      <c r="B3866" s="14" t="s">
        <v>319</v>
      </c>
      <c r="C3866" s="14" t="s">
        <v>5650</v>
      </c>
    </row>
    <row r="3867" spans="1:3" x14ac:dyDescent="0.25">
      <c r="A3867" s="17" t="s">
        <v>5651</v>
      </c>
      <c r="B3867" s="14" t="s">
        <v>319</v>
      </c>
      <c r="C3867" s="14" t="s">
        <v>5650</v>
      </c>
    </row>
    <row r="3868" spans="1:3" x14ac:dyDescent="0.25">
      <c r="A3868" s="17" t="s">
        <v>5649</v>
      </c>
      <c r="B3868" s="14" t="s">
        <v>319</v>
      </c>
      <c r="C3868" s="14" t="s">
        <v>5647</v>
      </c>
    </row>
    <row r="3869" spans="1:3" x14ac:dyDescent="0.25">
      <c r="A3869" s="17" t="s">
        <v>5648</v>
      </c>
      <c r="B3869" s="14" t="s">
        <v>319</v>
      </c>
      <c r="C3869" s="14" t="s">
        <v>5647</v>
      </c>
    </row>
    <row r="3870" spans="1:3" x14ac:dyDescent="0.25">
      <c r="A3870" s="17" t="s">
        <v>5646</v>
      </c>
      <c r="B3870" s="14" t="s">
        <v>319</v>
      </c>
      <c r="C3870" s="14" t="s">
        <v>5644</v>
      </c>
    </row>
    <row r="3871" spans="1:3" x14ac:dyDescent="0.25">
      <c r="A3871" s="17" t="s">
        <v>5645</v>
      </c>
      <c r="B3871" s="14" t="s">
        <v>319</v>
      </c>
      <c r="C3871" s="14" t="s">
        <v>5644</v>
      </c>
    </row>
    <row r="3872" spans="1:3" x14ac:dyDescent="0.25">
      <c r="A3872" s="17" t="s">
        <v>5643</v>
      </c>
      <c r="B3872" s="14" t="s">
        <v>319</v>
      </c>
      <c r="C3872" s="14" t="s">
        <v>5639</v>
      </c>
    </row>
    <row r="3873" spans="1:3" x14ac:dyDescent="0.25">
      <c r="A3873" s="17" t="s">
        <v>5642</v>
      </c>
      <c r="B3873" s="14" t="s">
        <v>319</v>
      </c>
      <c r="C3873" s="14" t="s">
        <v>5639</v>
      </c>
    </row>
    <row r="3874" spans="1:3" x14ac:dyDescent="0.25">
      <c r="A3874" s="17" t="s">
        <v>5641</v>
      </c>
      <c r="B3874" s="14" t="s">
        <v>319</v>
      </c>
      <c r="C3874" s="14" t="s">
        <v>5639</v>
      </c>
    </row>
    <row r="3875" spans="1:3" x14ac:dyDescent="0.25">
      <c r="A3875" s="17" t="s">
        <v>5640</v>
      </c>
      <c r="B3875" s="14" t="s">
        <v>319</v>
      </c>
      <c r="C3875" s="14" t="s">
        <v>5639</v>
      </c>
    </row>
    <row r="3876" spans="1:3" x14ac:dyDescent="0.25">
      <c r="A3876" s="17" t="s">
        <v>5638</v>
      </c>
      <c r="B3876" s="14" t="s">
        <v>319</v>
      </c>
      <c r="C3876" s="14" t="s">
        <v>5634</v>
      </c>
    </row>
    <row r="3877" spans="1:3" x14ac:dyDescent="0.25">
      <c r="A3877" s="17" t="s">
        <v>5637</v>
      </c>
      <c r="B3877" s="14" t="s">
        <v>319</v>
      </c>
      <c r="C3877" s="14" t="s">
        <v>5634</v>
      </c>
    </row>
    <row r="3878" spans="1:3" x14ac:dyDescent="0.25">
      <c r="A3878" s="17" t="s">
        <v>5636</v>
      </c>
      <c r="B3878" s="14" t="s">
        <v>319</v>
      </c>
      <c r="C3878" s="14" t="s">
        <v>5634</v>
      </c>
    </row>
    <row r="3879" spans="1:3" x14ac:dyDescent="0.25">
      <c r="A3879" s="17" t="s">
        <v>5635</v>
      </c>
      <c r="B3879" s="14" t="s">
        <v>319</v>
      </c>
      <c r="C3879" s="14" t="s">
        <v>5634</v>
      </c>
    </row>
    <row r="3880" spans="1:3" x14ac:dyDescent="0.25">
      <c r="A3880" s="17" t="s">
        <v>5633</v>
      </c>
      <c r="B3880" s="14" t="s">
        <v>319</v>
      </c>
      <c r="C3880" s="14" t="s">
        <v>5626</v>
      </c>
    </row>
    <row r="3881" spans="1:3" x14ac:dyDescent="0.25">
      <c r="A3881" s="17" t="s">
        <v>5632</v>
      </c>
      <c r="B3881" s="14" t="s">
        <v>319</v>
      </c>
      <c r="C3881" s="14" t="s">
        <v>5626</v>
      </c>
    </row>
    <row r="3882" spans="1:3" x14ac:dyDescent="0.25">
      <c r="A3882" s="17" t="s">
        <v>5631</v>
      </c>
      <c r="B3882" s="14" t="s">
        <v>319</v>
      </c>
      <c r="C3882" s="14" t="s">
        <v>5626</v>
      </c>
    </row>
    <row r="3883" spans="1:3" x14ac:dyDescent="0.25">
      <c r="A3883" s="17" t="s">
        <v>5630</v>
      </c>
      <c r="B3883" s="14" t="s">
        <v>319</v>
      </c>
      <c r="C3883" s="14" t="s">
        <v>5621</v>
      </c>
    </row>
    <row r="3884" spans="1:3" x14ac:dyDescent="0.25">
      <c r="A3884" s="17" t="s">
        <v>5629</v>
      </c>
      <c r="B3884" s="14" t="s">
        <v>319</v>
      </c>
      <c r="C3884" s="14" t="s">
        <v>5624</v>
      </c>
    </row>
    <row r="3885" spans="1:3" x14ac:dyDescent="0.25">
      <c r="A3885" s="17" t="s">
        <v>5629</v>
      </c>
      <c r="B3885" s="14" t="s">
        <v>319</v>
      </c>
      <c r="C3885" s="14" t="s">
        <v>5628</v>
      </c>
    </row>
    <row r="3886" spans="1:3" x14ac:dyDescent="0.25">
      <c r="A3886" s="17" t="s">
        <v>5627</v>
      </c>
      <c r="B3886" s="14" t="s">
        <v>319</v>
      </c>
      <c r="C3886" s="14" t="s">
        <v>5628</v>
      </c>
    </row>
    <row r="3887" spans="1:3" x14ac:dyDescent="0.25">
      <c r="A3887" s="17" t="s">
        <v>5627</v>
      </c>
      <c r="B3887" s="14" t="s">
        <v>319</v>
      </c>
      <c r="C3887" s="14" t="s">
        <v>5626</v>
      </c>
    </row>
    <row r="3888" spans="1:3" x14ac:dyDescent="0.25">
      <c r="A3888" s="17" t="s">
        <v>5625</v>
      </c>
      <c r="B3888" s="14" t="s">
        <v>319</v>
      </c>
      <c r="C3888" s="14" t="s">
        <v>5624</v>
      </c>
    </row>
    <row r="3889" spans="1:3" x14ac:dyDescent="0.25">
      <c r="A3889" s="17" t="s">
        <v>5623</v>
      </c>
      <c r="B3889" s="14" t="s">
        <v>315</v>
      </c>
      <c r="C3889" s="14" t="s">
        <v>4896</v>
      </c>
    </row>
    <row r="3890" spans="1:3" x14ac:dyDescent="0.25">
      <c r="A3890" s="17" t="s">
        <v>5622</v>
      </c>
      <c r="B3890" s="14" t="s">
        <v>319</v>
      </c>
      <c r="C3890" s="14" t="s">
        <v>5621</v>
      </c>
    </row>
    <row r="3891" spans="1:3" x14ac:dyDescent="0.25">
      <c r="A3891" s="17" t="s">
        <v>5620</v>
      </c>
      <c r="B3891" s="14" t="s">
        <v>319</v>
      </c>
      <c r="C3891" s="14" t="s">
        <v>5615</v>
      </c>
    </row>
    <row r="3892" spans="1:3" x14ac:dyDescent="0.25">
      <c r="A3892" s="17" t="s">
        <v>5619</v>
      </c>
      <c r="B3892" s="14" t="s">
        <v>319</v>
      </c>
      <c r="C3892" s="14" t="s">
        <v>5615</v>
      </c>
    </row>
    <row r="3893" spans="1:3" x14ac:dyDescent="0.25">
      <c r="A3893" s="17" t="s">
        <v>5618</v>
      </c>
      <c r="B3893" s="14" t="s">
        <v>319</v>
      </c>
      <c r="C3893" s="14" t="s">
        <v>5615</v>
      </c>
    </row>
    <row r="3894" spans="1:3" x14ac:dyDescent="0.25">
      <c r="A3894" s="17" t="s">
        <v>5617</v>
      </c>
      <c r="B3894" s="14" t="s">
        <v>319</v>
      </c>
      <c r="C3894" s="14" t="s">
        <v>5615</v>
      </c>
    </row>
    <row r="3895" spans="1:3" x14ac:dyDescent="0.25">
      <c r="A3895" s="17" t="s">
        <v>5616</v>
      </c>
      <c r="B3895" s="14" t="s">
        <v>319</v>
      </c>
      <c r="C3895" s="14" t="s">
        <v>5615</v>
      </c>
    </row>
    <row r="3896" spans="1:3" x14ac:dyDescent="0.25">
      <c r="A3896" s="17" t="s">
        <v>5614</v>
      </c>
      <c r="B3896" s="14" t="s">
        <v>319</v>
      </c>
      <c r="C3896" s="14" t="s">
        <v>5611</v>
      </c>
    </row>
    <row r="3897" spans="1:3" x14ac:dyDescent="0.25">
      <c r="A3897" s="17" t="s">
        <v>5613</v>
      </c>
      <c r="B3897" s="14" t="s">
        <v>319</v>
      </c>
      <c r="C3897" s="14" t="s">
        <v>5611</v>
      </c>
    </row>
    <row r="3898" spans="1:3" x14ac:dyDescent="0.25">
      <c r="A3898" s="17" t="s">
        <v>5612</v>
      </c>
      <c r="B3898" s="14" t="s">
        <v>319</v>
      </c>
      <c r="C3898" s="14" t="s">
        <v>5611</v>
      </c>
    </row>
    <row r="3899" spans="1:3" x14ac:dyDescent="0.25">
      <c r="A3899" s="17" t="s">
        <v>5610</v>
      </c>
      <c r="B3899" s="14" t="s">
        <v>319</v>
      </c>
      <c r="C3899" s="14" t="s">
        <v>5605</v>
      </c>
    </row>
    <row r="3900" spans="1:3" x14ac:dyDescent="0.25">
      <c r="A3900" s="17" t="s">
        <v>5609</v>
      </c>
      <c r="B3900" s="14" t="s">
        <v>319</v>
      </c>
      <c r="C3900" s="14" t="s">
        <v>5605</v>
      </c>
    </row>
    <row r="3901" spans="1:3" x14ac:dyDescent="0.25">
      <c r="A3901" s="17" t="s">
        <v>5608</v>
      </c>
      <c r="B3901" s="14" t="s">
        <v>319</v>
      </c>
      <c r="C3901" s="14" t="s">
        <v>5605</v>
      </c>
    </row>
    <row r="3902" spans="1:3" x14ac:dyDescent="0.25">
      <c r="A3902" s="17" t="s">
        <v>5607</v>
      </c>
      <c r="B3902" s="14" t="s">
        <v>319</v>
      </c>
      <c r="C3902" s="14" t="s">
        <v>5605</v>
      </c>
    </row>
    <row r="3903" spans="1:3" x14ac:dyDescent="0.25">
      <c r="A3903" s="17" t="s">
        <v>5606</v>
      </c>
      <c r="B3903" s="14" t="s">
        <v>319</v>
      </c>
      <c r="C3903" s="14" t="s">
        <v>5605</v>
      </c>
    </row>
    <row r="3904" spans="1:3" x14ac:dyDescent="0.25">
      <c r="A3904" s="17" t="s">
        <v>5604</v>
      </c>
      <c r="B3904" s="14" t="s">
        <v>319</v>
      </c>
      <c r="C3904" s="14" t="s">
        <v>5598</v>
      </c>
    </row>
    <row r="3905" spans="1:3" x14ac:dyDescent="0.25">
      <c r="A3905" s="17" t="s">
        <v>5603</v>
      </c>
      <c r="B3905" s="14" t="s">
        <v>319</v>
      </c>
      <c r="C3905" s="14" t="s">
        <v>5598</v>
      </c>
    </row>
    <row r="3906" spans="1:3" x14ac:dyDescent="0.25">
      <c r="A3906" s="17" t="s">
        <v>5602</v>
      </c>
      <c r="B3906" s="14" t="s">
        <v>319</v>
      </c>
      <c r="C3906" s="14" t="s">
        <v>5598</v>
      </c>
    </row>
    <row r="3907" spans="1:3" x14ac:dyDescent="0.25">
      <c r="A3907" s="17" t="s">
        <v>5601</v>
      </c>
      <c r="B3907" s="14" t="s">
        <v>319</v>
      </c>
      <c r="C3907" s="14" t="s">
        <v>5598</v>
      </c>
    </row>
    <row r="3908" spans="1:3" x14ac:dyDescent="0.25">
      <c r="A3908" s="17" t="s">
        <v>5600</v>
      </c>
      <c r="B3908" s="14" t="s">
        <v>319</v>
      </c>
      <c r="C3908" s="14" t="s">
        <v>5598</v>
      </c>
    </row>
    <row r="3909" spans="1:3" x14ac:dyDescent="0.25">
      <c r="A3909" s="17" t="s">
        <v>5599</v>
      </c>
      <c r="B3909" s="14" t="s">
        <v>319</v>
      </c>
      <c r="C3909" s="14" t="s">
        <v>5598</v>
      </c>
    </row>
    <row r="3910" spans="1:3" x14ac:dyDescent="0.25">
      <c r="A3910" s="17" t="s">
        <v>5597</v>
      </c>
      <c r="B3910" s="14" t="s">
        <v>319</v>
      </c>
      <c r="C3910" s="14" t="s">
        <v>5594</v>
      </c>
    </row>
    <row r="3911" spans="1:3" x14ac:dyDescent="0.25">
      <c r="A3911" s="17" t="s">
        <v>5596</v>
      </c>
      <c r="B3911" s="14" t="s">
        <v>319</v>
      </c>
      <c r="C3911" s="14" t="s">
        <v>5594</v>
      </c>
    </row>
    <row r="3912" spans="1:3" x14ac:dyDescent="0.25">
      <c r="A3912" s="17" t="s">
        <v>5595</v>
      </c>
      <c r="B3912" s="14" t="s">
        <v>319</v>
      </c>
      <c r="C3912" s="14" t="s">
        <v>5594</v>
      </c>
    </row>
    <row r="3913" spans="1:3" x14ac:dyDescent="0.25">
      <c r="A3913" s="17" t="s">
        <v>5593</v>
      </c>
      <c r="B3913" s="14" t="s">
        <v>319</v>
      </c>
      <c r="C3913" s="14" t="s">
        <v>5590</v>
      </c>
    </row>
    <row r="3914" spans="1:3" x14ac:dyDescent="0.25">
      <c r="A3914" s="17" t="s">
        <v>5592</v>
      </c>
      <c r="B3914" s="14" t="s">
        <v>319</v>
      </c>
      <c r="C3914" s="14" t="s">
        <v>5590</v>
      </c>
    </row>
    <row r="3915" spans="1:3" x14ac:dyDescent="0.25">
      <c r="A3915" s="17" t="s">
        <v>5591</v>
      </c>
      <c r="B3915" s="14" t="s">
        <v>319</v>
      </c>
      <c r="C3915" s="14" t="s">
        <v>5590</v>
      </c>
    </row>
    <row r="3916" spans="1:3" x14ac:dyDescent="0.25">
      <c r="A3916" s="17" t="s">
        <v>5589</v>
      </c>
      <c r="B3916" s="14" t="s">
        <v>319</v>
      </c>
      <c r="C3916" s="14" t="s">
        <v>5586</v>
      </c>
    </row>
    <row r="3917" spans="1:3" x14ac:dyDescent="0.25">
      <c r="A3917" s="17" t="s">
        <v>5588</v>
      </c>
      <c r="B3917" s="14" t="s">
        <v>319</v>
      </c>
      <c r="C3917" s="14" t="s">
        <v>5586</v>
      </c>
    </row>
    <row r="3918" spans="1:3" x14ac:dyDescent="0.25">
      <c r="A3918" s="17" t="s">
        <v>5587</v>
      </c>
      <c r="B3918" s="14" t="s">
        <v>319</v>
      </c>
      <c r="C3918" s="14" t="s">
        <v>5586</v>
      </c>
    </row>
    <row r="3919" spans="1:3" x14ac:dyDescent="0.25">
      <c r="A3919" s="17" t="s">
        <v>5585</v>
      </c>
      <c r="B3919" s="14" t="s">
        <v>319</v>
      </c>
      <c r="C3919" s="14" t="s">
        <v>5579</v>
      </c>
    </row>
    <row r="3920" spans="1:3" x14ac:dyDescent="0.25">
      <c r="A3920" s="17" t="s">
        <v>5584</v>
      </c>
      <c r="B3920" s="14" t="s">
        <v>319</v>
      </c>
      <c r="C3920" s="14" t="s">
        <v>5579</v>
      </c>
    </row>
    <row r="3921" spans="1:3" x14ac:dyDescent="0.25">
      <c r="A3921" s="17" t="s">
        <v>5583</v>
      </c>
      <c r="B3921" s="14" t="s">
        <v>319</v>
      </c>
      <c r="C3921" s="14" t="s">
        <v>5579</v>
      </c>
    </row>
    <row r="3922" spans="1:3" x14ac:dyDescent="0.25">
      <c r="A3922" s="17" t="s">
        <v>5582</v>
      </c>
      <c r="B3922" s="14" t="s">
        <v>319</v>
      </c>
      <c r="C3922" s="14" t="s">
        <v>5579</v>
      </c>
    </row>
    <row r="3923" spans="1:3" x14ac:dyDescent="0.25">
      <c r="A3923" s="17" t="s">
        <v>5581</v>
      </c>
      <c r="B3923" s="14" t="s">
        <v>319</v>
      </c>
      <c r="C3923" s="14" t="s">
        <v>5579</v>
      </c>
    </row>
    <row r="3924" spans="1:3" x14ac:dyDescent="0.25">
      <c r="A3924" s="17" t="s">
        <v>5580</v>
      </c>
      <c r="B3924" s="14" t="s">
        <v>319</v>
      </c>
      <c r="C3924" s="14" t="s">
        <v>5579</v>
      </c>
    </row>
    <row r="3925" spans="1:3" x14ac:dyDescent="0.25">
      <c r="A3925" s="17" t="s">
        <v>5578</v>
      </c>
      <c r="B3925" s="14" t="s">
        <v>319</v>
      </c>
      <c r="C3925" s="14" t="s">
        <v>5576</v>
      </c>
    </row>
    <row r="3926" spans="1:3" x14ac:dyDescent="0.25">
      <c r="A3926" s="17" t="s">
        <v>5577</v>
      </c>
      <c r="B3926" s="14" t="s">
        <v>319</v>
      </c>
      <c r="C3926" s="14" t="s">
        <v>5576</v>
      </c>
    </row>
    <row r="3927" spans="1:3" x14ac:dyDescent="0.25">
      <c r="A3927" s="17" t="s">
        <v>5575</v>
      </c>
      <c r="B3927" s="14" t="s">
        <v>319</v>
      </c>
      <c r="C3927" s="14" t="s">
        <v>5573</v>
      </c>
    </row>
    <row r="3928" spans="1:3" x14ac:dyDescent="0.25">
      <c r="A3928" s="17" t="s">
        <v>5574</v>
      </c>
      <c r="B3928" s="14" t="s">
        <v>319</v>
      </c>
      <c r="C3928" s="14" t="s">
        <v>5573</v>
      </c>
    </row>
    <row r="3929" spans="1:3" x14ac:dyDescent="0.25">
      <c r="A3929" s="17" t="s">
        <v>5572</v>
      </c>
      <c r="B3929" s="14" t="s">
        <v>319</v>
      </c>
      <c r="C3929" s="14" t="s">
        <v>5570</v>
      </c>
    </row>
    <row r="3930" spans="1:3" x14ac:dyDescent="0.25">
      <c r="A3930" s="17" t="s">
        <v>5571</v>
      </c>
      <c r="B3930" s="14" t="s">
        <v>319</v>
      </c>
      <c r="C3930" s="14" t="s">
        <v>5570</v>
      </c>
    </row>
    <row r="3931" spans="1:3" x14ac:dyDescent="0.25">
      <c r="A3931" s="17" t="s">
        <v>5569</v>
      </c>
      <c r="B3931" s="14" t="s">
        <v>319</v>
      </c>
      <c r="C3931" s="14" t="s">
        <v>5233</v>
      </c>
    </row>
    <row r="3932" spans="1:3" x14ac:dyDescent="0.25">
      <c r="A3932" s="17" t="s">
        <v>5568</v>
      </c>
      <c r="B3932" s="14" t="s">
        <v>319</v>
      </c>
      <c r="C3932" s="14" t="s">
        <v>5233</v>
      </c>
    </row>
    <row r="3933" spans="1:3" x14ac:dyDescent="0.25">
      <c r="A3933" s="17" t="s">
        <v>5567</v>
      </c>
      <c r="B3933" s="14" t="s">
        <v>319</v>
      </c>
      <c r="C3933" s="14" t="s">
        <v>5233</v>
      </c>
    </row>
    <row r="3934" spans="1:3" x14ac:dyDescent="0.25">
      <c r="A3934" s="17" t="s">
        <v>5566</v>
      </c>
      <c r="B3934" s="14" t="s">
        <v>319</v>
      </c>
      <c r="C3934" s="14" t="s">
        <v>5233</v>
      </c>
    </row>
    <row r="3935" spans="1:3" x14ac:dyDescent="0.25">
      <c r="A3935" s="17" t="s">
        <v>5565</v>
      </c>
      <c r="B3935" s="14" t="s">
        <v>319</v>
      </c>
      <c r="C3935" s="14" t="s">
        <v>5233</v>
      </c>
    </row>
    <row r="3936" spans="1:3" x14ac:dyDescent="0.25">
      <c r="A3936" s="17" t="s">
        <v>5564</v>
      </c>
      <c r="B3936" s="14" t="s">
        <v>319</v>
      </c>
      <c r="C3936" s="14" t="s">
        <v>5233</v>
      </c>
    </row>
    <row r="3937" spans="1:3" x14ac:dyDescent="0.25">
      <c r="A3937" s="17" t="s">
        <v>5563</v>
      </c>
      <c r="B3937" s="14" t="s">
        <v>319</v>
      </c>
      <c r="C3937" s="14" t="s">
        <v>5233</v>
      </c>
    </row>
    <row r="3938" spans="1:3" x14ac:dyDescent="0.25">
      <c r="A3938" s="17" t="s">
        <v>5562</v>
      </c>
      <c r="B3938" s="14" t="s">
        <v>319</v>
      </c>
      <c r="C3938" s="14" t="s">
        <v>5559</v>
      </c>
    </row>
    <row r="3939" spans="1:3" x14ac:dyDescent="0.25">
      <c r="A3939" s="17" t="s">
        <v>5561</v>
      </c>
      <c r="B3939" s="14" t="s">
        <v>319</v>
      </c>
      <c r="C3939" s="14" t="s">
        <v>5559</v>
      </c>
    </row>
    <row r="3940" spans="1:3" x14ac:dyDescent="0.25">
      <c r="A3940" s="17" t="s">
        <v>5560</v>
      </c>
      <c r="B3940" s="14" t="s">
        <v>319</v>
      </c>
      <c r="C3940" s="14" t="s">
        <v>5559</v>
      </c>
    </row>
    <row r="3941" spans="1:3" x14ac:dyDescent="0.25">
      <c r="A3941" s="17" t="s">
        <v>5558</v>
      </c>
      <c r="B3941" s="14" t="s">
        <v>319</v>
      </c>
      <c r="C3941" s="14" t="s">
        <v>5554</v>
      </c>
    </row>
    <row r="3942" spans="1:3" x14ac:dyDescent="0.25">
      <c r="A3942" s="17" t="s">
        <v>5557</v>
      </c>
      <c r="B3942" s="14" t="s">
        <v>319</v>
      </c>
      <c r="C3942" s="14" t="s">
        <v>5554</v>
      </c>
    </row>
    <row r="3943" spans="1:3" x14ac:dyDescent="0.25">
      <c r="A3943" s="17" t="s">
        <v>5556</v>
      </c>
      <c r="B3943" s="14" t="s">
        <v>319</v>
      </c>
      <c r="C3943" s="14" t="s">
        <v>5554</v>
      </c>
    </row>
    <row r="3944" spans="1:3" x14ac:dyDescent="0.25">
      <c r="A3944" s="17" t="s">
        <v>5555</v>
      </c>
      <c r="B3944" s="14" t="s">
        <v>319</v>
      </c>
      <c r="C3944" s="14" t="s">
        <v>5554</v>
      </c>
    </row>
    <row r="3945" spans="1:3" x14ac:dyDescent="0.25">
      <c r="A3945" s="17" t="s">
        <v>5553</v>
      </c>
      <c r="B3945" s="14" t="s">
        <v>319</v>
      </c>
      <c r="C3945" s="14" t="s">
        <v>5551</v>
      </c>
    </row>
    <row r="3946" spans="1:3" x14ac:dyDescent="0.25">
      <c r="A3946" s="17" t="s">
        <v>5552</v>
      </c>
      <c r="B3946" s="14" t="s">
        <v>319</v>
      </c>
      <c r="C3946" s="14" t="s">
        <v>5551</v>
      </c>
    </row>
    <row r="3947" spans="1:3" x14ac:dyDescent="0.25">
      <c r="A3947" s="17" t="s">
        <v>5550</v>
      </c>
      <c r="B3947" s="14" t="s">
        <v>319</v>
      </c>
      <c r="C3947" s="14" t="s">
        <v>5547</v>
      </c>
    </row>
    <row r="3948" spans="1:3" x14ac:dyDescent="0.25">
      <c r="A3948" s="17" t="s">
        <v>5550</v>
      </c>
      <c r="B3948" s="14" t="s">
        <v>319</v>
      </c>
      <c r="C3948" s="14" t="s">
        <v>5546</v>
      </c>
    </row>
    <row r="3949" spans="1:3" x14ac:dyDescent="0.25">
      <c r="A3949" s="17" t="s">
        <v>5550</v>
      </c>
      <c r="B3949" s="14" t="s">
        <v>319</v>
      </c>
      <c r="C3949" s="14" t="s">
        <v>5544</v>
      </c>
    </row>
    <row r="3950" spans="1:3" x14ac:dyDescent="0.25">
      <c r="A3950" s="17" t="s">
        <v>5549</v>
      </c>
      <c r="B3950" s="14" t="s">
        <v>319</v>
      </c>
      <c r="C3950" s="14" t="s">
        <v>5547</v>
      </c>
    </row>
    <row r="3951" spans="1:3" x14ac:dyDescent="0.25">
      <c r="A3951" s="17" t="s">
        <v>5548</v>
      </c>
      <c r="B3951" s="14" t="s">
        <v>319</v>
      </c>
      <c r="C3951" s="14" t="s">
        <v>5544</v>
      </c>
    </row>
    <row r="3952" spans="1:3" x14ac:dyDescent="0.25">
      <c r="A3952" s="17" t="s">
        <v>5545</v>
      </c>
      <c r="B3952" s="14" t="s">
        <v>319</v>
      </c>
      <c r="C3952" s="14" t="s">
        <v>5547</v>
      </c>
    </row>
    <row r="3953" spans="1:3" x14ac:dyDescent="0.25">
      <c r="A3953" s="17" t="s">
        <v>5545</v>
      </c>
      <c r="B3953" s="14" t="s">
        <v>319</v>
      </c>
      <c r="C3953" s="14" t="s">
        <v>5546</v>
      </c>
    </row>
    <row r="3954" spans="1:3" x14ac:dyDescent="0.25">
      <c r="A3954" s="17" t="s">
        <v>5545</v>
      </c>
      <c r="B3954" s="14" t="s">
        <v>319</v>
      </c>
      <c r="C3954" s="14" t="s">
        <v>5544</v>
      </c>
    </row>
    <row r="3955" spans="1:3" x14ac:dyDescent="0.25">
      <c r="A3955" s="17" t="s">
        <v>5543</v>
      </c>
      <c r="B3955" s="14" t="s">
        <v>319</v>
      </c>
      <c r="C3955" s="14" t="s">
        <v>5540</v>
      </c>
    </row>
    <row r="3956" spans="1:3" x14ac:dyDescent="0.25">
      <c r="A3956" s="17" t="s">
        <v>5542</v>
      </c>
      <c r="B3956" s="14" t="s">
        <v>319</v>
      </c>
      <c r="C3956" s="14" t="s">
        <v>5540</v>
      </c>
    </row>
    <row r="3957" spans="1:3" x14ac:dyDescent="0.25">
      <c r="A3957" s="17" t="s">
        <v>5541</v>
      </c>
      <c r="B3957" s="14" t="s">
        <v>319</v>
      </c>
      <c r="C3957" s="14" t="s">
        <v>5540</v>
      </c>
    </row>
    <row r="3958" spans="1:3" x14ac:dyDescent="0.25">
      <c r="A3958" s="17" t="s">
        <v>5539</v>
      </c>
      <c r="B3958" s="14" t="s">
        <v>319</v>
      </c>
      <c r="C3958" s="14" t="s">
        <v>5538</v>
      </c>
    </row>
    <row r="3959" spans="1:3" x14ac:dyDescent="0.25">
      <c r="A3959" s="17" t="s">
        <v>5539</v>
      </c>
      <c r="B3959" s="14" t="s">
        <v>319</v>
      </c>
      <c r="C3959" s="14" t="s">
        <v>5536</v>
      </c>
    </row>
    <row r="3960" spans="1:3" x14ac:dyDescent="0.25">
      <c r="A3960" s="17" t="s">
        <v>5537</v>
      </c>
      <c r="B3960" s="14" t="s">
        <v>319</v>
      </c>
      <c r="C3960" s="14" t="s">
        <v>5538</v>
      </c>
    </row>
    <row r="3961" spans="1:3" x14ac:dyDescent="0.25">
      <c r="A3961" s="17" t="s">
        <v>5537</v>
      </c>
      <c r="B3961" s="14" t="s">
        <v>319</v>
      </c>
      <c r="C3961" s="14" t="s">
        <v>5536</v>
      </c>
    </row>
    <row r="3962" spans="1:3" x14ac:dyDescent="0.25">
      <c r="A3962" s="17" t="s">
        <v>5535</v>
      </c>
      <c r="B3962" s="14" t="s">
        <v>319</v>
      </c>
      <c r="C3962" s="14" t="s">
        <v>5533</v>
      </c>
    </row>
    <row r="3963" spans="1:3" x14ac:dyDescent="0.25">
      <c r="A3963" s="17" t="s">
        <v>5534</v>
      </c>
      <c r="B3963" s="14" t="s">
        <v>319</v>
      </c>
      <c r="C3963" s="14" t="s">
        <v>5533</v>
      </c>
    </row>
    <row r="3964" spans="1:3" x14ac:dyDescent="0.25">
      <c r="A3964" s="17" t="s">
        <v>5532</v>
      </c>
      <c r="B3964" s="14" t="s">
        <v>319</v>
      </c>
      <c r="C3964" s="14" t="s">
        <v>5530</v>
      </c>
    </row>
    <row r="3965" spans="1:3" x14ac:dyDescent="0.25">
      <c r="A3965" s="17" t="s">
        <v>5531</v>
      </c>
      <c r="B3965" s="14" t="s">
        <v>319</v>
      </c>
      <c r="C3965" s="14" t="s">
        <v>5530</v>
      </c>
    </row>
    <row r="3966" spans="1:3" x14ac:dyDescent="0.25">
      <c r="A3966" s="17" t="s">
        <v>5529</v>
      </c>
      <c r="B3966" s="14" t="s">
        <v>319</v>
      </c>
      <c r="C3966" s="14" t="s">
        <v>5527</v>
      </c>
    </row>
    <row r="3967" spans="1:3" x14ac:dyDescent="0.25">
      <c r="A3967" s="17" t="s">
        <v>5528</v>
      </c>
      <c r="B3967" s="14" t="s">
        <v>319</v>
      </c>
      <c r="C3967" s="14" t="s">
        <v>5527</v>
      </c>
    </row>
    <row r="3968" spans="1:3" x14ac:dyDescent="0.25">
      <c r="A3968" s="17" t="s">
        <v>5526</v>
      </c>
      <c r="B3968" s="14" t="s">
        <v>319</v>
      </c>
      <c r="C3968" s="14" t="s">
        <v>5515</v>
      </c>
    </row>
    <row r="3969" spans="1:3" x14ac:dyDescent="0.25">
      <c r="A3969" s="17" t="s">
        <v>5525</v>
      </c>
      <c r="B3969" s="14" t="s">
        <v>319</v>
      </c>
      <c r="C3969" s="14" t="s">
        <v>5524</v>
      </c>
    </row>
    <row r="3970" spans="1:3" x14ac:dyDescent="0.25">
      <c r="A3970" s="17" t="s">
        <v>5523</v>
      </c>
      <c r="B3970" s="14" t="s">
        <v>319</v>
      </c>
      <c r="C3970" s="14" t="s">
        <v>5480</v>
      </c>
    </row>
    <row r="3971" spans="1:3" x14ac:dyDescent="0.25">
      <c r="A3971" s="17" t="s">
        <v>5523</v>
      </c>
      <c r="B3971" s="14" t="s">
        <v>319</v>
      </c>
      <c r="C3971" s="14" t="s">
        <v>5522</v>
      </c>
    </row>
    <row r="3972" spans="1:3" x14ac:dyDescent="0.25">
      <c r="A3972" s="17" t="s">
        <v>5521</v>
      </c>
      <c r="B3972" s="14" t="s">
        <v>319</v>
      </c>
      <c r="C3972" s="14" t="s">
        <v>5520</v>
      </c>
    </row>
    <row r="3973" spans="1:3" x14ac:dyDescent="0.25">
      <c r="A3973" s="17" t="s">
        <v>5519</v>
      </c>
      <c r="B3973" s="14" t="s">
        <v>319</v>
      </c>
      <c r="C3973" s="14" t="s">
        <v>5515</v>
      </c>
    </row>
    <row r="3974" spans="1:3" x14ac:dyDescent="0.25">
      <c r="A3974" s="17" t="s">
        <v>5518</v>
      </c>
      <c r="B3974" s="14" t="s">
        <v>319</v>
      </c>
      <c r="C3974" s="14" t="s">
        <v>5515</v>
      </c>
    </row>
    <row r="3975" spans="1:3" x14ac:dyDescent="0.25">
      <c r="A3975" s="17" t="s">
        <v>5517</v>
      </c>
      <c r="B3975" s="14" t="s">
        <v>319</v>
      </c>
      <c r="C3975" s="14" t="s">
        <v>5515</v>
      </c>
    </row>
    <row r="3976" spans="1:3" x14ac:dyDescent="0.25">
      <c r="A3976" s="17" t="s">
        <v>5516</v>
      </c>
      <c r="B3976" s="14" t="s">
        <v>319</v>
      </c>
      <c r="C3976" s="14" t="s">
        <v>5515</v>
      </c>
    </row>
    <row r="3977" spans="1:3" x14ac:dyDescent="0.25">
      <c r="A3977" s="17" t="s">
        <v>5514</v>
      </c>
      <c r="B3977" s="14" t="s">
        <v>319</v>
      </c>
      <c r="C3977" s="14" t="s">
        <v>5510</v>
      </c>
    </row>
    <row r="3978" spans="1:3" x14ac:dyDescent="0.25">
      <c r="A3978" s="17" t="s">
        <v>5513</v>
      </c>
      <c r="B3978" s="14" t="s">
        <v>319</v>
      </c>
      <c r="C3978" s="14" t="s">
        <v>5510</v>
      </c>
    </row>
    <row r="3979" spans="1:3" x14ac:dyDescent="0.25">
      <c r="A3979" s="17" t="s">
        <v>5512</v>
      </c>
      <c r="B3979" s="14" t="s">
        <v>319</v>
      </c>
      <c r="C3979" s="14" t="s">
        <v>5510</v>
      </c>
    </row>
    <row r="3980" spans="1:3" x14ac:dyDescent="0.25">
      <c r="A3980" s="17" t="s">
        <v>5511</v>
      </c>
      <c r="B3980" s="14" t="s">
        <v>319</v>
      </c>
      <c r="C3980" s="14" t="s">
        <v>5510</v>
      </c>
    </row>
    <row r="3981" spans="1:3" x14ac:dyDescent="0.25">
      <c r="A3981" s="17" t="s">
        <v>5509</v>
      </c>
      <c r="B3981" s="14" t="s">
        <v>319</v>
      </c>
      <c r="C3981" s="14" t="s">
        <v>5497</v>
      </c>
    </row>
    <row r="3982" spans="1:3" x14ac:dyDescent="0.25">
      <c r="A3982" s="17" t="s">
        <v>5508</v>
      </c>
      <c r="B3982" s="14" t="s">
        <v>319</v>
      </c>
      <c r="C3982" s="14" t="s">
        <v>5503</v>
      </c>
    </row>
    <row r="3983" spans="1:3" x14ac:dyDescent="0.25">
      <c r="A3983" s="17" t="s">
        <v>5507</v>
      </c>
      <c r="B3983" s="14" t="s">
        <v>319</v>
      </c>
      <c r="C3983" s="14" t="s">
        <v>5497</v>
      </c>
    </row>
    <row r="3984" spans="1:3" x14ac:dyDescent="0.25">
      <c r="A3984" s="17" t="s">
        <v>5507</v>
      </c>
      <c r="B3984" s="14" t="s">
        <v>319</v>
      </c>
      <c r="C3984" s="14" t="s">
        <v>5503</v>
      </c>
    </row>
    <row r="3985" spans="1:3" x14ac:dyDescent="0.25">
      <c r="A3985" s="17" t="s">
        <v>5506</v>
      </c>
      <c r="B3985" s="14" t="s">
        <v>319</v>
      </c>
      <c r="C3985" s="14" t="s">
        <v>5503</v>
      </c>
    </row>
    <row r="3986" spans="1:3" x14ac:dyDescent="0.25">
      <c r="A3986" s="17" t="s">
        <v>5505</v>
      </c>
      <c r="B3986" s="14" t="s">
        <v>319</v>
      </c>
      <c r="C3986" s="14" t="s">
        <v>5503</v>
      </c>
    </row>
    <row r="3987" spans="1:3" x14ac:dyDescent="0.25">
      <c r="A3987" s="17" t="s">
        <v>5504</v>
      </c>
      <c r="B3987" s="14" t="s">
        <v>319</v>
      </c>
      <c r="C3987" s="14" t="s">
        <v>5503</v>
      </c>
    </row>
    <row r="3988" spans="1:3" x14ac:dyDescent="0.25">
      <c r="A3988" s="17" t="s">
        <v>5502</v>
      </c>
      <c r="B3988" s="14" t="s">
        <v>319</v>
      </c>
      <c r="C3988" s="14" t="s">
        <v>5498</v>
      </c>
    </row>
    <row r="3989" spans="1:3" x14ac:dyDescent="0.25">
      <c r="A3989" s="17" t="s">
        <v>5501</v>
      </c>
      <c r="B3989" s="14" t="s">
        <v>319</v>
      </c>
      <c r="C3989" s="14" t="s">
        <v>5498</v>
      </c>
    </row>
    <row r="3990" spans="1:3" x14ac:dyDescent="0.25">
      <c r="A3990" s="17" t="s">
        <v>5500</v>
      </c>
      <c r="B3990" s="14" t="s">
        <v>319</v>
      </c>
      <c r="C3990" s="14" t="s">
        <v>5498</v>
      </c>
    </row>
    <row r="3991" spans="1:3" x14ac:dyDescent="0.25">
      <c r="A3991" s="17" t="s">
        <v>5499</v>
      </c>
      <c r="B3991" s="14" t="s">
        <v>319</v>
      </c>
      <c r="C3991" s="14" t="s">
        <v>5498</v>
      </c>
    </row>
    <row r="3992" spans="1:3" x14ac:dyDescent="0.25">
      <c r="A3992" s="17" t="s">
        <v>5496</v>
      </c>
      <c r="B3992" s="14" t="s">
        <v>319</v>
      </c>
      <c r="C3992" s="14" t="s">
        <v>5497</v>
      </c>
    </row>
    <row r="3993" spans="1:3" x14ac:dyDescent="0.25">
      <c r="A3993" s="17" t="s">
        <v>5496</v>
      </c>
      <c r="B3993" s="14" t="s">
        <v>319</v>
      </c>
      <c r="C3993" s="14" t="s">
        <v>5491</v>
      </c>
    </row>
    <row r="3994" spans="1:3" x14ac:dyDescent="0.25">
      <c r="A3994" s="17" t="s">
        <v>5496</v>
      </c>
      <c r="B3994" s="14" t="s">
        <v>319</v>
      </c>
      <c r="C3994" s="14" t="s">
        <v>5494</v>
      </c>
    </row>
    <row r="3995" spans="1:3" x14ac:dyDescent="0.25">
      <c r="A3995" s="17" t="s">
        <v>5495</v>
      </c>
      <c r="B3995" s="14" t="s">
        <v>319</v>
      </c>
      <c r="C3995" s="14" t="s">
        <v>5494</v>
      </c>
    </row>
    <row r="3996" spans="1:3" x14ac:dyDescent="0.25">
      <c r="A3996" s="17" t="s">
        <v>5493</v>
      </c>
      <c r="B3996" s="14" t="s">
        <v>319</v>
      </c>
      <c r="C3996" s="14" t="s">
        <v>5491</v>
      </c>
    </row>
    <row r="3997" spans="1:3" x14ac:dyDescent="0.25">
      <c r="A3997" s="17" t="s">
        <v>5492</v>
      </c>
      <c r="B3997" s="14" t="s">
        <v>319</v>
      </c>
      <c r="C3997" s="14" t="s">
        <v>5491</v>
      </c>
    </row>
    <row r="3998" spans="1:3" x14ac:dyDescent="0.25">
      <c r="A3998" s="17" t="s">
        <v>5490</v>
      </c>
      <c r="B3998" s="14" t="s">
        <v>319</v>
      </c>
      <c r="C3998" s="14" t="s">
        <v>5485</v>
      </c>
    </row>
    <row r="3999" spans="1:3" x14ac:dyDescent="0.25">
      <c r="A3999" s="17" t="s">
        <v>5489</v>
      </c>
      <c r="B3999" s="14" t="s">
        <v>319</v>
      </c>
      <c r="C3999" s="14" t="s">
        <v>5485</v>
      </c>
    </row>
    <row r="4000" spans="1:3" x14ac:dyDescent="0.25">
      <c r="A4000" s="17" t="s">
        <v>5488</v>
      </c>
      <c r="B4000" s="14" t="s">
        <v>319</v>
      </c>
      <c r="C4000" s="14" t="s">
        <v>5485</v>
      </c>
    </row>
    <row r="4001" spans="1:3" x14ac:dyDescent="0.25">
      <c r="A4001" s="17" t="s">
        <v>5487</v>
      </c>
      <c r="B4001" s="14" t="s">
        <v>319</v>
      </c>
      <c r="C4001" s="14" t="s">
        <v>5485</v>
      </c>
    </row>
    <row r="4002" spans="1:3" x14ac:dyDescent="0.25">
      <c r="A4002" s="17" t="s">
        <v>5486</v>
      </c>
      <c r="B4002" s="14" t="s">
        <v>319</v>
      </c>
      <c r="C4002" s="14" t="s">
        <v>5485</v>
      </c>
    </row>
    <row r="4003" spans="1:3" x14ac:dyDescent="0.25">
      <c r="A4003" s="17" t="s">
        <v>5484</v>
      </c>
      <c r="B4003" s="14" t="s">
        <v>319</v>
      </c>
      <c r="C4003" s="14" t="s">
        <v>5480</v>
      </c>
    </row>
    <row r="4004" spans="1:3" x14ac:dyDescent="0.25">
      <c r="A4004" s="17" t="s">
        <v>5483</v>
      </c>
      <c r="B4004" s="14" t="s">
        <v>319</v>
      </c>
      <c r="C4004" s="14" t="s">
        <v>5480</v>
      </c>
    </row>
    <row r="4005" spans="1:3" x14ac:dyDescent="0.25">
      <c r="A4005" s="17" t="s">
        <v>5482</v>
      </c>
      <c r="B4005" s="14" t="s">
        <v>319</v>
      </c>
      <c r="C4005" s="14" t="s">
        <v>5480</v>
      </c>
    </row>
    <row r="4006" spans="1:3" x14ac:dyDescent="0.25">
      <c r="A4006" s="17" t="s">
        <v>5481</v>
      </c>
      <c r="B4006" s="14" t="s">
        <v>319</v>
      </c>
      <c r="C4006" s="14" t="s">
        <v>5480</v>
      </c>
    </row>
    <row r="4007" spans="1:3" x14ac:dyDescent="0.25">
      <c r="A4007" s="17" t="s">
        <v>5479</v>
      </c>
      <c r="B4007" s="14" t="s">
        <v>319</v>
      </c>
      <c r="C4007" s="14" t="s">
        <v>5476</v>
      </c>
    </row>
    <row r="4008" spans="1:3" x14ac:dyDescent="0.25">
      <c r="A4008" s="17" t="s">
        <v>5479</v>
      </c>
      <c r="B4008" s="14" t="s">
        <v>319</v>
      </c>
      <c r="C4008" s="14" t="s">
        <v>5478</v>
      </c>
    </row>
    <row r="4009" spans="1:3" x14ac:dyDescent="0.25">
      <c r="A4009" s="17" t="s">
        <v>5477</v>
      </c>
      <c r="B4009" s="14" t="s">
        <v>319</v>
      </c>
      <c r="C4009" s="14" t="s">
        <v>5476</v>
      </c>
    </row>
    <row r="4010" spans="1:3" x14ac:dyDescent="0.25">
      <c r="A4010" s="17" t="s">
        <v>5475</v>
      </c>
      <c r="B4010" s="14" t="s">
        <v>319</v>
      </c>
      <c r="C4010" s="14" t="s">
        <v>5466</v>
      </c>
    </row>
    <row r="4011" spans="1:3" x14ac:dyDescent="0.25">
      <c r="A4011" s="17" t="s">
        <v>5475</v>
      </c>
      <c r="B4011" s="14" t="s">
        <v>319</v>
      </c>
      <c r="C4011" s="14" t="s">
        <v>5469</v>
      </c>
    </row>
    <row r="4012" spans="1:3" x14ac:dyDescent="0.25">
      <c r="A4012" s="17" t="s">
        <v>5474</v>
      </c>
      <c r="B4012" s="14" t="s">
        <v>319</v>
      </c>
      <c r="C4012" s="14" t="s">
        <v>5473</v>
      </c>
    </row>
    <row r="4013" spans="1:3" x14ac:dyDescent="0.25">
      <c r="A4013" s="17" t="s">
        <v>5472</v>
      </c>
      <c r="B4013" s="14" t="s">
        <v>319</v>
      </c>
      <c r="C4013" s="14" t="s">
        <v>5471</v>
      </c>
    </row>
    <row r="4014" spans="1:3" x14ac:dyDescent="0.25">
      <c r="A4014" s="17" t="s">
        <v>5470</v>
      </c>
      <c r="B4014" s="14" t="s">
        <v>319</v>
      </c>
      <c r="C4014" s="14" t="s">
        <v>5469</v>
      </c>
    </row>
    <row r="4015" spans="1:3" x14ac:dyDescent="0.25">
      <c r="A4015" s="17" t="s">
        <v>5468</v>
      </c>
      <c r="B4015" s="14" t="s">
        <v>319</v>
      </c>
      <c r="C4015" s="14" t="s">
        <v>5466</v>
      </c>
    </row>
    <row r="4016" spans="1:3" x14ac:dyDescent="0.25">
      <c r="A4016" s="17" t="s">
        <v>5467</v>
      </c>
      <c r="B4016" s="14" t="s">
        <v>319</v>
      </c>
      <c r="C4016" s="14" t="s">
        <v>5466</v>
      </c>
    </row>
    <row r="4017" spans="1:3" x14ac:dyDescent="0.25">
      <c r="A4017" s="17" t="s">
        <v>5465</v>
      </c>
      <c r="B4017" s="14" t="s">
        <v>323</v>
      </c>
      <c r="C4017" s="14" t="s">
        <v>5455</v>
      </c>
    </row>
    <row r="4018" spans="1:3" x14ac:dyDescent="0.25">
      <c r="A4018" s="17" t="s">
        <v>5464</v>
      </c>
      <c r="B4018" s="14" t="s">
        <v>323</v>
      </c>
      <c r="C4018" s="14" t="s">
        <v>5455</v>
      </c>
    </row>
    <row r="4019" spans="1:3" x14ac:dyDescent="0.25">
      <c r="A4019" s="17" t="s">
        <v>5463</v>
      </c>
      <c r="B4019" s="14" t="s">
        <v>323</v>
      </c>
      <c r="C4019" s="14" t="s">
        <v>5455</v>
      </c>
    </row>
    <row r="4020" spans="1:3" x14ac:dyDescent="0.25">
      <c r="A4020" s="17" t="s">
        <v>5462</v>
      </c>
      <c r="B4020" s="14" t="s">
        <v>323</v>
      </c>
      <c r="C4020" s="14" t="s">
        <v>5455</v>
      </c>
    </row>
    <row r="4021" spans="1:3" x14ac:dyDescent="0.25">
      <c r="A4021" s="17" t="s">
        <v>5461</v>
      </c>
      <c r="B4021" s="14" t="s">
        <v>323</v>
      </c>
      <c r="C4021" s="14" t="s">
        <v>5455</v>
      </c>
    </row>
    <row r="4022" spans="1:3" x14ac:dyDescent="0.25">
      <c r="A4022" s="17" t="s">
        <v>5460</v>
      </c>
      <c r="B4022" s="14" t="s">
        <v>323</v>
      </c>
      <c r="C4022" s="14" t="s">
        <v>5455</v>
      </c>
    </row>
    <row r="4023" spans="1:3" x14ac:dyDescent="0.25">
      <c r="A4023" s="17" t="s">
        <v>5459</v>
      </c>
      <c r="B4023" s="14" t="s">
        <v>323</v>
      </c>
      <c r="C4023" s="14" t="s">
        <v>5455</v>
      </c>
    </row>
    <row r="4024" spans="1:3" x14ac:dyDescent="0.25">
      <c r="A4024" s="17" t="s">
        <v>5458</v>
      </c>
      <c r="B4024" s="14" t="s">
        <v>323</v>
      </c>
      <c r="C4024" s="14" t="s">
        <v>5455</v>
      </c>
    </row>
    <row r="4025" spans="1:3" x14ac:dyDescent="0.25">
      <c r="A4025" s="17" t="s">
        <v>5457</v>
      </c>
      <c r="B4025" s="14" t="s">
        <v>323</v>
      </c>
      <c r="C4025" s="14" t="s">
        <v>5455</v>
      </c>
    </row>
    <row r="4026" spans="1:3" x14ac:dyDescent="0.25">
      <c r="A4026" s="17" t="s">
        <v>5456</v>
      </c>
      <c r="B4026" s="14" t="s">
        <v>323</v>
      </c>
      <c r="C4026" s="14" t="s">
        <v>5455</v>
      </c>
    </row>
    <row r="4027" spans="1:3" x14ac:dyDescent="0.25">
      <c r="A4027" s="17" t="s">
        <v>5454</v>
      </c>
      <c r="B4027" s="14" t="s">
        <v>323</v>
      </c>
      <c r="C4027" s="14" t="s">
        <v>5436</v>
      </c>
    </row>
    <row r="4028" spans="1:3" x14ac:dyDescent="0.25">
      <c r="A4028" s="17" t="s">
        <v>5453</v>
      </c>
      <c r="B4028" s="14" t="s">
        <v>323</v>
      </c>
      <c r="C4028" s="14" t="s">
        <v>5416</v>
      </c>
    </row>
    <row r="4029" spans="1:3" x14ac:dyDescent="0.25">
      <c r="A4029" s="17" t="s">
        <v>5452</v>
      </c>
      <c r="B4029" s="14" t="s">
        <v>323</v>
      </c>
      <c r="C4029" s="14" t="s">
        <v>5324</v>
      </c>
    </row>
    <row r="4030" spans="1:3" x14ac:dyDescent="0.25">
      <c r="A4030" s="17" t="s">
        <v>5451</v>
      </c>
      <c r="B4030" s="14" t="s">
        <v>323</v>
      </c>
      <c r="C4030" s="14" t="s">
        <v>5324</v>
      </c>
    </row>
    <row r="4031" spans="1:3" x14ac:dyDescent="0.25">
      <c r="A4031" s="17" t="s">
        <v>5450</v>
      </c>
      <c r="B4031" s="14" t="s">
        <v>323</v>
      </c>
      <c r="C4031" s="14" t="s">
        <v>5324</v>
      </c>
    </row>
    <row r="4032" spans="1:3" x14ac:dyDescent="0.25">
      <c r="A4032" s="17" t="s">
        <v>5449</v>
      </c>
      <c r="B4032" s="14" t="s">
        <v>323</v>
      </c>
      <c r="C4032" s="14" t="s">
        <v>5324</v>
      </c>
    </row>
    <row r="4033" spans="1:3" x14ac:dyDescent="0.25">
      <c r="A4033" s="17" t="s">
        <v>5448</v>
      </c>
      <c r="B4033" s="14" t="s">
        <v>323</v>
      </c>
      <c r="C4033" s="14" t="s">
        <v>5253</v>
      </c>
    </row>
    <row r="4034" spans="1:3" x14ac:dyDescent="0.25">
      <c r="A4034" s="17" t="s">
        <v>5447</v>
      </c>
      <c r="B4034" s="14" t="s">
        <v>323</v>
      </c>
      <c r="C4034" s="14" t="s">
        <v>5386</v>
      </c>
    </row>
    <row r="4035" spans="1:3" x14ac:dyDescent="0.25">
      <c r="A4035" s="17" t="s">
        <v>5446</v>
      </c>
      <c r="B4035" s="14" t="s">
        <v>323</v>
      </c>
      <c r="C4035" s="14" t="s">
        <v>5386</v>
      </c>
    </row>
    <row r="4036" spans="1:3" x14ac:dyDescent="0.25">
      <c r="A4036" s="17" t="s">
        <v>5445</v>
      </c>
      <c r="B4036" s="14" t="s">
        <v>323</v>
      </c>
      <c r="C4036" s="14" t="s">
        <v>5365</v>
      </c>
    </row>
    <row r="4037" spans="1:3" x14ac:dyDescent="0.25">
      <c r="A4037" s="17" t="s">
        <v>5445</v>
      </c>
      <c r="B4037" s="14" t="s">
        <v>323</v>
      </c>
      <c r="C4037" s="14" t="s">
        <v>5352</v>
      </c>
    </row>
    <row r="4038" spans="1:3" x14ac:dyDescent="0.25">
      <c r="A4038" s="17" t="s">
        <v>5444</v>
      </c>
      <c r="B4038" s="14" t="s">
        <v>323</v>
      </c>
      <c r="C4038" s="14" t="s">
        <v>5352</v>
      </c>
    </row>
    <row r="4039" spans="1:3" x14ac:dyDescent="0.25">
      <c r="A4039" s="17" t="s">
        <v>5443</v>
      </c>
      <c r="B4039" s="14" t="s">
        <v>323</v>
      </c>
      <c r="C4039" s="14" t="s">
        <v>5436</v>
      </c>
    </row>
    <row r="4040" spans="1:3" x14ac:dyDescent="0.25">
      <c r="A4040" s="17" t="s">
        <v>5442</v>
      </c>
      <c r="B4040" s="14" t="s">
        <v>323</v>
      </c>
      <c r="C4040" s="14" t="s">
        <v>5436</v>
      </c>
    </row>
    <row r="4041" spans="1:3" x14ac:dyDescent="0.25">
      <c r="A4041" s="17" t="s">
        <v>5441</v>
      </c>
      <c r="B4041" s="14" t="s">
        <v>323</v>
      </c>
      <c r="C4041" s="14" t="s">
        <v>5436</v>
      </c>
    </row>
    <row r="4042" spans="1:3" x14ac:dyDescent="0.25">
      <c r="A4042" s="17" t="s">
        <v>5440</v>
      </c>
      <c r="B4042" s="14" t="s">
        <v>323</v>
      </c>
      <c r="C4042" s="14" t="s">
        <v>5436</v>
      </c>
    </row>
    <row r="4043" spans="1:3" x14ac:dyDescent="0.25">
      <c r="A4043" s="17" t="s">
        <v>5439</v>
      </c>
      <c r="B4043" s="14" t="s">
        <v>323</v>
      </c>
      <c r="C4043" s="14" t="s">
        <v>5436</v>
      </c>
    </row>
    <row r="4044" spans="1:3" x14ac:dyDescent="0.25">
      <c r="A4044" s="17" t="s">
        <v>5438</v>
      </c>
      <c r="B4044" s="14" t="s">
        <v>323</v>
      </c>
      <c r="C4044" s="14" t="s">
        <v>5436</v>
      </c>
    </row>
    <row r="4045" spans="1:3" x14ac:dyDescent="0.25">
      <c r="A4045" s="17" t="s">
        <v>5437</v>
      </c>
      <c r="B4045" s="14" t="s">
        <v>323</v>
      </c>
      <c r="C4045" s="14" t="s">
        <v>5436</v>
      </c>
    </row>
    <row r="4046" spans="1:3" x14ac:dyDescent="0.25">
      <c r="A4046" s="17" t="s">
        <v>5435</v>
      </c>
      <c r="B4046" s="14" t="s">
        <v>323</v>
      </c>
      <c r="C4046" s="14" t="s">
        <v>5425</v>
      </c>
    </row>
    <row r="4047" spans="1:3" x14ac:dyDescent="0.25">
      <c r="A4047" s="17" t="s">
        <v>5434</v>
      </c>
      <c r="B4047" s="14" t="s">
        <v>323</v>
      </c>
      <c r="C4047" s="14" t="s">
        <v>5425</v>
      </c>
    </row>
    <row r="4048" spans="1:3" x14ac:dyDescent="0.25">
      <c r="A4048" s="17" t="s">
        <v>5433</v>
      </c>
      <c r="B4048" s="14" t="s">
        <v>323</v>
      </c>
      <c r="C4048" s="14" t="s">
        <v>5425</v>
      </c>
    </row>
    <row r="4049" spans="1:3" x14ac:dyDescent="0.25">
      <c r="A4049" s="17" t="s">
        <v>5432</v>
      </c>
      <c r="B4049" s="14" t="s">
        <v>323</v>
      </c>
      <c r="C4049" s="14" t="s">
        <v>5425</v>
      </c>
    </row>
    <row r="4050" spans="1:3" x14ac:dyDescent="0.25">
      <c r="A4050" s="17" t="s">
        <v>5431</v>
      </c>
      <c r="B4050" s="14" t="s">
        <v>323</v>
      </c>
      <c r="C4050" s="14" t="s">
        <v>5425</v>
      </c>
    </row>
    <row r="4051" spans="1:3" x14ac:dyDescent="0.25">
      <c r="A4051" s="17" t="s">
        <v>5430</v>
      </c>
      <c r="B4051" s="14" t="s">
        <v>323</v>
      </c>
      <c r="C4051" s="14" t="s">
        <v>5425</v>
      </c>
    </row>
    <row r="4052" spans="1:3" x14ac:dyDescent="0.25">
      <c r="A4052" s="17" t="s">
        <v>5429</v>
      </c>
      <c r="B4052" s="14" t="s">
        <v>323</v>
      </c>
      <c r="C4052" s="14" t="s">
        <v>5425</v>
      </c>
    </row>
    <row r="4053" spans="1:3" x14ac:dyDescent="0.25">
      <c r="A4053" s="17" t="s">
        <v>5428</v>
      </c>
      <c r="B4053" s="14" t="s">
        <v>323</v>
      </c>
      <c r="C4053" s="14" t="s">
        <v>5425</v>
      </c>
    </row>
    <row r="4054" spans="1:3" x14ac:dyDescent="0.25">
      <c r="A4054" s="17" t="s">
        <v>5427</v>
      </c>
      <c r="B4054" s="14" t="s">
        <v>323</v>
      </c>
      <c r="C4054" s="14" t="s">
        <v>5425</v>
      </c>
    </row>
    <row r="4055" spans="1:3" x14ac:dyDescent="0.25">
      <c r="A4055" s="17" t="s">
        <v>5426</v>
      </c>
      <c r="B4055" s="14" t="s">
        <v>323</v>
      </c>
      <c r="C4055" s="14" t="s">
        <v>5425</v>
      </c>
    </row>
    <row r="4056" spans="1:3" x14ac:dyDescent="0.25">
      <c r="A4056" s="17" t="s">
        <v>5424</v>
      </c>
      <c r="B4056" s="14" t="s">
        <v>323</v>
      </c>
      <c r="C4056" s="14" t="s">
        <v>5416</v>
      </c>
    </row>
    <row r="4057" spans="1:3" x14ac:dyDescent="0.25">
      <c r="A4057" s="17" t="s">
        <v>5423</v>
      </c>
      <c r="B4057" s="14" t="s">
        <v>323</v>
      </c>
      <c r="C4057" s="14" t="s">
        <v>5416</v>
      </c>
    </row>
    <row r="4058" spans="1:3" x14ac:dyDescent="0.25">
      <c r="A4058" s="17" t="s">
        <v>5422</v>
      </c>
      <c r="B4058" s="14" t="s">
        <v>323</v>
      </c>
      <c r="C4058" s="14" t="s">
        <v>5416</v>
      </c>
    </row>
    <row r="4059" spans="1:3" x14ac:dyDescent="0.25">
      <c r="A4059" s="17" t="s">
        <v>5421</v>
      </c>
      <c r="B4059" s="14" t="s">
        <v>323</v>
      </c>
      <c r="C4059" s="14" t="s">
        <v>5416</v>
      </c>
    </row>
    <row r="4060" spans="1:3" x14ac:dyDescent="0.25">
      <c r="A4060" s="17" t="s">
        <v>5420</v>
      </c>
      <c r="B4060" s="14" t="s">
        <v>323</v>
      </c>
      <c r="C4060" s="14" t="s">
        <v>5416</v>
      </c>
    </row>
    <row r="4061" spans="1:3" x14ac:dyDescent="0.25">
      <c r="A4061" s="17" t="s">
        <v>5419</v>
      </c>
      <c r="B4061" s="14" t="s">
        <v>323</v>
      </c>
      <c r="C4061" s="14" t="s">
        <v>5416</v>
      </c>
    </row>
    <row r="4062" spans="1:3" x14ac:dyDescent="0.25">
      <c r="A4062" s="17" t="s">
        <v>5418</v>
      </c>
      <c r="B4062" s="14" t="s">
        <v>323</v>
      </c>
      <c r="C4062" s="14" t="s">
        <v>5416</v>
      </c>
    </row>
    <row r="4063" spans="1:3" x14ac:dyDescent="0.25">
      <c r="A4063" s="17" t="s">
        <v>5417</v>
      </c>
      <c r="B4063" s="14" t="s">
        <v>323</v>
      </c>
      <c r="C4063" s="14" t="s">
        <v>5416</v>
      </c>
    </row>
    <row r="4064" spans="1:3" x14ac:dyDescent="0.25">
      <c r="A4064" s="17" t="s">
        <v>5415</v>
      </c>
      <c r="B4064" s="14" t="s">
        <v>323</v>
      </c>
      <c r="C4064" s="14" t="s">
        <v>5403</v>
      </c>
    </row>
    <row r="4065" spans="1:3" x14ac:dyDescent="0.25">
      <c r="A4065" s="17" t="s">
        <v>5414</v>
      </c>
      <c r="B4065" s="14" t="s">
        <v>323</v>
      </c>
      <c r="C4065" s="14" t="s">
        <v>5403</v>
      </c>
    </row>
    <row r="4066" spans="1:3" x14ac:dyDescent="0.25">
      <c r="A4066" s="17" t="s">
        <v>5413</v>
      </c>
      <c r="B4066" s="14" t="s">
        <v>323</v>
      </c>
      <c r="C4066" s="14" t="s">
        <v>5403</v>
      </c>
    </row>
    <row r="4067" spans="1:3" x14ac:dyDescent="0.25">
      <c r="A4067" s="17" t="s">
        <v>5412</v>
      </c>
      <c r="B4067" s="14" t="s">
        <v>323</v>
      </c>
      <c r="C4067" s="14" t="s">
        <v>5403</v>
      </c>
    </row>
    <row r="4068" spans="1:3" x14ac:dyDescent="0.25">
      <c r="A4068" s="17" t="s">
        <v>5411</v>
      </c>
      <c r="B4068" s="14" t="s">
        <v>323</v>
      </c>
      <c r="C4068" s="14" t="s">
        <v>5403</v>
      </c>
    </row>
    <row r="4069" spans="1:3" x14ac:dyDescent="0.25">
      <c r="A4069" s="17" t="s">
        <v>5410</v>
      </c>
      <c r="B4069" s="14" t="s">
        <v>323</v>
      </c>
      <c r="C4069" s="14" t="s">
        <v>5403</v>
      </c>
    </row>
    <row r="4070" spans="1:3" x14ac:dyDescent="0.25">
      <c r="A4070" s="17" t="s">
        <v>5409</v>
      </c>
      <c r="B4070" s="14" t="s">
        <v>323</v>
      </c>
      <c r="C4070" s="14" t="s">
        <v>5403</v>
      </c>
    </row>
    <row r="4071" spans="1:3" x14ac:dyDescent="0.25">
      <c r="A4071" s="17" t="s">
        <v>5408</v>
      </c>
      <c r="B4071" s="14" t="s">
        <v>323</v>
      </c>
      <c r="C4071" s="14" t="s">
        <v>5403</v>
      </c>
    </row>
    <row r="4072" spans="1:3" x14ac:dyDescent="0.25">
      <c r="A4072" s="17" t="s">
        <v>5407</v>
      </c>
      <c r="B4072" s="14" t="s">
        <v>323</v>
      </c>
      <c r="C4072" s="14" t="s">
        <v>5403</v>
      </c>
    </row>
    <row r="4073" spans="1:3" x14ac:dyDescent="0.25">
      <c r="A4073" s="17" t="s">
        <v>5406</v>
      </c>
      <c r="B4073" s="14" t="s">
        <v>323</v>
      </c>
      <c r="C4073" s="14" t="s">
        <v>5403</v>
      </c>
    </row>
    <row r="4074" spans="1:3" x14ac:dyDescent="0.25">
      <c r="A4074" s="17" t="s">
        <v>5405</v>
      </c>
      <c r="B4074" s="14" t="s">
        <v>323</v>
      </c>
      <c r="C4074" s="14" t="s">
        <v>5403</v>
      </c>
    </row>
    <row r="4075" spans="1:3" x14ac:dyDescent="0.25">
      <c r="A4075" s="17" t="s">
        <v>5404</v>
      </c>
      <c r="B4075" s="14" t="s">
        <v>323</v>
      </c>
      <c r="C4075" s="14" t="s">
        <v>5403</v>
      </c>
    </row>
    <row r="4076" spans="1:3" x14ac:dyDescent="0.25">
      <c r="A4076" s="17" t="s">
        <v>5402</v>
      </c>
      <c r="B4076" s="14" t="s">
        <v>323</v>
      </c>
      <c r="C4076" s="14" t="s">
        <v>5397</v>
      </c>
    </row>
    <row r="4077" spans="1:3" x14ac:dyDescent="0.25">
      <c r="A4077" s="17" t="s">
        <v>5401</v>
      </c>
      <c r="B4077" s="14" t="s">
        <v>323</v>
      </c>
      <c r="C4077" s="14" t="s">
        <v>5397</v>
      </c>
    </row>
    <row r="4078" spans="1:3" x14ac:dyDescent="0.25">
      <c r="A4078" s="17" t="s">
        <v>5400</v>
      </c>
      <c r="B4078" s="14" t="s">
        <v>323</v>
      </c>
      <c r="C4078" s="14" t="s">
        <v>5397</v>
      </c>
    </row>
    <row r="4079" spans="1:3" x14ac:dyDescent="0.25">
      <c r="A4079" s="17" t="s">
        <v>5399</v>
      </c>
      <c r="B4079" s="14" t="s">
        <v>323</v>
      </c>
      <c r="C4079" s="14" t="s">
        <v>5397</v>
      </c>
    </row>
    <row r="4080" spans="1:3" x14ac:dyDescent="0.25">
      <c r="A4080" s="17" t="s">
        <v>5398</v>
      </c>
      <c r="B4080" s="14" t="s">
        <v>323</v>
      </c>
      <c r="C4080" s="14" t="s">
        <v>5397</v>
      </c>
    </row>
    <row r="4081" spans="1:3" x14ac:dyDescent="0.25">
      <c r="A4081" s="17" t="s">
        <v>5396</v>
      </c>
      <c r="B4081" s="14" t="s">
        <v>323</v>
      </c>
      <c r="C4081" s="14" t="s">
        <v>5386</v>
      </c>
    </row>
    <row r="4082" spans="1:3" x14ac:dyDescent="0.25">
      <c r="A4082" s="17" t="s">
        <v>5395</v>
      </c>
      <c r="B4082" s="14" t="s">
        <v>323</v>
      </c>
      <c r="C4082" s="14" t="s">
        <v>5386</v>
      </c>
    </row>
    <row r="4083" spans="1:3" x14ac:dyDescent="0.25">
      <c r="A4083" s="17" t="s">
        <v>5394</v>
      </c>
      <c r="B4083" s="14" t="s">
        <v>323</v>
      </c>
      <c r="C4083" s="14" t="s">
        <v>5386</v>
      </c>
    </row>
    <row r="4084" spans="1:3" x14ac:dyDescent="0.25">
      <c r="A4084" s="17" t="s">
        <v>5393</v>
      </c>
      <c r="B4084" s="14" t="s">
        <v>323</v>
      </c>
      <c r="C4084" s="14" t="s">
        <v>5386</v>
      </c>
    </row>
    <row r="4085" spans="1:3" x14ac:dyDescent="0.25">
      <c r="A4085" s="17" t="s">
        <v>5392</v>
      </c>
      <c r="B4085" s="14" t="s">
        <v>323</v>
      </c>
      <c r="C4085" s="14" t="s">
        <v>5386</v>
      </c>
    </row>
    <row r="4086" spans="1:3" x14ac:dyDescent="0.25">
      <c r="A4086" s="17" t="s">
        <v>5391</v>
      </c>
      <c r="B4086" s="14" t="s">
        <v>323</v>
      </c>
      <c r="C4086" s="14" t="s">
        <v>5386</v>
      </c>
    </row>
    <row r="4087" spans="1:3" x14ac:dyDescent="0.25">
      <c r="A4087" s="17" t="s">
        <v>5390</v>
      </c>
      <c r="B4087" s="14" t="s">
        <v>323</v>
      </c>
      <c r="C4087" s="14" t="s">
        <v>5386</v>
      </c>
    </row>
    <row r="4088" spans="1:3" x14ac:dyDescent="0.25">
      <c r="A4088" s="17" t="s">
        <v>5389</v>
      </c>
      <c r="B4088" s="14" t="s">
        <v>323</v>
      </c>
      <c r="C4088" s="14" t="s">
        <v>5386</v>
      </c>
    </row>
    <row r="4089" spans="1:3" x14ac:dyDescent="0.25">
      <c r="A4089" s="17" t="s">
        <v>5388</v>
      </c>
      <c r="B4089" s="14" t="s">
        <v>323</v>
      </c>
      <c r="C4089" s="14" t="s">
        <v>5386</v>
      </c>
    </row>
    <row r="4090" spans="1:3" x14ac:dyDescent="0.25">
      <c r="A4090" s="17" t="s">
        <v>5387</v>
      </c>
      <c r="B4090" s="14" t="s">
        <v>323</v>
      </c>
      <c r="C4090" s="14" t="s">
        <v>5386</v>
      </c>
    </row>
    <row r="4091" spans="1:3" x14ac:dyDescent="0.25">
      <c r="A4091" s="17" t="s">
        <v>5385</v>
      </c>
      <c r="B4091" s="14" t="s">
        <v>323</v>
      </c>
      <c r="C4091" s="14" t="s">
        <v>5378</v>
      </c>
    </row>
    <row r="4092" spans="1:3" x14ac:dyDescent="0.25">
      <c r="A4092" s="17" t="s">
        <v>5384</v>
      </c>
      <c r="B4092" s="14" t="s">
        <v>323</v>
      </c>
      <c r="C4092" s="14" t="s">
        <v>5378</v>
      </c>
    </row>
    <row r="4093" spans="1:3" x14ac:dyDescent="0.25">
      <c r="A4093" s="17" t="s">
        <v>5383</v>
      </c>
      <c r="B4093" s="14" t="s">
        <v>323</v>
      </c>
      <c r="C4093" s="14" t="s">
        <v>5378</v>
      </c>
    </row>
    <row r="4094" spans="1:3" x14ac:dyDescent="0.25">
      <c r="A4094" s="17" t="s">
        <v>5382</v>
      </c>
      <c r="B4094" s="14" t="s">
        <v>323</v>
      </c>
      <c r="C4094" s="14" t="s">
        <v>5378</v>
      </c>
    </row>
    <row r="4095" spans="1:3" x14ac:dyDescent="0.25">
      <c r="A4095" s="17" t="s">
        <v>5381</v>
      </c>
      <c r="B4095" s="14" t="s">
        <v>323</v>
      </c>
      <c r="C4095" s="14" t="s">
        <v>5378</v>
      </c>
    </row>
    <row r="4096" spans="1:3" x14ac:dyDescent="0.25">
      <c r="A4096" s="17" t="s">
        <v>5380</v>
      </c>
      <c r="B4096" s="14" t="s">
        <v>323</v>
      </c>
      <c r="C4096" s="14" t="s">
        <v>5378</v>
      </c>
    </row>
    <row r="4097" spans="1:3" x14ac:dyDescent="0.25">
      <c r="A4097" s="17" t="s">
        <v>5379</v>
      </c>
      <c r="B4097" s="14" t="s">
        <v>323</v>
      </c>
      <c r="C4097" s="14" t="s">
        <v>5378</v>
      </c>
    </row>
    <row r="4098" spans="1:3" x14ac:dyDescent="0.25">
      <c r="A4098" s="17" t="s">
        <v>5377</v>
      </c>
      <c r="B4098" s="14" t="s">
        <v>323</v>
      </c>
      <c r="C4098" s="14" t="s">
        <v>5332</v>
      </c>
    </row>
    <row r="4099" spans="1:3" x14ac:dyDescent="0.25">
      <c r="A4099" s="17" t="s">
        <v>5376</v>
      </c>
      <c r="B4099" s="14" t="s">
        <v>323</v>
      </c>
      <c r="C4099" s="14" t="s">
        <v>5375</v>
      </c>
    </row>
    <row r="4100" spans="1:3" x14ac:dyDescent="0.25">
      <c r="A4100" s="17" t="s">
        <v>5374</v>
      </c>
      <c r="B4100" s="14" t="s">
        <v>323</v>
      </c>
      <c r="C4100" s="14" t="s">
        <v>5373</v>
      </c>
    </row>
    <row r="4101" spans="1:3" x14ac:dyDescent="0.25">
      <c r="A4101" s="17" t="s">
        <v>5371</v>
      </c>
      <c r="B4101" s="14" t="s">
        <v>323</v>
      </c>
      <c r="C4101" s="14" t="s">
        <v>5372</v>
      </c>
    </row>
    <row r="4102" spans="1:3" x14ac:dyDescent="0.25">
      <c r="A4102" s="17" t="s">
        <v>5371</v>
      </c>
      <c r="B4102" s="14" t="s">
        <v>323</v>
      </c>
      <c r="C4102" s="14" t="s">
        <v>5370</v>
      </c>
    </row>
    <row r="4103" spans="1:3" x14ac:dyDescent="0.25">
      <c r="A4103" s="17" t="s">
        <v>5369</v>
      </c>
      <c r="B4103" s="14" t="s">
        <v>323</v>
      </c>
      <c r="C4103" s="14" t="s">
        <v>5332</v>
      </c>
    </row>
    <row r="4104" spans="1:3" x14ac:dyDescent="0.25">
      <c r="A4104" s="17" t="s">
        <v>5368</v>
      </c>
      <c r="B4104" s="14" t="s">
        <v>323</v>
      </c>
      <c r="C4104" s="14" t="s">
        <v>5365</v>
      </c>
    </row>
    <row r="4105" spans="1:3" x14ac:dyDescent="0.25">
      <c r="A4105" s="17" t="s">
        <v>5367</v>
      </c>
      <c r="B4105" s="14" t="s">
        <v>323</v>
      </c>
      <c r="C4105" s="14" t="s">
        <v>5365</v>
      </c>
    </row>
    <row r="4106" spans="1:3" x14ac:dyDescent="0.25">
      <c r="A4106" s="17" t="s">
        <v>5366</v>
      </c>
      <c r="B4106" s="14" t="s">
        <v>323</v>
      </c>
      <c r="C4106" s="14" t="s">
        <v>5365</v>
      </c>
    </row>
    <row r="4107" spans="1:3" x14ac:dyDescent="0.25">
      <c r="A4107" s="17" t="s">
        <v>5364</v>
      </c>
      <c r="B4107" s="14" t="s">
        <v>323</v>
      </c>
      <c r="C4107" s="14" t="s">
        <v>5352</v>
      </c>
    </row>
    <row r="4108" spans="1:3" x14ac:dyDescent="0.25">
      <c r="A4108" s="17" t="s">
        <v>5363</v>
      </c>
      <c r="B4108" s="14" t="s">
        <v>323</v>
      </c>
      <c r="C4108" s="14" t="s">
        <v>5352</v>
      </c>
    </row>
    <row r="4109" spans="1:3" x14ac:dyDescent="0.25">
      <c r="A4109" s="17" t="s">
        <v>5362</v>
      </c>
      <c r="B4109" s="14" t="s">
        <v>323</v>
      </c>
      <c r="C4109" s="14" t="s">
        <v>5352</v>
      </c>
    </row>
    <row r="4110" spans="1:3" x14ac:dyDescent="0.25">
      <c r="A4110" s="17" t="s">
        <v>5361</v>
      </c>
      <c r="B4110" s="14" t="s">
        <v>323</v>
      </c>
      <c r="C4110" s="14" t="s">
        <v>5352</v>
      </c>
    </row>
    <row r="4111" spans="1:3" x14ac:dyDescent="0.25">
      <c r="A4111" s="17" t="s">
        <v>5360</v>
      </c>
      <c r="B4111" s="14" t="s">
        <v>323</v>
      </c>
      <c r="C4111" s="14" t="s">
        <v>5352</v>
      </c>
    </row>
    <row r="4112" spans="1:3" x14ac:dyDescent="0.25">
      <c r="A4112" s="17" t="s">
        <v>5359</v>
      </c>
      <c r="B4112" s="14" t="s">
        <v>323</v>
      </c>
      <c r="C4112" s="14" t="s">
        <v>5352</v>
      </c>
    </row>
    <row r="4113" spans="1:3" x14ac:dyDescent="0.25">
      <c r="A4113" s="17" t="s">
        <v>5358</v>
      </c>
      <c r="B4113" s="14" t="s">
        <v>323</v>
      </c>
      <c r="C4113" s="14" t="s">
        <v>5352</v>
      </c>
    </row>
    <row r="4114" spans="1:3" x14ac:dyDescent="0.25">
      <c r="A4114" s="17" t="s">
        <v>5357</v>
      </c>
      <c r="B4114" s="14" t="s">
        <v>323</v>
      </c>
      <c r="C4114" s="14" t="s">
        <v>5352</v>
      </c>
    </row>
    <row r="4115" spans="1:3" x14ac:dyDescent="0.25">
      <c r="A4115" s="17" t="s">
        <v>5356</v>
      </c>
      <c r="B4115" s="14" t="s">
        <v>323</v>
      </c>
      <c r="C4115" s="14" t="s">
        <v>5352</v>
      </c>
    </row>
    <row r="4116" spans="1:3" x14ac:dyDescent="0.25">
      <c r="A4116" s="17" t="s">
        <v>5355</v>
      </c>
      <c r="B4116" s="14" t="s">
        <v>323</v>
      </c>
      <c r="C4116" s="14" t="s">
        <v>5350</v>
      </c>
    </row>
    <row r="4117" spans="1:3" x14ac:dyDescent="0.25">
      <c r="A4117" s="17" t="s">
        <v>5354</v>
      </c>
      <c r="B4117" s="14" t="s">
        <v>323</v>
      </c>
      <c r="C4117" s="14" t="s">
        <v>5343</v>
      </c>
    </row>
    <row r="4118" spans="1:3" x14ac:dyDescent="0.25">
      <c r="A4118" s="17" t="s">
        <v>5353</v>
      </c>
      <c r="B4118" s="14" t="s">
        <v>323</v>
      </c>
      <c r="C4118" s="14" t="s">
        <v>5352</v>
      </c>
    </row>
    <row r="4119" spans="1:3" x14ac:dyDescent="0.25">
      <c r="A4119" s="17" t="s">
        <v>5351</v>
      </c>
      <c r="B4119" s="14" t="s">
        <v>323</v>
      </c>
      <c r="C4119" s="14" t="s">
        <v>5350</v>
      </c>
    </row>
    <row r="4120" spans="1:3" x14ac:dyDescent="0.25">
      <c r="A4120" s="17" t="s">
        <v>5349</v>
      </c>
      <c r="B4120" s="14" t="s">
        <v>323</v>
      </c>
      <c r="C4120" s="14" t="s">
        <v>5343</v>
      </c>
    </row>
    <row r="4121" spans="1:3" x14ac:dyDescent="0.25">
      <c r="A4121" s="17" t="s">
        <v>5348</v>
      </c>
      <c r="B4121" s="14" t="s">
        <v>323</v>
      </c>
      <c r="C4121" s="14" t="s">
        <v>5343</v>
      </c>
    </row>
    <row r="4122" spans="1:3" x14ac:dyDescent="0.25">
      <c r="A4122" s="17" t="s">
        <v>5347</v>
      </c>
      <c r="B4122" s="14" t="s">
        <v>323</v>
      </c>
      <c r="C4122" s="14" t="s">
        <v>5343</v>
      </c>
    </row>
    <row r="4123" spans="1:3" x14ac:dyDescent="0.25">
      <c r="A4123" s="17" t="s">
        <v>5346</v>
      </c>
      <c r="B4123" s="14" t="s">
        <v>323</v>
      </c>
      <c r="C4123" s="14" t="s">
        <v>5343</v>
      </c>
    </row>
    <row r="4124" spans="1:3" x14ac:dyDescent="0.25">
      <c r="A4124" s="17" t="s">
        <v>5345</v>
      </c>
      <c r="B4124" s="14" t="s">
        <v>323</v>
      </c>
      <c r="C4124" s="14" t="s">
        <v>5343</v>
      </c>
    </row>
    <row r="4125" spans="1:3" x14ac:dyDescent="0.25">
      <c r="A4125" s="17" t="s">
        <v>5344</v>
      </c>
      <c r="B4125" s="14" t="s">
        <v>323</v>
      </c>
      <c r="C4125" s="14" t="s">
        <v>5343</v>
      </c>
    </row>
    <row r="4126" spans="1:3" x14ac:dyDescent="0.25">
      <c r="A4126" s="17" t="s">
        <v>5342</v>
      </c>
      <c r="B4126" s="14" t="s">
        <v>323</v>
      </c>
      <c r="C4126" s="14" t="s">
        <v>5324</v>
      </c>
    </row>
    <row r="4127" spans="1:3" x14ac:dyDescent="0.25">
      <c r="A4127" s="17" t="s">
        <v>5341</v>
      </c>
      <c r="B4127" s="14" t="s">
        <v>323</v>
      </c>
      <c r="C4127" s="14" t="s">
        <v>5324</v>
      </c>
    </row>
    <row r="4128" spans="1:3" x14ac:dyDescent="0.25">
      <c r="A4128" s="17" t="s">
        <v>5340</v>
      </c>
      <c r="B4128" s="14" t="s">
        <v>323</v>
      </c>
      <c r="C4128" s="14" t="s">
        <v>5324</v>
      </c>
    </row>
    <row r="4129" spans="1:3" x14ac:dyDescent="0.25">
      <c r="A4129" s="17" t="s">
        <v>5339</v>
      </c>
      <c r="B4129" s="14" t="s">
        <v>323</v>
      </c>
      <c r="C4129" s="14" t="s">
        <v>5332</v>
      </c>
    </row>
    <row r="4130" spans="1:3" x14ac:dyDescent="0.25">
      <c r="A4130" s="17" t="s">
        <v>5338</v>
      </c>
      <c r="B4130" s="14" t="s">
        <v>323</v>
      </c>
      <c r="C4130" s="14" t="s">
        <v>5332</v>
      </c>
    </row>
    <row r="4131" spans="1:3" x14ac:dyDescent="0.25">
      <c r="A4131" s="17" t="s">
        <v>5337</v>
      </c>
      <c r="B4131" s="14" t="s">
        <v>323</v>
      </c>
      <c r="C4131" s="14" t="s">
        <v>5332</v>
      </c>
    </row>
    <row r="4132" spans="1:3" x14ac:dyDescent="0.25">
      <c r="A4132" s="17" t="s">
        <v>5336</v>
      </c>
      <c r="B4132" s="14" t="s">
        <v>323</v>
      </c>
      <c r="C4132" s="14" t="s">
        <v>5332</v>
      </c>
    </row>
    <row r="4133" spans="1:3" x14ac:dyDescent="0.25">
      <c r="A4133" s="17" t="s">
        <v>5335</v>
      </c>
      <c r="B4133" s="14" t="s">
        <v>323</v>
      </c>
      <c r="C4133" s="14" t="s">
        <v>5324</v>
      </c>
    </row>
    <row r="4134" spans="1:3" x14ac:dyDescent="0.25">
      <c r="A4134" s="17" t="s">
        <v>5335</v>
      </c>
      <c r="B4134" s="14" t="s">
        <v>323</v>
      </c>
      <c r="C4134" s="14" t="s">
        <v>5332</v>
      </c>
    </row>
    <row r="4135" spans="1:3" x14ac:dyDescent="0.25">
      <c r="A4135" s="17" t="s">
        <v>5334</v>
      </c>
      <c r="B4135" s="14" t="s">
        <v>323</v>
      </c>
      <c r="C4135" s="14" t="s">
        <v>5324</v>
      </c>
    </row>
    <row r="4136" spans="1:3" x14ac:dyDescent="0.25">
      <c r="A4136" s="17" t="s">
        <v>5333</v>
      </c>
      <c r="B4136" s="14" t="s">
        <v>323</v>
      </c>
      <c r="C4136" s="14" t="s">
        <v>5324</v>
      </c>
    </row>
    <row r="4137" spans="1:3" x14ac:dyDescent="0.25">
      <c r="A4137" s="17" t="s">
        <v>5333</v>
      </c>
      <c r="B4137" s="14" t="s">
        <v>323</v>
      </c>
      <c r="C4137" s="14" t="s">
        <v>5332</v>
      </c>
    </row>
    <row r="4138" spans="1:3" x14ac:dyDescent="0.25">
      <c r="A4138" s="17" t="s">
        <v>5331</v>
      </c>
      <c r="B4138" s="14" t="s">
        <v>323</v>
      </c>
      <c r="C4138" s="14" t="s">
        <v>5324</v>
      </c>
    </row>
    <row r="4139" spans="1:3" x14ac:dyDescent="0.25">
      <c r="A4139" s="17" t="s">
        <v>5330</v>
      </c>
      <c r="B4139" s="14" t="s">
        <v>323</v>
      </c>
      <c r="C4139" s="14" t="s">
        <v>5324</v>
      </c>
    </row>
    <row r="4140" spans="1:3" x14ac:dyDescent="0.25">
      <c r="A4140" s="17" t="s">
        <v>5329</v>
      </c>
      <c r="B4140" s="14" t="s">
        <v>323</v>
      </c>
      <c r="C4140" s="14" t="s">
        <v>5324</v>
      </c>
    </row>
    <row r="4141" spans="1:3" x14ac:dyDescent="0.25">
      <c r="A4141" s="17" t="s">
        <v>5328</v>
      </c>
      <c r="B4141" s="14" t="s">
        <v>323</v>
      </c>
      <c r="C4141" s="14" t="s">
        <v>5324</v>
      </c>
    </row>
    <row r="4142" spans="1:3" x14ac:dyDescent="0.25">
      <c r="A4142" s="17" t="s">
        <v>5327</v>
      </c>
      <c r="B4142" s="14" t="s">
        <v>323</v>
      </c>
      <c r="C4142" s="14" t="s">
        <v>5324</v>
      </c>
    </row>
    <row r="4143" spans="1:3" x14ac:dyDescent="0.25">
      <c r="A4143" s="17" t="s">
        <v>5326</v>
      </c>
      <c r="B4143" s="14" t="s">
        <v>323</v>
      </c>
      <c r="C4143" s="14" t="s">
        <v>5324</v>
      </c>
    </row>
    <row r="4144" spans="1:3" x14ac:dyDescent="0.25">
      <c r="A4144" s="17" t="s">
        <v>5325</v>
      </c>
      <c r="B4144" s="14" t="s">
        <v>323</v>
      </c>
      <c r="C4144" s="14" t="s">
        <v>5324</v>
      </c>
    </row>
    <row r="4145" spans="1:3" x14ac:dyDescent="0.25">
      <c r="A4145" s="17" t="s">
        <v>5323</v>
      </c>
      <c r="B4145" s="14" t="s">
        <v>323</v>
      </c>
      <c r="C4145" s="14" t="s">
        <v>5317</v>
      </c>
    </row>
    <row r="4146" spans="1:3" x14ac:dyDescent="0.25">
      <c r="A4146" s="17" t="s">
        <v>5323</v>
      </c>
      <c r="B4146" s="14" t="s">
        <v>323</v>
      </c>
      <c r="C4146" s="14" t="s">
        <v>5319</v>
      </c>
    </row>
    <row r="4147" spans="1:3" x14ac:dyDescent="0.25">
      <c r="A4147" s="17" t="s">
        <v>5322</v>
      </c>
      <c r="B4147" s="14" t="s">
        <v>323</v>
      </c>
      <c r="C4147" s="14" t="s">
        <v>5319</v>
      </c>
    </row>
    <row r="4148" spans="1:3" x14ac:dyDescent="0.25">
      <c r="A4148" s="17" t="s">
        <v>5321</v>
      </c>
      <c r="B4148" s="14" t="s">
        <v>323</v>
      </c>
      <c r="C4148" s="14" t="s">
        <v>5317</v>
      </c>
    </row>
    <row r="4149" spans="1:3" x14ac:dyDescent="0.25">
      <c r="A4149" s="17" t="s">
        <v>5321</v>
      </c>
      <c r="B4149" s="14" t="s">
        <v>323</v>
      </c>
      <c r="C4149" s="14" t="s">
        <v>5319</v>
      </c>
    </row>
    <row r="4150" spans="1:3" x14ac:dyDescent="0.25">
      <c r="A4150" s="17" t="s">
        <v>5320</v>
      </c>
      <c r="B4150" s="14" t="s">
        <v>323</v>
      </c>
      <c r="C4150" s="14" t="s">
        <v>5317</v>
      </c>
    </row>
    <row r="4151" spans="1:3" x14ac:dyDescent="0.25">
      <c r="A4151" s="17" t="s">
        <v>5320</v>
      </c>
      <c r="B4151" s="14" t="s">
        <v>323</v>
      </c>
      <c r="C4151" s="14" t="s">
        <v>5319</v>
      </c>
    </row>
    <row r="4152" spans="1:3" x14ac:dyDescent="0.25">
      <c r="A4152" s="17" t="s">
        <v>5318</v>
      </c>
      <c r="B4152" s="14" t="s">
        <v>323</v>
      </c>
      <c r="C4152" s="14" t="s">
        <v>5317</v>
      </c>
    </row>
    <row r="4153" spans="1:3" x14ac:dyDescent="0.25">
      <c r="A4153" s="17" t="s">
        <v>5316</v>
      </c>
      <c r="B4153" s="14" t="s">
        <v>323</v>
      </c>
      <c r="C4153" s="14" t="s">
        <v>5315</v>
      </c>
    </row>
    <row r="4154" spans="1:3" x14ac:dyDescent="0.25">
      <c r="A4154" s="17" t="s">
        <v>5316</v>
      </c>
      <c r="B4154" s="14" t="s">
        <v>319</v>
      </c>
      <c r="C4154" s="14" t="s">
        <v>5313</v>
      </c>
    </row>
    <row r="4155" spans="1:3" x14ac:dyDescent="0.25">
      <c r="A4155" s="17" t="s">
        <v>5314</v>
      </c>
      <c r="B4155" s="14" t="s">
        <v>323</v>
      </c>
      <c r="C4155" s="14" t="s">
        <v>5315</v>
      </c>
    </row>
    <row r="4156" spans="1:3" x14ac:dyDescent="0.25">
      <c r="A4156" s="17" t="s">
        <v>5314</v>
      </c>
      <c r="B4156" s="14" t="s">
        <v>319</v>
      </c>
      <c r="C4156" s="14" t="s">
        <v>5313</v>
      </c>
    </row>
    <row r="4157" spans="1:3" x14ac:dyDescent="0.25">
      <c r="A4157" s="17" t="s">
        <v>5311</v>
      </c>
      <c r="B4157" s="14" t="s">
        <v>323</v>
      </c>
      <c r="C4157" s="14" t="s">
        <v>5312</v>
      </c>
    </row>
    <row r="4158" spans="1:3" x14ac:dyDescent="0.25">
      <c r="A4158" s="17" t="s">
        <v>5311</v>
      </c>
      <c r="B4158" s="14" t="s">
        <v>323</v>
      </c>
      <c r="C4158" s="14" t="s">
        <v>5309</v>
      </c>
    </row>
    <row r="4159" spans="1:3" x14ac:dyDescent="0.25">
      <c r="A4159" s="17" t="s">
        <v>5310</v>
      </c>
      <c r="B4159" s="14" t="s">
        <v>323</v>
      </c>
      <c r="C4159" s="14" t="s">
        <v>5309</v>
      </c>
    </row>
    <row r="4160" spans="1:3" x14ac:dyDescent="0.25">
      <c r="A4160" s="17" t="s">
        <v>5308</v>
      </c>
      <c r="B4160" s="14" t="s">
        <v>323</v>
      </c>
      <c r="C4160" s="14" t="s">
        <v>5307</v>
      </c>
    </row>
    <row r="4161" spans="1:3" x14ac:dyDescent="0.25">
      <c r="A4161" s="17" t="s">
        <v>5306</v>
      </c>
      <c r="B4161" s="14" t="s">
        <v>323</v>
      </c>
      <c r="C4161" s="14" t="s">
        <v>5305</v>
      </c>
    </row>
    <row r="4162" spans="1:3" x14ac:dyDescent="0.25">
      <c r="A4162" s="17" t="s">
        <v>5304</v>
      </c>
      <c r="B4162" s="14" t="s">
        <v>323</v>
      </c>
      <c r="C4162" s="14" t="s">
        <v>5303</v>
      </c>
    </row>
    <row r="4163" spans="1:3" x14ac:dyDescent="0.25">
      <c r="A4163" s="17" t="s">
        <v>5302</v>
      </c>
      <c r="B4163" s="14" t="s">
        <v>323</v>
      </c>
      <c r="C4163" s="14" t="s">
        <v>5247</v>
      </c>
    </row>
    <row r="4164" spans="1:3" x14ac:dyDescent="0.25">
      <c r="A4164" s="17" t="s">
        <v>5301</v>
      </c>
      <c r="B4164" s="14" t="s">
        <v>323</v>
      </c>
      <c r="C4164" s="14" t="s">
        <v>5247</v>
      </c>
    </row>
    <row r="4165" spans="1:3" x14ac:dyDescent="0.25">
      <c r="A4165" s="17" t="s">
        <v>5300</v>
      </c>
      <c r="B4165" s="14" t="s">
        <v>323</v>
      </c>
      <c r="C4165" s="14" t="s">
        <v>5247</v>
      </c>
    </row>
    <row r="4166" spans="1:3" x14ac:dyDescent="0.25">
      <c r="A4166" s="17" t="s">
        <v>5299</v>
      </c>
      <c r="B4166" s="14" t="s">
        <v>323</v>
      </c>
      <c r="C4166" s="14" t="s">
        <v>5247</v>
      </c>
    </row>
    <row r="4167" spans="1:3" x14ac:dyDescent="0.25">
      <c r="A4167" s="17" t="s">
        <v>5298</v>
      </c>
      <c r="B4167" s="14" t="s">
        <v>323</v>
      </c>
      <c r="C4167" s="14" t="s">
        <v>5247</v>
      </c>
    </row>
    <row r="4168" spans="1:3" x14ac:dyDescent="0.25">
      <c r="A4168" s="17" t="s">
        <v>5297</v>
      </c>
      <c r="B4168" s="14" t="s">
        <v>323</v>
      </c>
      <c r="C4168" s="14" t="s">
        <v>5247</v>
      </c>
    </row>
    <row r="4169" spans="1:3" x14ac:dyDescent="0.25">
      <c r="A4169" s="17" t="s">
        <v>5296</v>
      </c>
      <c r="B4169" s="14" t="s">
        <v>323</v>
      </c>
      <c r="C4169" s="14" t="s">
        <v>5247</v>
      </c>
    </row>
    <row r="4170" spans="1:3" x14ac:dyDescent="0.25">
      <c r="A4170" s="17" t="s">
        <v>5295</v>
      </c>
      <c r="B4170" s="14" t="s">
        <v>323</v>
      </c>
      <c r="C4170" s="14" t="s">
        <v>5247</v>
      </c>
    </row>
    <row r="4171" spans="1:3" x14ac:dyDescent="0.25">
      <c r="A4171" s="17" t="s">
        <v>5294</v>
      </c>
      <c r="B4171" s="14" t="s">
        <v>323</v>
      </c>
      <c r="C4171" s="14" t="s">
        <v>5288</v>
      </c>
    </row>
    <row r="4172" spans="1:3" x14ac:dyDescent="0.25">
      <c r="A4172" s="17" t="s">
        <v>5293</v>
      </c>
      <c r="B4172" s="14" t="s">
        <v>323</v>
      </c>
      <c r="C4172" s="14" t="s">
        <v>5288</v>
      </c>
    </row>
    <row r="4173" spans="1:3" x14ac:dyDescent="0.25">
      <c r="A4173" s="17" t="s">
        <v>5292</v>
      </c>
      <c r="B4173" s="14" t="s">
        <v>323</v>
      </c>
      <c r="C4173" s="14" t="s">
        <v>5288</v>
      </c>
    </row>
    <row r="4174" spans="1:3" x14ac:dyDescent="0.25">
      <c r="A4174" s="17" t="s">
        <v>5291</v>
      </c>
      <c r="B4174" s="14" t="s">
        <v>323</v>
      </c>
      <c r="C4174" s="14" t="s">
        <v>5288</v>
      </c>
    </row>
    <row r="4175" spans="1:3" x14ac:dyDescent="0.25">
      <c r="A4175" s="17" t="s">
        <v>5290</v>
      </c>
      <c r="B4175" s="14" t="s">
        <v>323</v>
      </c>
      <c r="C4175" s="14" t="s">
        <v>5288</v>
      </c>
    </row>
    <row r="4176" spans="1:3" x14ac:dyDescent="0.25">
      <c r="A4176" s="17" t="s">
        <v>5289</v>
      </c>
      <c r="B4176" s="14" t="s">
        <v>323</v>
      </c>
      <c r="C4176" s="14" t="s">
        <v>5288</v>
      </c>
    </row>
    <row r="4177" spans="1:3" x14ac:dyDescent="0.25">
      <c r="A4177" s="17" t="s">
        <v>5287</v>
      </c>
      <c r="B4177" s="14" t="s">
        <v>323</v>
      </c>
      <c r="C4177" s="14" t="s">
        <v>5253</v>
      </c>
    </row>
    <row r="4178" spans="1:3" x14ac:dyDescent="0.25">
      <c r="A4178" s="17" t="s">
        <v>5286</v>
      </c>
      <c r="B4178" s="14" t="s">
        <v>323</v>
      </c>
      <c r="C4178" s="14" t="s">
        <v>5251</v>
      </c>
    </row>
    <row r="4179" spans="1:3" x14ac:dyDescent="0.25">
      <c r="A4179" s="17" t="s">
        <v>5285</v>
      </c>
      <c r="B4179" s="14" t="s">
        <v>323</v>
      </c>
      <c r="C4179" s="14" t="s">
        <v>5251</v>
      </c>
    </row>
    <row r="4180" spans="1:3" x14ac:dyDescent="0.25">
      <c r="A4180" s="17" t="s">
        <v>5284</v>
      </c>
      <c r="B4180" s="14" t="s">
        <v>323</v>
      </c>
      <c r="C4180" s="14" t="s">
        <v>5251</v>
      </c>
    </row>
    <row r="4181" spans="1:3" x14ac:dyDescent="0.25">
      <c r="A4181" s="17" t="s">
        <v>5283</v>
      </c>
      <c r="B4181" s="14" t="s">
        <v>323</v>
      </c>
      <c r="C4181" s="14" t="s">
        <v>5253</v>
      </c>
    </row>
    <row r="4182" spans="1:3" x14ac:dyDescent="0.25">
      <c r="A4182" s="17" t="s">
        <v>5282</v>
      </c>
      <c r="B4182" s="14" t="s">
        <v>323</v>
      </c>
      <c r="C4182" s="14" t="s">
        <v>5249</v>
      </c>
    </row>
    <row r="4183" spans="1:3" x14ac:dyDescent="0.25">
      <c r="A4183" s="17" t="s">
        <v>5281</v>
      </c>
      <c r="B4183" s="14" t="s">
        <v>323</v>
      </c>
      <c r="C4183" s="14" t="s">
        <v>5249</v>
      </c>
    </row>
    <row r="4184" spans="1:3" x14ac:dyDescent="0.25">
      <c r="A4184" s="17" t="s">
        <v>5280</v>
      </c>
      <c r="B4184" s="14" t="s">
        <v>323</v>
      </c>
      <c r="C4184" s="14" t="s">
        <v>5249</v>
      </c>
    </row>
    <row r="4185" spans="1:3" x14ac:dyDescent="0.25">
      <c r="A4185" s="17" t="s">
        <v>5279</v>
      </c>
      <c r="B4185" s="14" t="s">
        <v>323</v>
      </c>
      <c r="C4185" s="14" t="s">
        <v>5249</v>
      </c>
    </row>
    <row r="4186" spans="1:3" x14ac:dyDescent="0.25">
      <c r="A4186" s="17" t="s">
        <v>5278</v>
      </c>
      <c r="B4186" s="14" t="s">
        <v>323</v>
      </c>
      <c r="C4186" s="14" t="s">
        <v>5249</v>
      </c>
    </row>
    <row r="4187" spans="1:3" x14ac:dyDescent="0.25">
      <c r="A4187" s="17" t="s">
        <v>5277</v>
      </c>
      <c r="B4187" s="14" t="s">
        <v>323</v>
      </c>
      <c r="C4187" s="14" t="s">
        <v>5249</v>
      </c>
    </row>
    <row r="4188" spans="1:3" x14ac:dyDescent="0.25">
      <c r="A4188" s="17" t="s">
        <v>5276</v>
      </c>
      <c r="B4188" s="14" t="s">
        <v>323</v>
      </c>
      <c r="C4188" s="14" t="s">
        <v>5267</v>
      </c>
    </row>
    <row r="4189" spans="1:3" x14ac:dyDescent="0.25">
      <c r="A4189" s="17" t="s">
        <v>5275</v>
      </c>
      <c r="B4189" s="14" t="s">
        <v>323</v>
      </c>
      <c r="C4189" s="14" t="s">
        <v>5267</v>
      </c>
    </row>
    <row r="4190" spans="1:3" x14ac:dyDescent="0.25">
      <c r="A4190" s="17" t="s">
        <v>5274</v>
      </c>
      <c r="B4190" s="14" t="s">
        <v>323</v>
      </c>
      <c r="C4190" s="14" t="s">
        <v>5267</v>
      </c>
    </row>
    <row r="4191" spans="1:3" x14ac:dyDescent="0.25">
      <c r="A4191" s="17" t="s">
        <v>5273</v>
      </c>
      <c r="B4191" s="14" t="s">
        <v>323</v>
      </c>
      <c r="C4191" s="14" t="s">
        <v>5267</v>
      </c>
    </row>
    <row r="4192" spans="1:3" x14ac:dyDescent="0.25">
      <c r="A4192" s="17" t="s">
        <v>5272</v>
      </c>
      <c r="B4192" s="14" t="s">
        <v>323</v>
      </c>
      <c r="C4192" s="14" t="s">
        <v>5267</v>
      </c>
    </row>
    <row r="4193" spans="1:3" x14ac:dyDescent="0.25">
      <c r="A4193" s="17" t="s">
        <v>5271</v>
      </c>
      <c r="B4193" s="14" t="s">
        <v>323</v>
      </c>
      <c r="C4193" s="14" t="s">
        <v>5267</v>
      </c>
    </row>
    <row r="4194" spans="1:3" x14ac:dyDescent="0.25">
      <c r="A4194" s="17" t="s">
        <v>5270</v>
      </c>
      <c r="B4194" s="14" t="s">
        <v>323</v>
      </c>
      <c r="C4194" s="14" t="s">
        <v>5267</v>
      </c>
    </row>
    <row r="4195" spans="1:3" x14ac:dyDescent="0.25">
      <c r="A4195" s="17" t="s">
        <v>5269</v>
      </c>
      <c r="B4195" s="14" t="s">
        <v>323</v>
      </c>
      <c r="C4195" s="14" t="s">
        <v>5267</v>
      </c>
    </row>
    <row r="4196" spans="1:3" x14ac:dyDescent="0.25">
      <c r="A4196" s="17" t="s">
        <v>5268</v>
      </c>
      <c r="B4196" s="14" t="s">
        <v>323</v>
      </c>
      <c r="C4196" s="14" t="s">
        <v>5267</v>
      </c>
    </row>
    <row r="4197" spans="1:3" x14ac:dyDescent="0.25">
      <c r="A4197" s="17" t="s">
        <v>5266</v>
      </c>
      <c r="B4197" s="14" t="s">
        <v>323</v>
      </c>
      <c r="C4197" s="14" t="s">
        <v>5246</v>
      </c>
    </row>
    <row r="4198" spans="1:3" x14ac:dyDescent="0.25">
      <c r="A4198" s="17" t="s">
        <v>5265</v>
      </c>
      <c r="B4198" s="14" t="s">
        <v>323</v>
      </c>
      <c r="C4198" s="14" t="s">
        <v>5246</v>
      </c>
    </row>
    <row r="4199" spans="1:3" x14ac:dyDescent="0.25">
      <c r="A4199" s="17" t="s">
        <v>5264</v>
      </c>
      <c r="B4199" s="14" t="s">
        <v>323</v>
      </c>
      <c r="C4199" s="14" t="s">
        <v>5263</v>
      </c>
    </row>
    <row r="4200" spans="1:3" x14ac:dyDescent="0.25">
      <c r="A4200" s="17" t="s">
        <v>5262</v>
      </c>
      <c r="B4200" s="14" t="s">
        <v>323</v>
      </c>
      <c r="C4200" s="14" t="s">
        <v>5246</v>
      </c>
    </row>
    <row r="4201" spans="1:3" x14ac:dyDescent="0.25">
      <c r="A4201" s="17" t="s">
        <v>5261</v>
      </c>
      <c r="B4201" s="14" t="s">
        <v>323</v>
      </c>
      <c r="C4201" s="14" t="s">
        <v>5236</v>
      </c>
    </row>
    <row r="4202" spans="1:3" x14ac:dyDescent="0.25">
      <c r="A4202" s="17" t="s">
        <v>5260</v>
      </c>
      <c r="B4202" s="14" t="s">
        <v>323</v>
      </c>
      <c r="C4202" s="14" t="s">
        <v>5236</v>
      </c>
    </row>
    <row r="4203" spans="1:3" x14ac:dyDescent="0.25">
      <c r="A4203" s="17" t="s">
        <v>5259</v>
      </c>
      <c r="B4203" s="14" t="s">
        <v>323</v>
      </c>
      <c r="C4203" s="14" t="s">
        <v>5236</v>
      </c>
    </row>
    <row r="4204" spans="1:3" x14ac:dyDescent="0.25">
      <c r="A4204" s="17" t="s">
        <v>5258</v>
      </c>
      <c r="B4204" s="14" t="s">
        <v>323</v>
      </c>
      <c r="C4204" s="14" t="s">
        <v>5236</v>
      </c>
    </row>
    <row r="4205" spans="1:3" x14ac:dyDescent="0.25">
      <c r="A4205" s="17" t="s">
        <v>5257</v>
      </c>
      <c r="B4205" s="14" t="s">
        <v>323</v>
      </c>
      <c r="C4205" s="14" t="s">
        <v>5236</v>
      </c>
    </row>
    <row r="4206" spans="1:3" x14ac:dyDescent="0.25">
      <c r="A4206" s="17" t="s">
        <v>5256</v>
      </c>
      <c r="B4206" s="14" t="s">
        <v>323</v>
      </c>
      <c r="C4206" s="14" t="s">
        <v>5253</v>
      </c>
    </row>
    <row r="4207" spans="1:3" x14ac:dyDescent="0.25">
      <c r="A4207" s="17" t="s">
        <v>5255</v>
      </c>
      <c r="B4207" s="14" t="s">
        <v>323</v>
      </c>
      <c r="C4207" s="14" t="s">
        <v>5253</v>
      </c>
    </row>
    <row r="4208" spans="1:3" x14ac:dyDescent="0.25">
      <c r="A4208" s="17" t="s">
        <v>5254</v>
      </c>
      <c r="B4208" s="14" t="s">
        <v>323</v>
      </c>
      <c r="C4208" s="14" t="s">
        <v>5253</v>
      </c>
    </row>
    <row r="4209" spans="1:3" x14ac:dyDescent="0.25">
      <c r="A4209" s="17" t="s">
        <v>5252</v>
      </c>
      <c r="B4209" s="14" t="s">
        <v>323</v>
      </c>
      <c r="C4209" s="14" t="s">
        <v>5251</v>
      </c>
    </row>
    <row r="4210" spans="1:3" x14ac:dyDescent="0.25">
      <c r="A4210" s="17" t="s">
        <v>5250</v>
      </c>
      <c r="B4210" s="14" t="s">
        <v>323</v>
      </c>
      <c r="C4210" s="14" t="s">
        <v>5249</v>
      </c>
    </row>
    <row r="4211" spans="1:3" x14ac:dyDescent="0.25">
      <c r="A4211" s="17" t="s">
        <v>5248</v>
      </c>
      <c r="B4211" s="14" t="s">
        <v>323</v>
      </c>
      <c r="C4211" s="14" t="s">
        <v>5247</v>
      </c>
    </row>
    <row r="4212" spans="1:3" x14ac:dyDescent="0.25">
      <c r="A4212" s="17" t="s">
        <v>5245</v>
      </c>
      <c r="B4212" s="14" t="s">
        <v>323</v>
      </c>
      <c r="C4212" s="14" t="s">
        <v>5246</v>
      </c>
    </row>
    <row r="4213" spans="1:3" x14ac:dyDescent="0.25">
      <c r="A4213" s="17" t="s">
        <v>5245</v>
      </c>
      <c r="B4213" s="14" t="s">
        <v>323</v>
      </c>
      <c r="C4213" s="14" t="s">
        <v>5242</v>
      </c>
    </row>
    <row r="4214" spans="1:3" x14ac:dyDescent="0.25">
      <c r="A4214" s="17" t="s">
        <v>5244</v>
      </c>
      <c r="B4214" s="14" t="s">
        <v>323</v>
      </c>
      <c r="C4214" s="14" t="s">
        <v>5242</v>
      </c>
    </row>
    <row r="4215" spans="1:3" x14ac:dyDescent="0.25">
      <c r="A4215" s="17" t="s">
        <v>5243</v>
      </c>
      <c r="B4215" s="14" t="s">
        <v>323</v>
      </c>
      <c r="C4215" s="14" t="s">
        <v>5242</v>
      </c>
    </row>
    <row r="4216" spans="1:3" x14ac:dyDescent="0.25">
      <c r="A4216" s="17" t="s">
        <v>5241</v>
      </c>
      <c r="B4216" s="14" t="s">
        <v>323</v>
      </c>
      <c r="C4216" s="14" t="s">
        <v>5236</v>
      </c>
    </row>
    <row r="4217" spans="1:3" x14ac:dyDescent="0.25">
      <c r="A4217" s="17" t="s">
        <v>5240</v>
      </c>
      <c r="B4217" s="14" t="s">
        <v>323</v>
      </c>
      <c r="C4217" s="14" t="s">
        <v>5236</v>
      </c>
    </row>
    <row r="4218" spans="1:3" x14ac:dyDescent="0.25">
      <c r="A4218" s="17" t="s">
        <v>5239</v>
      </c>
      <c r="B4218" s="14" t="s">
        <v>323</v>
      </c>
      <c r="C4218" s="14" t="s">
        <v>5236</v>
      </c>
    </row>
    <row r="4219" spans="1:3" x14ac:dyDescent="0.25">
      <c r="A4219" s="17" t="s">
        <v>5238</v>
      </c>
      <c r="B4219" s="14" t="s">
        <v>323</v>
      </c>
      <c r="C4219" s="14" t="s">
        <v>5236</v>
      </c>
    </row>
    <row r="4220" spans="1:3" x14ac:dyDescent="0.25">
      <c r="A4220" s="17" t="s">
        <v>5237</v>
      </c>
      <c r="B4220" s="14" t="s">
        <v>323</v>
      </c>
      <c r="C4220" s="14" t="s">
        <v>5236</v>
      </c>
    </row>
    <row r="4221" spans="1:3" x14ac:dyDescent="0.25">
      <c r="A4221" s="17" t="s">
        <v>5235</v>
      </c>
      <c r="B4221" s="14" t="s">
        <v>311</v>
      </c>
      <c r="C4221" s="14" t="s">
        <v>5226</v>
      </c>
    </row>
    <row r="4222" spans="1:3" x14ac:dyDescent="0.25">
      <c r="A4222" s="17" t="s">
        <v>5235</v>
      </c>
      <c r="B4222" s="14" t="s">
        <v>311</v>
      </c>
      <c r="C4222" s="14" t="s">
        <v>5211</v>
      </c>
    </row>
    <row r="4223" spans="1:3" x14ac:dyDescent="0.25">
      <c r="A4223" s="17" t="s">
        <v>5234</v>
      </c>
      <c r="B4223" s="14" t="s">
        <v>311</v>
      </c>
      <c r="C4223" s="14" t="s">
        <v>5231</v>
      </c>
    </row>
    <row r="4224" spans="1:3" x14ac:dyDescent="0.25">
      <c r="A4224" s="17" t="s">
        <v>5232</v>
      </c>
      <c r="B4224" s="14" t="s">
        <v>319</v>
      </c>
      <c r="C4224" s="14" t="s">
        <v>5233</v>
      </c>
    </row>
    <row r="4225" spans="1:3" x14ac:dyDescent="0.25">
      <c r="A4225" s="17" t="s">
        <v>5232</v>
      </c>
      <c r="B4225" s="14" t="s">
        <v>311</v>
      </c>
      <c r="C4225" s="14" t="s">
        <v>5231</v>
      </c>
    </row>
    <row r="4226" spans="1:3" x14ac:dyDescent="0.25">
      <c r="A4226" s="17" t="s">
        <v>5230</v>
      </c>
      <c r="B4226" s="14" t="s">
        <v>311</v>
      </c>
      <c r="C4226" s="14" t="s">
        <v>5211</v>
      </c>
    </row>
    <row r="4227" spans="1:3" x14ac:dyDescent="0.25">
      <c r="A4227" s="17" t="s">
        <v>5229</v>
      </c>
      <c r="B4227" s="14" t="s">
        <v>311</v>
      </c>
      <c r="C4227" s="14" t="s">
        <v>5211</v>
      </c>
    </row>
    <row r="4228" spans="1:3" x14ac:dyDescent="0.25">
      <c r="A4228" s="17" t="s">
        <v>5228</v>
      </c>
      <c r="B4228" s="14" t="s">
        <v>311</v>
      </c>
      <c r="C4228" s="14" t="s">
        <v>5211</v>
      </c>
    </row>
    <row r="4229" spans="1:3" x14ac:dyDescent="0.25">
      <c r="A4229" s="17" t="s">
        <v>5227</v>
      </c>
      <c r="B4229" s="14" t="s">
        <v>311</v>
      </c>
      <c r="C4229" s="14" t="s">
        <v>5226</v>
      </c>
    </row>
    <row r="4230" spans="1:3" x14ac:dyDescent="0.25">
      <c r="A4230" s="17" t="s">
        <v>5225</v>
      </c>
      <c r="B4230" s="14" t="s">
        <v>311</v>
      </c>
      <c r="C4230" s="14" t="s">
        <v>5226</v>
      </c>
    </row>
    <row r="4231" spans="1:3" x14ac:dyDescent="0.25">
      <c r="A4231" s="17" t="s">
        <v>5225</v>
      </c>
      <c r="B4231" s="14" t="s">
        <v>311</v>
      </c>
      <c r="C4231" s="14" t="s">
        <v>5211</v>
      </c>
    </row>
    <row r="4232" spans="1:3" x14ac:dyDescent="0.25">
      <c r="A4232" s="17" t="s">
        <v>5224</v>
      </c>
      <c r="B4232" s="14" t="s">
        <v>311</v>
      </c>
      <c r="C4232" s="14" t="s">
        <v>5211</v>
      </c>
    </row>
    <row r="4233" spans="1:3" x14ac:dyDescent="0.25">
      <c r="A4233" s="17" t="s">
        <v>5223</v>
      </c>
      <c r="B4233" s="14" t="s">
        <v>311</v>
      </c>
      <c r="C4233" s="14" t="s">
        <v>5211</v>
      </c>
    </row>
    <row r="4234" spans="1:3" x14ac:dyDescent="0.25">
      <c r="A4234" s="17" t="s">
        <v>5222</v>
      </c>
      <c r="B4234" s="14" t="s">
        <v>311</v>
      </c>
      <c r="C4234" s="14" t="s">
        <v>5211</v>
      </c>
    </row>
    <row r="4235" spans="1:3" x14ac:dyDescent="0.25">
      <c r="A4235" s="17" t="s">
        <v>5221</v>
      </c>
      <c r="B4235" s="14" t="s">
        <v>311</v>
      </c>
      <c r="C4235" s="14" t="s">
        <v>5211</v>
      </c>
    </row>
    <row r="4236" spans="1:3" x14ac:dyDescent="0.25">
      <c r="A4236" s="17" t="s">
        <v>5220</v>
      </c>
      <c r="B4236" s="14" t="s">
        <v>311</v>
      </c>
      <c r="C4236" s="14" t="s">
        <v>5211</v>
      </c>
    </row>
    <row r="4237" spans="1:3" x14ac:dyDescent="0.25">
      <c r="A4237" s="17" t="s">
        <v>5219</v>
      </c>
      <c r="B4237" s="14" t="s">
        <v>311</v>
      </c>
      <c r="C4237" s="14" t="s">
        <v>5211</v>
      </c>
    </row>
    <row r="4238" spans="1:3" x14ac:dyDescent="0.25">
      <c r="A4238" s="17" t="s">
        <v>5218</v>
      </c>
      <c r="B4238" s="14" t="s">
        <v>311</v>
      </c>
      <c r="C4238" s="14" t="s">
        <v>5211</v>
      </c>
    </row>
    <row r="4239" spans="1:3" x14ac:dyDescent="0.25">
      <c r="A4239" s="17" t="s">
        <v>5217</v>
      </c>
      <c r="B4239" s="14" t="s">
        <v>311</v>
      </c>
      <c r="C4239" s="14" t="s">
        <v>5211</v>
      </c>
    </row>
    <row r="4240" spans="1:3" x14ac:dyDescent="0.25">
      <c r="A4240" s="17" t="s">
        <v>5216</v>
      </c>
      <c r="B4240" s="14" t="s">
        <v>311</v>
      </c>
      <c r="C4240" s="14" t="s">
        <v>5211</v>
      </c>
    </row>
    <row r="4241" spans="1:3" x14ac:dyDescent="0.25">
      <c r="A4241" s="17" t="s">
        <v>5215</v>
      </c>
      <c r="B4241" s="14" t="s">
        <v>311</v>
      </c>
      <c r="C4241" s="14" t="s">
        <v>5211</v>
      </c>
    </row>
    <row r="4242" spans="1:3" x14ac:dyDescent="0.25">
      <c r="A4242" s="17" t="s">
        <v>5214</v>
      </c>
      <c r="B4242" s="14" t="s">
        <v>311</v>
      </c>
      <c r="C4242" s="14" t="s">
        <v>5208</v>
      </c>
    </row>
    <row r="4243" spans="1:3" x14ac:dyDescent="0.25">
      <c r="A4243" s="17" t="s">
        <v>5213</v>
      </c>
      <c r="B4243" s="14" t="s">
        <v>311</v>
      </c>
      <c r="C4243" s="14" t="s">
        <v>5208</v>
      </c>
    </row>
    <row r="4244" spans="1:3" x14ac:dyDescent="0.25">
      <c r="A4244" s="17" t="s">
        <v>5213</v>
      </c>
      <c r="B4244" s="14" t="s">
        <v>311</v>
      </c>
      <c r="C4244" s="14" t="s">
        <v>5211</v>
      </c>
    </row>
    <row r="4245" spans="1:3" x14ac:dyDescent="0.25">
      <c r="A4245" s="17" t="s">
        <v>5212</v>
      </c>
      <c r="B4245" s="14" t="s">
        <v>311</v>
      </c>
      <c r="C4245" s="14" t="s">
        <v>5196</v>
      </c>
    </row>
    <row r="4246" spans="1:3" x14ac:dyDescent="0.25">
      <c r="A4246" s="17" t="s">
        <v>5212</v>
      </c>
      <c r="B4246" s="14" t="s">
        <v>311</v>
      </c>
      <c r="C4246" s="14" t="s">
        <v>5211</v>
      </c>
    </row>
    <row r="4247" spans="1:3" x14ac:dyDescent="0.25">
      <c r="A4247" s="17" t="s">
        <v>5210</v>
      </c>
      <c r="B4247" s="14" t="s">
        <v>311</v>
      </c>
      <c r="C4247" s="14" t="s">
        <v>5208</v>
      </c>
    </row>
    <row r="4248" spans="1:3" x14ac:dyDescent="0.25">
      <c r="A4248" s="17" t="s">
        <v>5209</v>
      </c>
      <c r="B4248" s="14" t="s">
        <v>311</v>
      </c>
      <c r="C4248" s="14" t="s">
        <v>5208</v>
      </c>
    </row>
    <row r="4249" spans="1:3" x14ac:dyDescent="0.25">
      <c r="A4249" s="17" t="s">
        <v>5207</v>
      </c>
      <c r="B4249" s="14" t="s">
        <v>311</v>
      </c>
      <c r="C4249" s="14" t="s">
        <v>5190</v>
      </c>
    </row>
    <row r="4250" spans="1:3" x14ac:dyDescent="0.25">
      <c r="A4250" s="17" t="s">
        <v>5206</v>
      </c>
      <c r="B4250" s="14" t="s">
        <v>311</v>
      </c>
      <c r="C4250" s="14" t="s">
        <v>5190</v>
      </c>
    </row>
    <row r="4251" spans="1:3" x14ac:dyDescent="0.25">
      <c r="A4251" s="17" t="s">
        <v>5205</v>
      </c>
      <c r="B4251" s="14" t="s">
        <v>311</v>
      </c>
      <c r="C4251" s="14" t="s">
        <v>5196</v>
      </c>
    </row>
    <row r="4252" spans="1:3" x14ac:dyDescent="0.25">
      <c r="A4252" s="17" t="s">
        <v>5204</v>
      </c>
      <c r="B4252" s="14" t="s">
        <v>311</v>
      </c>
      <c r="C4252" s="14" t="s">
        <v>5196</v>
      </c>
    </row>
    <row r="4253" spans="1:3" x14ac:dyDescent="0.25">
      <c r="A4253" s="17" t="s">
        <v>5203</v>
      </c>
      <c r="B4253" s="14" t="s">
        <v>311</v>
      </c>
      <c r="C4253" s="14" t="s">
        <v>5196</v>
      </c>
    </row>
    <row r="4254" spans="1:3" x14ac:dyDescent="0.25">
      <c r="A4254" s="17" t="s">
        <v>5202</v>
      </c>
      <c r="B4254" s="14" t="s">
        <v>311</v>
      </c>
      <c r="C4254" s="14" t="s">
        <v>5201</v>
      </c>
    </row>
    <row r="4255" spans="1:3" x14ac:dyDescent="0.25">
      <c r="A4255" s="17" t="s">
        <v>5200</v>
      </c>
      <c r="B4255" s="14" t="s">
        <v>311</v>
      </c>
      <c r="C4255" s="14" t="s">
        <v>5199</v>
      </c>
    </row>
    <row r="4256" spans="1:3" x14ac:dyDescent="0.25">
      <c r="A4256" s="17" t="s">
        <v>5198</v>
      </c>
      <c r="B4256" s="14" t="s">
        <v>311</v>
      </c>
      <c r="C4256" s="14" t="s">
        <v>5196</v>
      </c>
    </row>
    <row r="4257" spans="1:3" x14ac:dyDescent="0.25">
      <c r="A4257" s="17" t="s">
        <v>5197</v>
      </c>
      <c r="B4257" s="14" t="s">
        <v>311</v>
      </c>
      <c r="C4257" s="14" t="s">
        <v>5196</v>
      </c>
    </row>
    <row r="4258" spans="1:3" x14ac:dyDescent="0.25">
      <c r="A4258" s="17" t="s">
        <v>5195</v>
      </c>
      <c r="B4258" s="14" t="s">
        <v>311</v>
      </c>
      <c r="C4258" s="14" t="s">
        <v>5193</v>
      </c>
    </row>
    <row r="4259" spans="1:3" x14ac:dyDescent="0.25">
      <c r="A4259" s="17" t="s">
        <v>5194</v>
      </c>
      <c r="B4259" s="14" t="s">
        <v>311</v>
      </c>
      <c r="C4259" s="14" t="s">
        <v>5193</v>
      </c>
    </row>
    <row r="4260" spans="1:3" x14ac:dyDescent="0.25">
      <c r="A4260" s="17" t="s">
        <v>5192</v>
      </c>
      <c r="B4260" s="14" t="s">
        <v>311</v>
      </c>
      <c r="C4260" s="14" t="s">
        <v>5190</v>
      </c>
    </row>
    <row r="4261" spans="1:3" x14ac:dyDescent="0.25">
      <c r="A4261" s="17" t="s">
        <v>5191</v>
      </c>
      <c r="B4261" s="14" t="s">
        <v>311</v>
      </c>
      <c r="C4261" s="14" t="s">
        <v>5190</v>
      </c>
    </row>
    <row r="4262" spans="1:3" x14ac:dyDescent="0.25">
      <c r="A4262" s="17" t="s">
        <v>5189</v>
      </c>
      <c r="B4262" s="14" t="s">
        <v>311</v>
      </c>
      <c r="C4262" s="14" t="s">
        <v>5184</v>
      </c>
    </row>
    <row r="4263" spans="1:3" x14ac:dyDescent="0.25">
      <c r="A4263" s="17" t="s">
        <v>5188</v>
      </c>
      <c r="B4263" s="14" t="s">
        <v>311</v>
      </c>
      <c r="C4263" s="14" t="s">
        <v>5187</v>
      </c>
    </row>
    <row r="4264" spans="1:3" x14ac:dyDescent="0.25">
      <c r="A4264" s="17" t="s">
        <v>5186</v>
      </c>
      <c r="B4264" s="14" t="s">
        <v>311</v>
      </c>
      <c r="C4264" s="14" t="s">
        <v>5184</v>
      </c>
    </row>
    <row r="4265" spans="1:3" x14ac:dyDescent="0.25">
      <c r="A4265" s="17" t="s">
        <v>5185</v>
      </c>
      <c r="B4265" s="14" t="s">
        <v>311</v>
      </c>
      <c r="C4265" s="14" t="s">
        <v>5184</v>
      </c>
    </row>
    <row r="4266" spans="1:3" x14ac:dyDescent="0.25">
      <c r="A4266" s="17" t="s">
        <v>5183</v>
      </c>
      <c r="B4266" s="14" t="s">
        <v>311</v>
      </c>
      <c r="C4266" s="14" t="s">
        <v>5176</v>
      </c>
    </row>
    <row r="4267" spans="1:3" x14ac:dyDescent="0.25">
      <c r="A4267" s="17" t="s">
        <v>5183</v>
      </c>
      <c r="B4267" s="14" t="s">
        <v>311</v>
      </c>
      <c r="C4267" s="14" t="s">
        <v>5178</v>
      </c>
    </row>
    <row r="4268" spans="1:3" x14ac:dyDescent="0.25">
      <c r="A4268" s="17" t="s">
        <v>5182</v>
      </c>
      <c r="B4268" s="14" t="s">
        <v>311</v>
      </c>
      <c r="C4268" s="14" t="s">
        <v>5181</v>
      </c>
    </row>
    <row r="4269" spans="1:3" x14ac:dyDescent="0.25">
      <c r="A4269" s="17" t="s">
        <v>5180</v>
      </c>
      <c r="B4269" s="14" t="s">
        <v>311</v>
      </c>
      <c r="C4269" s="14" t="s">
        <v>5178</v>
      </c>
    </row>
    <row r="4270" spans="1:3" x14ac:dyDescent="0.25">
      <c r="A4270" s="17" t="s">
        <v>5179</v>
      </c>
      <c r="B4270" s="14" t="s">
        <v>311</v>
      </c>
      <c r="C4270" s="14" t="s">
        <v>5176</v>
      </c>
    </row>
    <row r="4271" spans="1:3" x14ac:dyDescent="0.25">
      <c r="A4271" s="17" t="s">
        <v>5179</v>
      </c>
      <c r="B4271" s="14" t="s">
        <v>311</v>
      </c>
      <c r="C4271" s="14" t="s">
        <v>5178</v>
      </c>
    </row>
    <row r="4272" spans="1:3" x14ac:dyDescent="0.25">
      <c r="A4272" s="17" t="s">
        <v>5177</v>
      </c>
      <c r="B4272" s="14" t="s">
        <v>311</v>
      </c>
      <c r="C4272" s="14" t="s">
        <v>5176</v>
      </c>
    </row>
    <row r="4273" spans="1:3" x14ac:dyDescent="0.25">
      <c r="A4273" s="17" t="s">
        <v>5175</v>
      </c>
      <c r="B4273" s="14" t="s">
        <v>311</v>
      </c>
      <c r="C4273" s="14" t="s">
        <v>5165</v>
      </c>
    </row>
    <row r="4274" spans="1:3" x14ac:dyDescent="0.25">
      <c r="A4274" s="17" t="s">
        <v>5175</v>
      </c>
      <c r="B4274" s="14" t="s">
        <v>311</v>
      </c>
      <c r="C4274" s="14" t="s">
        <v>5164</v>
      </c>
    </row>
    <row r="4275" spans="1:3" x14ac:dyDescent="0.25">
      <c r="A4275" s="17" t="s">
        <v>5175</v>
      </c>
      <c r="B4275" s="14" t="s">
        <v>311</v>
      </c>
      <c r="C4275" s="14" t="s">
        <v>5163</v>
      </c>
    </row>
    <row r="4276" spans="1:3" x14ac:dyDescent="0.25">
      <c r="A4276" s="17" t="s">
        <v>5175</v>
      </c>
      <c r="B4276" s="14" t="s">
        <v>311</v>
      </c>
      <c r="C4276" s="14" t="s">
        <v>5160</v>
      </c>
    </row>
    <row r="4277" spans="1:3" x14ac:dyDescent="0.25">
      <c r="A4277" s="17" t="s">
        <v>5174</v>
      </c>
      <c r="B4277" s="14" t="s">
        <v>311</v>
      </c>
      <c r="C4277" s="14" t="s">
        <v>5173</v>
      </c>
    </row>
    <row r="4278" spans="1:3" x14ac:dyDescent="0.25">
      <c r="A4278" s="17" t="s">
        <v>5172</v>
      </c>
      <c r="B4278" s="14" t="s">
        <v>311</v>
      </c>
      <c r="C4278" s="14" t="s">
        <v>5171</v>
      </c>
    </row>
    <row r="4279" spans="1:3" x14ac:dyDescent="0.25">
      <c r="A4279" s="17" t="s">
        <v>5172</v>
      </c>
      <c r="B4279" s="14" t="s">
        <v>311</v>
      </c>
      <c r="C4279" s="14" t="s">
        <v>5170</v>
      </c>
    </row>
    <row r="4280" spans="1:3" x14ac:dyDescent="0.25">
      <c r="A4280" s="17" t="s">
        <v>5172</v>
      </c>
      <c r="B4280" s="14" t="s">
        <v>311</v>
      </c>
      <c r="C4280" s="14" t="s">
        <v>5168</v>
      </c>
    </row>
    <row r="4281" spans="1:3" x14ac:dyDescent="0.25">
      <c r="A4281" s="17" t="s">
        <v>5169</v>
      </c>
      <c r="B4281" s="14" t="s">
        <v>311</v>
      </c>
      <c r="C4281" s="14" t="s">
        <v>5171</v>
      </c>
    </row>
    <row r="4282" spans="1:3" x14ac:dyDescent="0.25">
      <c r="A4282" s="17" t="s">
        <v>5169</v>
      </c>
      <c r="B4282" s="14" t="s">
        <v>311</v>
      </c>
      <c r="C4282" s="14" t="s">
        <v>5170</v>
      </c>
    </row>
    <row r="4283" spans="1:3" x14ac:dyDescent="0.25">
      <c r="A4283" s="17" t="s">
        <v>5169</v>
      </c>
      <c r="B4283" s="14" t="s">
        <v>311</v>
      </c>
      <c r="C4283" s="14" t="s">
        <v>5168</v>
      </c>
    </row>
    <row r="4284" spans="1:3" x14ac:dyDescent="0.25">
      <c r="A4284" s="17" t="s">
        <v>5167</v>
      </c>
      <c r="B4284" s="14" t="s">
        <v>311</v>
      </c>
      <c r="C4284" s="14" t="s">
        <v>5165</v>
      </c>
    </row>
    <row r="4285" spans="1:3" x14ac:dyDescent="0.25">
      <c r="A4285" s="17" t="s">
        <v>5166</v>
      </c>
      <c r="B4285" s="14" t="s">
        <v>311</v>
      </c>
      <c r="C4285" s="14" t="s">
        <v>5164</v>
      </c>
    </row>
    <row r="4286" spans="1:3" x14ac:dyDescent="0.25">
      <c r="A4286" s="17" t="s">
        <v>5162</v>
      </c>
      <c r="B4286" s="14" t="s">
        <v>311</v>
      </c>
      <c r="C4286" s="14" t="s">
        <v>5165</v>
      </c>
    </row>
    <row r="4287" spans="1:3" x14ac:dyDescent="0.25">
      <c r="A4287" s="17" t="s">
        <v>5162</v>
      </c>
      <c r="B4287" s="14" t="s">
        <v>311</v>
      </c>
      <c r="C4287" s="14" t="s">
        <v>5164</v>
      </c>
    </row>
    <row r="4288" spans="1:3" x14ac:dyDescent="0.25">
      <c r="A4288" s="17" t="s">
        <v>5162</v>
      </c>
      <c r="B4288" s="14" t="s">
        <v>311</v>
      </c>
      <c r="C4288" s="14" t="s">
        <v>5163</v>
      </c>
    </row>
    <row r="4289" spans="1:3" x14ac:dyDescent="0.25">
      <c r="A4289" s="17" t="s">
        <v>5162</v>
      </c>
      <c r="B4289" s="14" t="s">
        <v>311</v>
      </c>
      <c r="C4289" s="14" t="s">
        <v>5160</v>
      </c>
    </row>
    <row r="4290" spans="1:3" x14ac:dyDescent="0.25">
      <c r="A4290" s="17" t="s">
        <v>5161</v>
      </c>
      <c r="B4290" s="14" t="s">
        <v>311</v>
      </c>
      <c r="C4290" s="14" t="s">
        <v>5160</v>
      </c>
    </row>
    <row r="4291" spans="1:3" x14ac:dyDescent="0.25">
      <c r="A4291" s="17" t="s">
        <v>5159</v>
      </c>
      <c r="B4291" s="14" t="s">
        <v>311</v>
      </c>
      <c r="C4291" s="14" t="s">
        <v>5140</v>
      </c>
    </row>
    <row r="4292" spans="1:3" x14ac:dyDescent="0.25">
      <c r="A4292" s="17" t="s">
        <v>5158</v>
      </c>
      <c r="B4292" s="14" t="s">
        <v>311</v>
      </c>
      <c r="C4292" s="14" t="s">
        <v>5140</v>
      </c>
    </row>
    <row r="4293" spans="1:3" x14ac:dyDescent="0.25">
      <c r="A4293" s="17" t="s">
        <v>5157</v>
      </c>
      <c r="B4293" s="14" t="s">
        <v>311</v>
      </c>
      <c r="C4293" s="14" t="s">
        <v>5140</v>
      </c>
    </row>
    <row r="4294" spans="1:3" x14ac:dyDescent="0.25">
      <c r="A4294" s="17" t="s">
        <v>5156</v>
      </c>
      <c r="B4294" s="14" t="s">
        <v>311</v>
      </c>
      <c r="C4294" s="14" t="s">
        <v>5039</v>
      </c>
    </row>
    <row r="4295" spans="1:3" x14ac:dyDescent="0.25">
      <c r="A4295" s="17" t="s">
        <v>5156</v>
      </c>
      <c r="B4295" s="14" t="s">
        <v>311</v>
      </c>
      <c r="C4295" s="14" t="s">
        <v>5140</v>
      </c>
    </row>
    <row r="4296" spans="1:3" x14ac:dyDescent="0.25">
      <c r="A4296" s="17" t="s">
        <v>5155</v>
      </c>
      <c r="B4296" s="14" t="s">
        <v>311</v>
      </c>
      <c r="C4296" s="14" t="s">
        <v>5051</v>
      </c>
    </row>
    <row r="4297" spans="1:3" x14ac:dyDescent="0.25">
      <c r="A4297" s="17" t="s">
        <v>5154</v>
      </c>
      <c r="B4297" s="14" t="s">
        <v>311</v>
      </c>
      <c r="C4297" s="14" t="s">
        <v>5051</v>
      </c>
    </row>
    <row r="4298" spans="1:3" x14ac:dyDescent="0.25">
      <c r="A4298" s="17" t="s">
        <v>5153</v>
      </c>
      <c r="B4298" s="14" t="s">
        <v>311</v>
      </c>
      <c r="C4298" s="14" t="s">
        <v>5051</v>
      </c>
    </row>
    <row r="4299" spans="1:3" x14ac:dyDescent="0.25">
      <c r="A4299" s="17" t="s">
        <v>5152</v>
      </c>
      <c r="B4299" s="14" t="s">
        <v>311</v>
      </c>
      <c r="C4299" s="14" t="s">
        <v>5051</v>
      </c>
    </row>
    <row r="4300" spans="1:3" x14ac:dyDescent="0.25">
      <c r="A4300" s="17" t="s">
        <v>5151</v>
      </c>
      <c r="B4300" s="14" t="s">
        <v>311</v>
      </c>
      <c r="C4300" s="14" t="s">
        <v>5051</v>
      </c>
    </row>
    <row r="4301" spans="1:3" x14ac:dyDescent="0.25">
      <c r="A4301" s="17" t="s">
        <v>5150</v>
      </c>
      <c r="B4301" s="14" t="s">
        <v>311</v>
      </c>
      <c r="C4301" s="14" t="s">
        <v>5051</v>
      </c>
    </row>
    <row r="4302" spans="1:3" x14ac:dyDescent="0.25">
      <c r="A4302" s="17" t="s">
        <v>5149</v>
      </c>
      <c r="B4302" s="14" t="s">
        <v>311</v>
      </c>
      <c r="C4302" s="14" t="s">
        <v>5140</v>
      </c>
    </row>
    <row r="4303" spans="1:3" x14ac:dyDescent="0.25">
      <c r="A4303" s="17" t="s">
        <v>5148</v>
      </c>
      <c r="B4303" s="14" t="s">
        <v>311</v>
      </c>
      <c r="C4303" s="14" t="s">
        <v>5138</v>
      </c>
    </row>
    <row r="4304" spans="1:3" x14ac:dyDescent="0.25">
      <c r="A4304" s="17" t="s">
        <v>5148</v>
      </c>
      <c r="B4304" s="14" t="s">
        <v>311</v>
      </c>
      <c r="C4304" s="14" t="s">
        <v>5123</v>
      </c>
    </row>
    <row r="4305" spans="1:3" x14ac:dyDescent="0.25">
      <c r="A4305" s="17" t="s">
        <v>5147</v>
      </c>
      <c r="B4305" s="14" t="s">
        <v>311</v>
      </c>
      <c r="C4305" s="14" t="s">
        <v>5146</v>
      </c>
    </row>
    <row r="4306" spans="1:3" x14ac:dyDescent="0.25">
      <c r="A4306" s="17" t="s">
        <v>5145</v>
      </c>
      <c r="B4306" s="14" t="s">
        <v>311</v>
      </c>
      <c r="C4306" s="14" t="s">
        <v>5142</v>
      </c>
    </row>
    <row r="4307" spans="1:3" x14ac:dyDescent="0.25">
      <c r="A4307" s="17" t="s">
        <v>5144</v>
      </c>
      <c r="B4307" s="14" t="s">
        <v>311</v>
      </c>
      <c r="C4307" s="14" t="s">
        <v>5142</v>
      </c>
    </row>
    <row r="4308" spans="1:3" x14ac:dyDescent="0.25">
      <c r="A4308" s="17" t="s">
        <v>5143</v>
      </c>
      <c r="B4308" s="14" t="s">
        <v>311</v>
      </c>
      <c r="C4308" s="14" t="s">
        <v>5142</v>
      </c>
    </row>
    <row r="4309" spans="1:3" x14ac:dyDescent="0.25">
      <c r="A4309" s="17" t="s">
        <v>5141</v>
      </c>
      <c r="B4309" s="14" t="s">
        <v>311</v>
      </c>
      <c r="C4309" s="14" t="s">
        <v>5140</v>
      </c>
    </row>
    <row r="4310" spans="1:3" x14ac:dyDescent="0.25">
      <c r="A4310" s="17" t="s">
        <v>5139</v>
      </c>
      <c r="B4310" s="14" t="s">
        <v>311</v>
      </c>
      <c r="C4310" s="14" t="s">
        <v>5123</v>
      </c>
    </row>
    <row r="4311" spans="1:3" x14ac:dyDescent="0.25">
      <c r="A4311" s="17" t="s">
        <v>5137</v>
      </c>
      <c r="B4311" s="14" t="s">
        <v>311</v>
      </c>
      <c r="C4311" s="14" t="s">
        <v>5138</v>
      </c>
    </row>
    <row r="4312" spans="1:3" x14ac:dyDescent="0.25">
      <c r="A4312" s="17" t="s">
        <v>5137</v>
      </c>
      <c r="B4312" s="14" t="s">
        <v>311</v>
      </c>
      <c r="C4312" s="14" t="s">
        <v>5123</v>
      </c>
    </row>
    <row r="4313" spans="1:3" x14ac:dyDescent="0.25">
      <c r="A4313" s="17" t="s">
        <v>5135</v>
      </c>
      <c r="B4313" s="14" t="s">
        <v>311</v>
      </c>
      <c r="C4313" s="14" t="s">
        <v>5128</v>
      </c>
    </row>
    <row r="4314" spans="1:3" x14ac:dyDescent="0.25">
      <c r="A4314" s="17" t="s">
        <v>5135</v>
      </c>
      <c r="B4314" s="14" t="s">
        <v>311</v>
      </c>
      <c r="C4314" s="14" t="s">
        <v>5136</v>
      </c>
    </row>
    <row r="4315" spans="1:3" x14ac:dyDescent="0.25">
      <c r="A4315" s="17" t="s">
        <v>5135</v>
      </c>
      <c r="B4315" s="14" t="s">
        <v>311</v>
      </c>
      <c r="C4315" s="14" t="s">
        <v>5134</v>
      </c>
    </row>
    <row r="4316" spans="1:3" x14ac:dyDescent="0.25">
      <c r="A4316" s="17" t="s">
        <v>5133</v>
      </c>
      <c r="B4316" s="14" t="s">
        <v>311</v>
      </c>
      <c r="C4316" s="14" t="s">
        <v>5132</v>
      </c>
    </row>
    <row r="4317" spans="1:3" x14ac:dyDescent="0.25">
      <c r="A4317" s="17" t="s">
        <v>5133</v>
      </c>
      <c r="B4317" s="14" t="s">
        <v>311</v>
      </c>
      <c r="C4317" s="14" t="s">
        <v>5130</v>
      </c>
    </row>
    <row r="4318" spans="1:3" x14ac:dyDescent="0.25">
      <c r="A4318" s="17" t="s">
        <v>5131</v>
      </c>
      <c r="B4318" s="14" t="s">
        <v>311</v>
      </c>
      <c r="C4318" s="14" t="s">
        <v>5132</v>
      </c>
    </row>
    <row r="4319" spans="1:3" x14ac:dyDescent="0.25">
      <c r="A4319" s="17" t="s">
        <v>5131</v>
      </c>
      <c r="B4319" s="14" t="s">
        <v>311</v>
      </c>
      <c r="C4319" s="14" t="s">
        <v>5130</v>
      </c>
    </row>
    <row r="4320" spans="1:3" x14ac:dyDescent="0.25">
      <c r="A4320" s="17" t="s">
        <v>5129</v>
      </c>
      <c r="B4320" s="14" t="s">
        <v>311</v>
      </c>
      <c r="C4320" s="14" t="s">
        <v>5128</v>
      </c>
    </row>
    <row r="4321" spans="1:3" x14ac:dyDescent="0.25">
      <c r="A4321" s="17" t="s">
        <v>5127</v>
      </c>
      <c r="B4321" s="14" t="s">
        <v>311</v>
      </c>
      <c r="C4321" s="14" t="s">
        <v>5125</v>
      </c>
    </row>
    <row r="4322" spans="1:3" x14ac:dyDescent="0.25">
      <c r="A4322" s="17" t="s">
        <v>5126</v>
      </c>
      <c r="B4322" s="14" t="s">
        <v>311</v>
      </c>
      <c r="C4322" s="14" t="s">
        <v>5125</v>
      </c>
    </row>
    <row r="4323" spans="1:3" x14ac:dyDescent="0.25">
      <c r="A4323" s="17" t="s">
        <v>5124</v>
      </c>
      <c r="B4323" s="14" t="s">
        <v>311</v>
      </c>
      <c r="C4323" s="14" t="s">
        <v>5120</v>
      </c>
    </row>
    <row r="4324" spans="1:3" x14ac:dyDescent="0.25">
      <c r="A4324" s="17" t="s">
        <v>5124</v>
      </c>
      <c r="B4324" s="14" t="s">
        <v>311</v>
      </c>
      <c r="C4324" s="14" t="s">
        <v>5123</v>
      </c>
    </row>
    <row r="4325" spans="1:3" x14ac:dyDescent="0.25">
      <c r="A4325" s="17" t="s">
        <v>5122</v>
      </c>
      <c r="B4325" s="14" t="s">
        <v>311</v>
      </c>
      <c r="C4325" s="14" t="s">
        <v>5120</v>
      </c>
    </row>
    <row r="4326" spans="1:3" x14ac:dyDescent="0.25">
      <c r="A4326" s="17" t="s">
        <v>5121</v>
      </c>
      <c r="B4326" s="14" t="s">
        <v>311</v>
      </c>
      <c r="C4326" s="14" t="s">
        <v>5120</v>
      </c>
    </row>
    <row r="4327" spans="1:3" x14ac:dyDescent="0.25">
      <c r="A4327" s="17" t="s">
        <v>5119</v>
      </c>
      <c r="B4327" s="14" t="s">
        <v>311</v>
      </c>
      <c r="C4327" s="14" t="s">
        <v>5117</v>
      </c>
    </row>
    <row r="4328" spans="1:3" x14ac:dyDescent="0.25">
      <c r="A4328" s="17" t="s">
        <v>5118</v>
      </c>
      <c r="B4328" s="14" t="s">
        <v>311</v>
      </c>
      <c r="C4328" s="14" t="s">
        <v>5117</v>
      </c>
    </row>
    <row r="4329" spans="1:3" x14ac:dyDescent="0.25">
      <c r="A4329" s="17" t="s">
        <v>5116</v>
      </c>
      <c r="B4329" s="14" t="s">
        <v>311</v>
      </c>
      <c r="C4329" s="14" t="s">
        <v>5115</v>
      </c>
    </row>
    <row r="4330" spans="1:3" x14ac:dyDescent="0.25">
      <c r="A4330" s="17" t="s">
        <v>5114</v>
      </c>
      <c r="B4330" s="14" t="s">
        <v>311</v>
      </c>
      <c r="C4330" s="14" t="s">
        <v>5113</v>
      </c>
    </row>
    <row r="4331" spans="1:3" x14ac:dyDescent="0.25">
      <c r="A4331" s="17" t="s">
        <v>5112</v>
      </c>
      <c r="B4331" s="14" t="s">
        <v>307</v>
      </c>
      <c r="C4331" s="14" t="s">
        <v>4994</v>
      </c>
    </row>
    <row r="4332" spans="1:3" x14ac:dyDescent="0.25">
      <c r="A4332" s="17" t="s">
        <v>5111</v>
      </c>
      <c r="B4332" s="14" t="s">
        <v>307</v>
      </c>
      <c r="C4332" s="14" t="s">
        <v>4994</v>
      </c>
    </row>
    <row r="4333" spans="1:3" x14ac:dyDescent="0.25">
      <c r="A4333" s="17" t="s">
        <v>5110</v>
      </c>
      <c r="B4333" s="14" t="s">
        <v>307</v>
      </c>
      <c r="C4333" s="14" t="s">
        <v>4994</v>
      </c>
    </row>
    <row r="4334" spans="1:3" x14ac:dyDescent="0.25">
      <c r="A4334" s="17" t="s">
        <v>5109</v>
      </c>
      <c r="B4334" s="14" t="s">
        <v>307</v>
      </c>
      <c r="C4334" s="14" t="s">
        <v>5034</v>
      </c>
    </row>
    <row r="4335" spans="1:3" x14ac:dyDescent="0.25">
      <c r="A4335" s="17" t="s">
        <v>5109</v>
      </c>
      <c r="B4335" s="14" t="s">
        <v>307</v>
      </c>
      <c r="C4335" s="14" t="s">
        <v>4990</v>
      </c>
    </row>
    <row r="4336" spans="1:3" x14ac:dyDescent="0.25">
      <c r="A4336" s="17" t="s">
        <v>5108</v>
      </c>
      <c r="B4336" s="14" t="s">
        <v>307</v>
      </c>
      <c r="C4336" s="14" t="s">
        <v>5104</v>
      </c>
    </row>
    <row r="4337" spans="1:3" x14ac:dyDescent="0.25">
      <c r="A4337" s="17" t="s">
        <v>5108</v>
      </c>
      <c r="B4337" s="14" t="s">
        <v>307</v>
      </c>
      <c r="C4337" s="14" t="s">
        <v>5034</v>
      </c>
    </row>
    <row r="4338" spans="1:3" x14ac:dyDescent="0.25">
      <c r="A4338" s="17" t="s">
        <v>5107</v>
      </c>
      <c r="B4338" s="14" t="s">
        <v>307</v>
      </c>
      <c r="C4338" s="14" t="s">
        <v>5104</v>
      </c>
    </row>
    <row r="4339" spans="1:3" x14ac:dyDescent="0.25">
      <c r="A4339" s="17" t="s">
        <v>5106</v>
      </c>
      <c r="B4339" s="14" t="s">
        <v>307</v>
      </c>
      <c r="C4339" s="14" t="s">
        <v>5104</v>
      </c>
    </row>
    <row r="4340" spans="1:3" x14ac:dyDescent="0.25">
      <c r="A4340" s="17" t="s">
        <v>5106</v>
      </c>
      <c r="B4340" s="14" t="s">
        <v>307</v>
      </c>
      <c r="C4340" s="14" t="s">
        <v>4990</v>
      </c>
    </row>
    <row r="4341" spans="1:3" x14ac:dyDescent="0.25">
      <c r="A4341" s="17" t="s">
        <v>5105</v>
      </c>
      <c r="B4341" s="14" t="s">
        <v>307</v>
      </c>
      <c r="C4341" s="14" t="s">
        <v>4988</v>
      </c>
    </row>
    <row r="4342" spans="1:3" x14ac:dyDescent="0.25">
      <c r="A4342" s="17" t="s">
        <v>5105</v>
      </c>
      <c r="B4342" s="14" t="s">
        <v>307</v>
      </c>
      <c r="C4342" s="14" t="s">
        <v>5104</v>
      </c>
    </row>
    <row r="4343" spans="1:3" x14ac:dyDescent="0.25">
      <c r="A4343" s="17" t="s">
        <v>5103</v>
      </c>
      <c r="B4343" s="14" t="s">
        <v>307</v>
      </c>
      <c r="C4343" s="14" t="s">
        <v>4994</v>
      </c>
    </row>
    <row r="4344" spans="1:3" x14ac:dyDescent="0.25">
      <c r="A4344" s="17" t="s">
        <v>5102</v>
      </c>
      <c r="B4344" s="14" t="s">
        <v>307</v>
      </c>
      <c r="C4344" s="14" t="s">
        <v>4994</v>
      </c>
    </row>
    <row r="4345" spans="1:3" x14ac:dyDescent="0.25">
      <c r="A4345" s="17" t="s">
        <v>5101</v>
      </c>
      <c r="B4345" s="14" t="s">
        <v>307</v>
      </c>
      <c r="C4345" s="14" t="s">
        <v>4994</v>
      </c>
    </row>
    <row r="4346" spans="1:3" x14ac:dyDescent="0.25">
      <c r="A4346" s="17" t="s">
        <v>5100</v>
      </c>
      <c r="B4346" s="14" t="s">
        <v>307</v>
      </c>
      <c r="C4346" s="14" t="s">
        <v>4994</v>
      </c>
    </row>
    <row r="4347" spans="1:3" x14ac:dyDescent="0.25">
      <c r="A4347" s="17" t="s">
        <v>5099</v>
      </c>
      <c r="B4347" s="14" t="s">
        <v>307</v>
      </c>
      <c r="C4347" s="14" t="s">
        <v>4994</v>
      </c>
    </row>
    <row r="4348" spans="1:3" x14ac:dyDescent="0.25">
      <c r="A4348" s="17" t="s">
        <v>5098</v>
      </c>
      <c r="B4348" s="14" t="s">
        <v>307</v>
      </c>
      <c r="C4348" s="14" t="s">
        <v>4994</v>
      </c>
    </row>
    <row r="4349" spans="1:3" x14ac:dyDescent="0.25">
      <c r="A4349" s="17" t="s">
        <v>5097</v>
      </c>
      <c r="B4349" s="14" t="s">
        <v>307</v>
      </c>
      <c r="C4349" s="14" t="s">
        <v>4994</v>
      </c>
    </row>
    <row r="4350" spans="1:3" x14ac:dyDescent="0.25">
      <c r="A4350" s="17" t="s">
        <v>5096</v>
      </c>
      <c r="B4350" s="14" t="s">
        <v>307</v>
      </c>
      <c r="C4350" s="14" t="s">
        <v>4994</v>
      </c>
    </row>
    <row r="4351" spans="1:3" x14ac:dyDescent="0.25">
      <c r="A4351" s="17" t="s">
        <v>5095</v>
      </c>
      <c r="B4351" s="14" t="s">
        <v>307</v>
      </c>
      <c r="C4351" s="14" t="s">
        <v>4994</v>
      </c>
    </row>
    <row r="4352" spans="1:3" x14ac:dyDescent="0.25">
      <c r="A4352" s="17" t="s">
        <v>5094</v>
      </c>
      <c r="B4352" s="14" t="s">
        <v>307</v>
      </c>
      <c r="C4352" s="14" t="s">
        <v>4994</v>
      </c>
    </row>
    <row r="4353" spans="1:3" x14ac:dyDescent="0.25">
      <c r="A4353" s="17" t="s">
        <v>5093</v>
      </c>
      <c r="B4353" s="14" t="s">
        <v>307</v>
      </c>
      <c r="C4353" s="14" t="s">
        <v>4994</v>
      </c>
    </row>
    <row r="4354" spans="1:3" x14ac:dyDescent="0.25">
      <c r="A4354" s="17" t="s">
        <v>5092</v>
      </c>
      <c r="B4354" s="14" t="s">
        <v>307</v>
      </c>
      <c r="C4354" s="14" t="s">
        <v>5034</v>
      </c>
    </row>
    <row r="4355" spans="1:3" x14ac:dyDescent="0.25">
      <c r="A4355" s="17" t="s">
        <v>5091</v>
      </c>
      <c r="B4355" s="14" t="s">
        <v>307</v>
      </c>
      <c r="C4355" s="14" t="s">
        <v>5034</v>
      </c>
    </row>
    <row r="4356" spans="1:3" x14ac:dyDescent="0.25">
      <c r="A4356" s="17" t="s">
        <v>5088</v>
      </c>
      <c r="B4356" s="14" t="s">
        <v>307</v>
      </c>
      <c r="C4356" s="14" t="s">
        <v>5090</v>
      </c>
    </row>
    <row r="4357" spans="1:3" x14ac:dyDescent="0.25">
      <c r="A4357" s="17" t="s">
        <v>5088</v>
      </c>
      <c r="B4357" s="14" t="s">
        <v>307</v>
      </c>
      <c r="C4357" s="14" t="s">
        <v>5089</v>
      </c>
    </row>
    <row r="4358" spans="1:3" x14ac:dyDescent="0.25">
      <c r="A4358" s="17" t="s">
        <v>5088</v>
      </c>
      <c r="B4358" s="14" t="s">
        <v>307</v>
      </c>
      <c r="C4358" s="14" t="s">
        <v>5081</v>
      </c>
    </row>
    <row r="4359" spans="1:3" x14ac:dyDescent="0.25">
      <c r="A4359" s="17" t="s">
        <v>5087</v>
      </c>
      <c r="B4359" s="14" t="s">
        <v>307</v>
      </c>
      <c r="C4359" s="14" t="s">
        <v>5081</v>
      </c>
    </row>
    <row r="4360" spans="1:3" x14ac:dyDescent="0.25">
      <c r="A4360" s="17" t="s">
        <v>5086</v>
      </c>
      <c r="B4360" s="14" t="s">
        <v>307</v>
      </c>
      <c r="C4360" s="14" t="s">
        <v>5081</v>
      </c>
    </row>
    <row r="4361" spans="1:3" x14ac:dyDescent="0.25">
      <c r="A4361" s="17" t="s">
        <v>5085</v>
      </c>
      <c r="B4361" s="14" t="s">
        <v>307</v>
      </c>
      <c r="C4361" s="14" t="s">
        <v>5081</v>
      </c>
    </row>
    <row r="4362" spans="1:3" x14ac:dyDescent="0.25">
      <c r="A4362" s="17" t="s">
        <v>5084</v>
      </c>
      <c r="B4362" s="14" t="s">
        <v>307</v>
      </c>
      <c r="C4362" s="14" t="s">
        <v>4988</v>
      </c>
    </row>
    <row r="4363" spans="1:3" x14ac:dyDescent="0.25">
      <c r="A4363" s="17" t="s">
        <v>5084</v>
      </c>
      <c r="B4363" s="14" t="s">
        <v>307</v>
      </c>
      <c r="C4363" s="14" t="s">
        <v>5081</v>
      </c>
    </row>
    <row r="4364" spans="1:3" x14ac:dyDescent="0.25">
      <c r="A4364" s="17" t="s">
        <v>5083</v>
      </c>
      <c r="B4364" s="14" t="s">
        <v>307</v>
      </c>
      <c r="C4364" s="14" t="s">
        <v>5081</v>
      </c>
    </row>
    <row r="4365" spans="1:3" x14ac:dyDescent="0.25">
      <c r="A4365" s="17" t="s">
        <v>5082</v>
      </c>
      <c r="B4365" s="14" t="s">
        <v>307</v>
      </c>
      <c r="C4365" s="14" t="s">
        <v>5081</v>
      </c>
    </row>
    <row r="4366" spans="1:3" x14ac:dyDescent="0.25">
      <c r="A4366" s="17" t="s">
        <v>5080</v>
      </c>
      <c r="B4366" s="14" t="s">
        <v>307</v>
      </c>
      <c r="C4366" s="14" t="s">
        <v>5026</v>
      </c>
    </row>
    <row r="4367" spans="1:3" x14ac:dyDescent="0.25">
      <c r="A4367" s="17" t="s">
        <v>5080</v>
      </c>
      <c r="B4367" s="14" t="s">
        <v>307</v>
      </c>
      <c r="C4367" s="14" t="s">
        <v>5079</v>
      </c>
    </row>
    <row r="4368" spans="1:3" x14ac:dyDescent="0.25">
      <c r="A4368" s="17" t="s">
        <v>5078</v>
      </c>
      <c r="B4368" s="14" t="s">
        <v>307</v>
      </c>
      <c r="C4368" s="14" t="s">
        <v>5021</v>
      </c>
    </row>
    <row r="4369" spans="1:3" x14ac:dyDescent="0.25">
      <c r="A4369" s="17" t="s">
        <v>5077</v>
      </c>
      <c r="B4369" s="14" t="s">
        <v>307</v>
      </c>
      <c r="C4369" s="14" t="s">
        <v>5023</v>
      </c>
    </row>
    <row r="4370" spans="1:3" x14ac:dyDescent="0.25">
      <c r="A4370" s="17" t="s">
        <v>5076</v>
      </c>
      <c r="B4370" s="14" t="s">
        <v>307</v>
      </c>
      <c r="C4370" s="14" t="s">
        <v>5023</v>
      </c>
    </row>
    <row r="4371" spans="1:3" x14ac:dyDescent="0.25">
      <c r="A4371" s="17" t="s">
        <v>5075</v>
      </c>
      <c r="B4371" s="14" t="s">
        <v>307</v>
      </c>
      <c r="C4371" s="14" t="s">
        <v>5026</v>
      </c>
    </row>
    <row r="4372" spans="1:3" x14ac:dyDescent="0.25">
      <c r="A4372" s="17" t="s">
        <v>5074</v>
      </c>
      <c r="B4372" s="14" t="s">
        <v>307</v>
      </c>
      <c r="C4372" s="14" t="s">
        <v>5068</v>
      </c>
    </row>
    <row r="4373" spans="1:3" x14ac:dyDescent="0.25">
      <c r="A4373" s="17" t="s">
        <v>5073</v>
      </c>
      <c r="B4373" s="14" t="s">
        <v>307</v>
      </c>
      <c r="C4373" s="14" t="s">
        <v>5068</v>
      </c>
    </row>
    <row r="4374" spans="1:3" x14ac:dyDescent="0.25">
      <c r="A4374" s="17" t="s">
        <v>5072</v>
      </c>
      <c r="B4374" s="14" t="s">
        <v>307</v>
      </c>
      <c r="C4374" s="14" t="s">
        <v>5047</v>
      </c>
    </row>
    <row r="4375" spans="1:3" x14ac:dyDescent="0.25">
      <c r="A4375" s="17" t="s">
        <v>5071</v>
      </c>
      <c r="B4375" s="14" t="s">
        <v>307</v>
      </c>
      <c r="C4375" s="14" t="s">
        <v>5047</v>
      </c>
    </row>
    <row r="4376" spans="1:3" x14ac:dyDescent="0.25">
      <c r="A4376" s="17" t="s">
        <v>5070</v>
      </c>
      <c r="B4376" s="14" t="s">
        <v>307</v>
      </c>
      <c r="C4376" s="14" t="s">
        <v>5047</v>
      </c>
    </row>
    <row r="4377" spans="1:3" x14ac:dyDescent="0.25">
      <c r="A4377" s="17" t="s">
        <v>5070</v>
      </c>
      <c r="B4377" s="14" t="s">
        <v>307</v>
      </c>
      <c r="C4377" s="14" t="s">
        <v>5023</v>
      </c>
    </row>
    <row r="4378" spans="1:3" x14ac:dyDescent="0.25">
      <c r="A4378" s="17" t="s">
        <v>5069</v>
      </c>
      <c r="B4378" s="14" t="s">
        <v>307</v>
      </c>
      <c r="C4378" s="14" t="s">
        <v>5068</v>
      </c>
    </row>
    <row r="4379" spans="1:3" x14ac:dyDescent="0.25">
      <c r="A4379" s="17" t="s">
        <v>5067</v>
      </c>
      <c r="B4379" s="14" t="s">
        <v>307</v>
      </c>
      <c r="C4379" s="14" t="s">
        <v>5047</v>
      </c>
    </row>
    <row r="4380" spans="1:3" x14ac:dyDescent="0.25">
      <c r="A4380" s="17" t="s">
        <v>5066</v>
      </c>
      <c r="B4380" s="14" t="s">
        <v>307</v>
      </c>
      <c r="C4380" s="14" t="s">
        <v>5047</v>
      </c>
    </row>
    <row r="4381" spans="1:3" x14ac:dyDescent="0.25">
      <c r="A4381" s="17" t="s">
        <v>5065</v>
      </c>
      <c r="B4381" s="14" t="s">
        <v>307</v>
      </c>
      <c r="C4381" s="14" t="s">
        <v>5047</v>
      </c>
    </row>
    <row r="4382" spans="1:3" x14ac:dyDescent="0.25">
      <c r="A4382" s="17" t="s">
        <v>5064</v>
      </c>
      <c r="B4382" s="14" t="s">
        <v>307</v>
      </c>
      <c r="C4382" s="14" t="s">
        <v>5015</v>
      </c>
    </row>
    <row r="4383" spans="1:3" x14ac:dyDescent="0.25">
      <c r="A4383" s="17" t="s">
        <v>5063</v>
      </c>
      <c r="B4383" s="14" t="s">
        <v>307</v>
      </c>
      <c r="C4383" s="14" t="s">
        <v>5047</v>
      </c>
    </row>
    <row r="4384" spans="1:3" x14ac:dyDescent="0.25">
      <c r="A4384" s="17" t="s">
        <v>5062</v>
      </c>
      <c r="B4384" s="14" t="s">
        <v>307</v>
      </c>
      <c r="C4384" s="14" t="s">
        <v>5047</v>
      </c>
    </row>
    <row r="4385" spans="1:3" x14ac:dyDescent="0.25">
      <c r="A4385" s="17" t="s">
        <v>5061</v>
      </c>
      <c r="B4385" s="14" t="s">
        <v>307</v>
      </c>
      <c r="C4385" s="14" t="s">
        <v>5047</v>
      </c>
    </row>
    <row r="4386" spans="1:3" x14ac:dyDescent="0.25">
      <c r="A4386" s="17" t="s">
        <v>5060</v>
      </c>
      <c r="B4386" s="14" t="s">
        <v>307</v>
      </c>
      <c r="C4386" s="14" t="s">
        <v>5047</v>
      </c>
    </row>
    <row r="4387" spans="1:3" x14ac:dyDescent="0.25">
      <c r="A4387" s="17" t="s">
        <v>5059</v>
      </c>
      <c r="B4387" s="14" t="s">
        <v>307</v>
      </c>
      <c r="C4387" s="14" t="s">
        <v>5047</v>
      </c>
    </row>
    <row r="4388" spans="1:3" x14ac:dyDescent="0.25">
      <c r="A4388" s="17" t="s">
        <v>5058</v>
      </c>
      <c r="B4388" s="14" t="s">
        <v>307</v>
      </c>
      <c r="C4388" s="14" t="s">
        <v>5047</v>
      </c>
    </row>
    <row r="4389" spans="1:3" x14ac:dyDescent="0.25">
      <c r="A4389" s="17" t="s">
        <v>5057</v>
      </c>
      <c r="B4389" s="14" t="s">
        <v>307</v>
      </c>
      <c r="C4389" s="14" t="s">
        <v>5045</v>
      </c>
    </row>
    <row r="4390" spans="1:3" x14ac:dyDescent="0.25">
      <c r="A4390" s="17" t="s">
        <v>5056</v>
      </c>
      <c r="B4390" s="14" t="s">
        <v>307</v>
      </c>
      <c r="C4390" s="14" t="s">
        <v>5045</v>
      </c>
    </row>
    <row r="4391" spans="1:3" x14ac:dyDescent="0.25">
      <c r="A4391" s="17" t="s">
        <v>5055</v>
      </c>
      <c r="B4391" s="14" t="s">
        <v>311</v>
      </c>
      <c r="C4391" s="14" t="s">
        <v>5051</v>
      </c>
    </row>
    <row r="4392" spans="1:3" x14ac:dyDescent="0.25">
      <c r="A4392" s="17" t="s">
        <v>5055</v>
      </c>
      <c r="B4392" s="14" t="s">
        <v>307</v>
      </c>
      <c r="C4392" s="14" t="s">
        <v>5045</v>
      </c>
    </row>
    <row r="4393" spans="1:3" x14ac:dyDescent="0.25">
      <c r="A4393" s="17" t="s">
        <v>5054</v>
      </c>
      <c r="B4393" s="14" t="s">
        <v>331</v>
      </c>
      <c r="C4393" s="14" t="s">
        <v>5053</v>
      </c>
    </row>
    <row r="4394" spans="1:3" x14ac:dyDescent="0.25">
      <c r="A4394" s="17" t="s">
        <v>5052</v>
      </c>
      <c r="B4394" s="14" t="s">
        <v>311</v>
      </c>
      <c r="C4394" s="14" t="s">
        <v>5051</v>
      </c>
    </row>
    <row r="4395" spans="1:3" x14ac:dyDescent="0.25">
      <c r="A4395" s="17" t="s">
        <v>5050</v>
      </c>
      <c r="B4395" s="14" t="s">
        <v>307</v>
      </c>
      <c r="C4395" s="14" t="s">
        <v>5049</v>
      </c>
    </row>
    <row r="4396" spans="1:3" x14ac:dyDescent="0.25">
      <c r="A4396" s="17" t="s">
        <v>5048</v>
      </c>
      <c r="B4396" s="14" t="s">
        <v>307</v>
      </c>
      <c r="C4396" s="14" t="s">
        <v>5047</v>
      </c>
    </row>
    <row r="4397" spans="1:3" x14ac:dyDescent="0.25">
      <c r="A4397" s="17" t="s">
        <v>5046</v>
      </c>
      <c r="B4397" s="14" t="s">
        <v>307</v>
      </c>
      <c r="C4397" s="14" t="s">
        <v>5045</v>
      </c>
    </row>
    <row r="4398" spans="1:3" x14ac:dyDescent="0.25">
      <c r="A4398" s="17" t="s">
        <v>5044</v>
      </c>
      <c r="B4398" s="14" t="s">
        <v>307</v>
      </c>
      <c r="C4398" s="14" t="s">
        <v>4986</v>
      </c>
    </row>
    <row r="4399" spans="1:3" x14ac:dyDescent="0.25">
      <c r="A4399" s="17" t="s">
        <v>5042</v>
      </c>
      <c r="B4399" s="14" t="s">
        <v>307</v>
      </c>
      <c r="C4399" s="14" t="s">
        <v>5043</v>
      </c>
    </row>
    <row r="4400" spans="1:3" x14ac:dyDescent="0.25">
      <c r="A4400" s="17" t="s">
        <v>5042</v>
      </c>
      <c r="B4400" s="14" t="s">
        <v>307</v>
      </c>
      <c r="C4400" s="14" t="s">
        <v>5037</v>
      </c>
    </row>
    <row r="4401" spans="1:3" x14ac:dyDescent="0.25">
      <c r="A4401" s="17" t="s">
        <v>5041</v>
      </c>
      <c r="B4401" s="14" t="s">
        <v>307</v>
      </c>
      <c r="C4401" s="14" t="s">
        <v>4988</v>
      </c>
    </row>
    <row r="4402" spans="1:3" x14ac:dyDescent="0.25">
      <c r="A4402" s="17" t="s">
        <v>5041</v>
      </c>
      <c r="B4402" s="14" t="s">
        <v>307</v>
      </c>
      <c r="C4402" s="14" t="s">
        <v>5037</v>
      </c>
    </row>
    <row r="4403" spans="1:3" x14ac:dyDescent="0.25">
      <c r="A4403" s="17" t="s">
        <v>5040</v>
      </c>
      <c r="B4403" s="14" t="s">
        <v>311</v>
      </c>
      <c r="C4403" s="14" t="s">
        <v>5039</v>
      </c>
    </row>
    <row r="4404" spans="1:3" x14ac:dyDescent="0.25">
      <c r="A4404" s="17" t="s">
        <v>5038</v>
      </c>
      <c r="B4404" s="14" t="s">
        <v>307</v>
      </c>
      <c r="C4404" s="14" t="s">
        <v>5037</v>
      </c>
    </row>
    <row r="4405" spans="1:3" x14ac:dyDescent="0.25">
      <c r="A4405" s="17" t="s">
        <v>5036</v>
      </c>
      <c r="B4405" s="14" t="s">
        <v>307</v>
      </c>
      <c r="C4405" s="14" t="s">
        <v>4986</v>
      </c>
    </row>
    <row r="4406" spans="1:3" x14ac:dyDescent="0.25">
      <c r="A4406" s="17" t="s">
        <v>5035</v>
      </c>
      <c r="B4406" s="14" t="s">
        <v>307</v>
      </c>
      <c r="C4406" s="14" t="s">
        <v>5034</v>
      </c>
    </row>
    <row r="4407" spans="1:3" x14ac:dyDescent="0.25">
      <c r="A4407" s="17" t="s">
        <v>5033</v>
      </c>
      <c r="B4407" s="14" t="s">
        <v>307</v>
      </c>
      <c r="C4407" s="14" t="s">
        <v>5031</v>
      </c>
    </row>
    <row r="4408" spans="1:3" x14ac:dyDescent="0.25">
      <c r="A4408" s="17" t="s">
        <v>5032</v>
      </c>
      <c r="B4408" s="14" t="s">
        <v>307</v>
      </c>
      <c r="C4408" s="14" t="s">
        <v>5031</v>
      </c>
    </row>
    <row r="4409" spans="1:3" x14ac:dyDescent="0.25">
      <c r="A4409" s="17" t="s">
        <v>5030</v>
      </c>
      <c r="B4409" s="14" t="s">
        <v>307</v>
      </c>
      <c r="C4409" s="14" t="s">
        <v>5029</v>
      </c>
    </row>
    <row r="4410" spans="1:3" x14ac:dyDescent="0.25">
      <c r="A4410" s="17" t="s">
        <v>5028</v>
      </c>
      <c r="B4410" s="14" t="s">
        <v>307</v>
      </c>
      <c r="C4410" s="14" t="s">
        <v>5027</v>
      </c>
    </row>
    <row r="4411" spans="1:3" x14ac:dyDescent="0.25">
      <c r="A4411" s="17" t="s">
        <v>5025</v>
      </c>
      <c r="B4411" s="14" t="s">
        <v>307</v>
      </c>
      <c r="C4411" s="14" t="s">
        <v>5026</v>
      </c>
    </row>
    <row r="4412" spans="1:3" x14ac:dyDescent="0.25">
      <c r="A4412" s="17" t="s">
        <v>5025</v>
      </c>
      <c r="B4412" s="14" t="s">
        <v>307</v>
      </c>
      <c r="C4412" s="14" t="s">
        <v>5023</v>
      </c>
    </row>
    <row r="4413" spans="1:3" x14ac:dyDescent="0.25">
      <c r="A4413" s="17" t="s">
        <v>5024</v>
      </c>
      <c r="B4413" s="14" t="s">
        <v>307</v>
      </c>
      <c r="C4413" s="14" t="s">
        <v>5023</v>
      </c>
    </row>
    <row r="4414" spans="1:3" x14ac:dyDescent="0.25">
      <c r="A4414" s="17" t="s">
        <v>5022</v>
      </c>
      <c r="B4414" s="14" t="s">
        <v>307</v>
      </c>
      <c r="C4414" s="14" t="s">
        <v>5021</v>
      </c>
    </row>
    <row r="4415" spans="1:3" x14ac:dyDescent="0.25">
      <c r="A4415" s="17" t="s">
        <v>5020</v>
      </c>
      <c r="B4415" s="14" t="s">
        <v>307</v>
      </c>
      <c r="C4415" s="14" t="s">
        <v>5019</v>
      </c>
    </row>
    <row r="4416" spans="1:3" x14ac:dyDescent="0.25">
      <c r="A4416" s="17" t="s">
        <v>5018</v>
      </c>
      <c r="B4416" s="14" t="s">
        <v>307</v>
      </c>
      <c r="C4416" s="14" t="s">
        <v>5015</v>
      </c>
    </row>
    <row r="4417" spans="1:3" x14ac:dyDescent="0.25">
      <c r="A4417" s="17" t="s">
        <v>5017</v>
      </c>
      <c r="B4417" s="14" t="s">
        <v>307</v>
      </c>
      <c r="C4417" s="14" t="s">
        <v>5015</v>
      </c>
    </row>
    <row r="4418" spans="1:3" x14ac:dyDescent="0.25">
      <c r="A4418" s="17" t="s">
        <v>5016</v>
      </c>
      <c r="B4418" s="14" t="s">
        <v>307</v>
      </c>
      <c r="C4418" s="14" t="s">
        <v>5015</v>
      </c>
    </row>
    <row r="4419" spans="1:3" x14ac:dyDescent="0.25">
      <c r="A4419" s="17" t="s">
        <v>5014</v>
      </c>
      <c r="B4419" s="14" t="s">
        <v>307</v>
      </c>
      <c r="C4419" s="14" t="s">
        <v>5012</v>
      </c>
    </row>
    <row r="4420" spans="1:3" x14ac:dyDescent="0.25">
      <c r="A4420" s="17" t="s">
        <v>5013</v>
      </c>
      <c r="B4420" s="14" t="s">
        <v>307</v>
      </c>
      <c r="C4420" s="14" t="s">
        <v>5012</v>
      </c>
    </row>
    <row r="4421" spans="1:3" x14ac:dyDescent="0.25">
      <c r="A4421" s="17" t="s">
        <v>5011</v>
      </c>
      <c r="B4421" s="14" t="s">
        <v>307</v>
      </c>
      <c r="C4421" s="14" t="s">
        <v>5009</v>
      </c>
    </row>
    <row r="4422" spans="1:3" x14ac:dyDescent="0.25">
      <c r="A4422" s="17" t="s">
        <v>5010</v>
      </c>
      <c r="B4422" s="14" t="s">
        <v>307</v>
      </c>
      <c r="C4422" s="14" t="s">
        <v>5009</v>
      </c>
    </row>
    <row r="4423" spans="1:3" x14ac:dyDescent="0.25">
      <c r="A4423" s="17" t="s">
        <v>5008</v>
      </c>
      <c r="B4423" s="14" t="s">
        <v>307</v>
      </c>
      <c r="C4423" s="14" t="s">
        <v>5009</v>
      </c>
    </row>
    <row r="4424" spans="1:3" x14ac:dyDescent="0.25">
      <c r="A4424" s="17" t="s">
        <v>5008</v>
      </c>
      <c r="B4424" s="14" t="s">
        <v>307</v>
      </c>
      <c r="C4424" s="14" t="s">
        <v>5004</v>
      </c>
    </row>
    <row r="4425" spans="1:3" x14ac:dyDescent="0.25">
      <c r="A4425" s="17" t="s">
        <v>5007</v>
      </c>
      <c r="B4425" s="14" t="s">
        <v>307</v>
      </c>
      <c r="C4425" s="14" t="s">
        <v>5004</v>
      </c>
    </row>
    <row r="4426" spans="1:3" x14ac:dyDescent="0.25">
      <c r="A4426" s="17" t="s">
        <v>5006</v>
      </c>
      <c r="B4426" s="14" t="s">
        <v>307</v>
      </c>
      <c r="C4426" s="14" t="s">
        <v>5004</v>
      </c>
    </row>
    <row r="4427" spans="1:3" x14ac:dyDescent="0.25">
      <c r="A4427" s="17" t="s">
        <v>5005</v>
      </c>
      <c r="B4427" s="14" t="s">
        <v>307</v>
      </c>
      <c r="C4427" s="14" t="s">
        <v>5004</v>
      </c>
    </row>
    <row r="4428" spans="1:3" x14ac:dyDescent="0.25">
      <c r="A4428" s="17" t="s">
        <v>5003</v>
      </c>
      <c r="B4428" s="14" t="s">
        <v>307</v>
      </c>
      <c r="C4428" s="14" t="s">
        <v>5002</v>
      </c>
    </row>
    <row r="4429" spans="1:3" x14ac:dyDescent="0.25">
      <c r="A4429" s="17" t="s">
        <v>5003</v>
      </c>
      <c r="B4429" s="14" t="s">
        <v>307</v>
      </c>
      <c r="C4429" s="14" t="s">
        <v>4999</v>
      </c>
    </row>
    <row r="4430" spans="1:3" x14ac:dyDescent="0.25">
      <c r="A4430" s="17" t="s">
        <v>5001</v>
      </c>
      <c r="B4430" s="14" t="s">
        <v>307</v>
      </c>
      <c r="C4430" s="14" t="s">
        <v>5002</v>
      </c>
    </row>
    <row r="4431" spans="1:3" x14ac:dyDescent="0.25">
      <c r="A4431" s="17" t="s">
        <v>5001</v>
      </c>
      <c r="B4431" s="14" t="s">
        <v>307</v>
      </c>
      <c r="C4431" s="14" t="s">
        <v>4999</v>
      </c>
    </row>
    <row r="4432" spans="1:3" x14ac:dyDescent="0.25">
      <c r="A4432" s="17" t="s">
        <v>5000</v>
      </c>
      <c r="B4432" s="14" t="s">
        <v>307</v>
      </c>
      <c r="C4432" s="14" t="s">
        <v>4999</v>
      </c>
    </row>
    <row r="4433" spans="1:3" x14ac:dyDescent="0.25">
      <c r="A4433" s="17" t="s">
        <v>4998</v>
      </c>
      <c r="B4433" s="14" t="s">
        <v>307</v>
      </c>
      <c r="C4433" s="14" t="s">
        <v>4990</v>
      </c>
    </row>
    <row r="4434" spans="1:3" x14ac:dyDescent="0.25">
      <c r="A4434" s="17" t="s">
        <v>4996</v>
      </c>
      <c r="B4434" s="14" t="s">
        <v>307</v>
      </c>
      <c r="C4434" s="14" t="s">
        <v>4997</v>
      </c>
    </row>
    <row r="4435" spans="1:3" x14ac:dyDescent="0.25">
      <c r="A4435" s="17" t="s">
        <v>4996</v>
      </c>
      <c r="B4435" s="14" t="s">
        <v>307</v>
      </c>
      <c r="C4435" s="14" t="s">
        <v>4994</v>
      </c>
    </row>
    <row r="4436" spans="1:3" x14ac:dyDescent="0.25">
      <c r="A4436" s="17" t="s">
        <v>4995</v>
      </c>
      <c r="B4436" s="14" t="s">
        <v>307</v>
      </c>
      <c r="C4436" s="14" t="s">
        <v>4994</v>
      </c>
    </row>
    <row r="4437" spans="1:3" x14ac:dyDescent="0.25">
      <c r="A4437" s="17" t="s">
        <v>4993</v>
      </c>
      <c r="B4437" s="14" t="s">
        <v>307</v>
      </c>
      <c r="C4437" s="14" t="s">
        <v>4990</v>
      </c>
    </row>
    <row r="4438" spans="1:3" x14ac:dyDescent="0.25">
      <c r="A4438" s="17" t="s">
        <v>4992</v>
      </c>
      <c r="B4438" s="14" t="s">
        <v>307</v>
      </c>
      <c r="C4438" s="14" t="s">
        <v>4990</v>
      </c>
    </row>
    <row r="4439" spans="1:3" x14ac:dyDescent="0.25">
      <c r="A4439" s="17" t="s">
        <v>4991</v>
      </c>
      <c r="B4439" s="14" t="s">
        <v>307</v>
      </c>
      <c r="C4439" s="14" t="s">
        <v>4990</v>
      </c>
    </row>
    <row r="4440" spans="1:3" x14ac:dyDescent="0.25">
      <c r="A4440" s="17" t="s">
        <v>4989</v>
      </c>
      <c r="B4440" s="14" t="s">
        <v>307</v>
      </c>
      <c r="C4440" s="14" t="s">
        <v>4988</v>
      </c>
    </row>
    <row r="4441" spans="1:3" x14ac:dyDescent="0.25">
      <c r="A4441" s="17" t="s">
        <v>4987</v>
      </c>
      <c r="B4441" s="14" t="s">
        <v>307</v>
      </c>
      <c r="C4441" s="14" t="s">
        <v>4986</v>
      </c>
    </row>
    <row r="4442" spans="1:3" x14ac:dyDescent="0.25">
      <c r="A4442" s="17" t="s">
        <v>4985</v>
      </c>
      <c r="B4442" s="14" t="s">
        <v>315</v>
      </c>
      <c r="C4442" s="14" t="s">
        <v>4969</v>
      </c>
    </row>
    <row r="4443" spans="1:3" x14ac:dyDescent="0.25">
      <c r="A4443" s="17" t="s">
        <v>4985</v>
      </c>
      <c r="B4443" s="14" t="s">
        <v>315</v>
      </c>
      <c r="C4443" s="14" t="s">
        <v>4966</v>
      </c>
    </row>
    <row r="4444" spans="1:3" x14ac:dyDescent="0.25">
      <c r="A4444" s="17" t="s">
        <v>4984</v>
      </c>
      <c r="B4444" s="14" t="s">
        <v>315</v>
      </c>
      <c r="C4444" s="14" t="s">
        <v>4966</v>
      </c>
    </row>
    <row r="4445" spans="1:3" x14ac:dyDescent="0.25">
      <c r="A4445" s="17" t="s">
        <v>4983</v>
      </c>
      <c r="B4445" s="14" t="s">
        <v>315</v>
      </c>
      <c r="C4445" s="14" t="s">
        <v>4966</v>
      </c>
    </row>
    <row r="4446" spans="1:3" x14ac:dyDescent="0.25">
      <c r="A4446" s="17" t="s">
        <v>4982</v>
      </c>
      <c r="B4446" s="14" t="s">
        <v>315</v>
      </c>
      <c r="C4446" s="14" t="s">
        <v>4966</v>
      </c>
    </row>
    <row r="4447" spans="1:3" x14ac:dyDescent="0.25">
      <c r="A4447" s="17" t="s">
        <v>4981</v>
      </c>
      <c r="B4447" s="14" t="s">
        <v>315</v>
      </c>
      <c r="C4447" s="14" t="s">
        <v>4966</v>
      </c>
    </row>
    <row r="4448" spans="1:3" x14ac:dyDescent="0.25">
      <c r="A4448" s="17" t="s">
        <v>4980</v>
      </c>
      <c r="B4448" s="14" t="s">
        <v>315</v>
      </c>
      <c r="C4448" s="14" t="s">
        <v>4966</v>
      </c>
    </row>
    <row r="4449" spans="1:3" x14ac:dyDescent="0.25">
      <c r="A4449" s="17" t="s">
        <v>4979</v>
      </c>
      <c r="B4449" s="14" t="s">
        <v>315</v>
      </c>
      <c r="C4449" s="14" t="s">
        <v>4869</v>
      </c>
    </row>
    <row r="4450" spans="1:3" x14ac:dyDescent="0.25">
      <c r="A4450" s="17" t="s">
        <v>4978</v>
      </c>
      <c r="B4450" s="14" t="s">
        <v>315</v>
      </c>
      <c r="C4450" s="14" t="s">
        <v>4869</v>
      </c>
    </row>
    <row r="4451" spans="1:3" x14ac:dyDescent="0.25">
      <c r="A4451" s="17" t="s">
        <v>4977</v>
      </c>
      <c r="B4451" s="14" t="s">
        <v>315</v>
      </c>
      <c r="C4451" s="14" t="s">
        <v>4869</v>
      </c>
    </row>
    <row r="4452" spans="1:3" x14ac:dyDescent="0.25">
      <c r="A4452" s="17" t="s">
        <v>4976</v>
      </c>
      <c r="B4452" s="14" t="s">
        <v>315</v>
      </c>
      <c r="C4452" s="14" t="s">
        <v>4869</v>
      </c>
    </row>
    <row r="4453" spans="1:3" x14ac:dyDescent="0.25">
      <c r="A4453" s="17" t="s">
        <v>4976</v>
      </c>
      <c r="B4453" s="14" t="s">
        <v>315</v>
      </c>
      <c r="C4453" s="14" t="s">
        <v>4867</v>
      </c>
    </row>
    <row r="4454" spans="1:3" x14ac:dyDescent="0.25">
      <c r="A4454" s="17" t="s">
        <v>4975</v>
      </c>
      <c r="B4454" s="14" t="s">
        <v>315</v>
      </c>
      <c r="C4454" s="14" t="s">
        <v>4869</v>
      </c>
    </row>
    <row r="4455" spans="1:3" x14ac:dyDescent="0.25">
      <c r="A4455" s="17" t="s">
        <v>4974</v>
      </c>
      <c r="B4455" s="14" t="s">
        <v>315</v>
      </c>
      <c r="C4455" s="14" t="s">
        <v>4869</v>
      </c>
    </row>
    <row r="4456" spans="1:3" x14ac:dyDescent="0.25">
      <c r="A4456" s="17" t="s">
        <v>4973</v>
      </c>
      <c r="B4456" s="14" t="s">
        <v>315</v>
      </c>
      <c r="C4456" s="14" t="s">
        <v>4969</v>
      </c>
    </row>
    <row r="4457" spans="1:3" x14ac:dyDescent="0.25">
      <c r="A4457" s="17" t="s">
        <v>4972</v>
      </c>
      <c r="B4457" s="14" t="s">
        <v>315</v>
      </c>
      <c r="C4457" s="14" t="s">
        <v>4969</v>
      </c>
    </row>
    <row r="4458" spans="1:3" x14ac:dyDescent="0.25">
      <c r="A4458" s="17" t="s">
        <v>4971</v>
      </c>
      <c r="B4458" s="14" t="s">
        <v>315</v>
      </c>
      <c r="C4458" s="14" t="s">
        <v>4969</v>
      </c>
    </row>
    <row r="4459" spans="1:3" x14ac:dyDescent="0.25">
      <c r="A4459" s="17" t="s">
        <v>4970</v>
      </c>
      <c r="B4459" s="14" t="s">
        <v>315</v>
      </c>
      <c r="C4459" s="14" t="s">
        <v>4969</v>
      </c>
    </row>
    <row r="4460" spans="1:3" x14ac:dyDescent="0.25">
      <c r="A4460" s="17" t="s">
        <v>4968</v>
      </c>
      <c r="B4460" s="14" t="s">
        <v>315</v>
      </c>
      <c r="C4460" s="14" t="s">
        <v>4954</v>
      </c>
    </row>
    <row r="4461" spans="1:3" x14ac:dyDescent="0.25">
      <c r="A4461" s="17" t="s">
        <v>4968</v>
      </c>
      <c r="B4461" s="14" t="s">
        <v>315</v>
      </c>
      <c r="C4461" s="14" t="s">
        <v>4966</v>
      </c>
    </row>
    <row r="4462" spans="1:3" x14ac:dyDescent="0.25">
      <c r="A4462" s="17" t="s">
        <v>4967</v>
      </c>
      <c r="B4462" s="14" t="s">
        <v>315</v>
      </c>
      <c r="C4462" s="14" t="s">
        <v>4966</v>
      </c>
    </row>
    <row r="4463" spans="1:3" x14ac:dyDescent="0.25">
      <c r="A4463" s="17" t="s">
        <v>4965</v>
      </c>
      <c r="B4463" s="14" t="s">
        <v>315</v>
      </c>
      <c r="C4463" s="14" t="s">
        <v>4962</v>
      </c>
    </row>
    <row r="4464" spans="1:3" x14ac:dyDescent="0.25">
      <c r="A4464" s="17" t="s">
        <v>4965</v>
      </c>
      <c r="B4464" s="14" t="s">
        <v>315</v>
      </c>
      <c r="C4464" s="14" t="s">
        <v>4869</v>
      </c>
    </row>
    <row r="4465" spans="1:3" x14ac:dyDescent="0.25">
      <c r="A4465" s="17" t="s">
        <v>4964</v>
      </c>
      <c r="B4465" s="14" t="s">
        <v>315</v>
      </c>
      <c r="C4465" s="14" t="s">
        <v>4962</v>
      </c>
    </row>
    <row r="4466" spans="1:3" x14ac:dyDescent="0.25">
      <c r="A4466" s="17" t="s">
        <v>4963</v>
      </c>
      <c r="B4466" s="14" t="s">
        <v>315</v>
      </c>
      <c r="C4466" s="14" t="s">
        <v>4962</v>
      </c>
    </row>
    <row r="4467" spans="1:3" x14ac:dyDescent="0.25">
      <c r="A4467" s="17" t="s">
        <v>4961</v>
      </c>
      <c r="B4467" s="14" t="s">
        <v>315</v>
      </c>
      <c r="C4467" s="14" t="s">
        <v>4958</v>
      </c>
    </row>
    <row r="4468" spans="1:3" x14ac:dyDescent="0.25">
      <c r="A4468" s="17" t="s">
        <v>4960</v>
      </c>
      <c r="B4468" s="14" t="s">
        <v>315</v>
      </c>
      <c r="C4468" s="14" t="s">
        <v>4958</v>
      </c>
    </row>
    <row r="4469" spans="1:3" x14ac:dyDescent="0.25">
      <c r="A4469" s="17" t="s">
        <v>4959</v>
      </c>
      <c r="B4469" s="14" t="s">
        <v>315</v>
      </c>
      <c r="C4469" s="14" t="s">
        <v>4958</v>
      </c>
    </row>
    <row r="4470" spans="1:3" x14ac:dyDescent="0.25">
      <c r="A4470" s="17" t="s">
        <v>4957</v>
      </c>
      <c r="B4470" s="14" t="s">
        <v>315</v>
      </c>
      <c r="C4470" s="14" t="s">
        <v>4954</v>
      </c>
    </row>
    <row r="4471" spans="1:3" x14ac:dyDescent="0.25">
      <c r="A4471" s="17" t="s">
        <v>4956</v>
      </c>
      <c r="B4471" s="14" t="s">
        <v>315</v>
      </c>
      <c r="C4471" s="14" t="s">
        <v>4954</v>
      </c>
    </row>
    <row r="4472" spans="1:3" x14ac:dyDescent="0.25">
      <c r="A4472" s="17" t="s">
        <v>4955</v>
      </c>
      <c r="B4472" s="14" t="s">
        <v>315</v>
      </c>
      <c r="C4472" s="14" t="s">
        <v>4954</v>
      </c>
    </row>
    <row r="4473" spans="1:3" x14ac:dyDescent="0.25">
      <c r="A4473" s="17" t="s">
        <v>4953</v>
      </c>
      <c r="B4473" s="14" t="s">
        <v>315</v>
      </c>
      <c r="C4473" s="14" t="s">
        <v>4950</v>
      </c>
    </row>
    <row r="4474" spans="1:3" x14ac:dyDescent="0.25">
      <c r="A4474" s="17" t="s">
        <v>4952</v>
      </c>
      <c r="B4474" s="14" t="s">
        <v>315</v>
      </c>
      <c r="C4474" s="14" t="s">
        <v>4950</v>
      </c>
    </row>
    <row r="4475" spans="1:3" x14ac:dyDescent="0.25">
      <c r="A4475" s="17" t="s">
        <v>4951</v>
      </c>
      <c r="B4475" s="14" t="s">
        <v>315</v>
      </c>
      <c r="C4475" s="14" t="s">
        <v>4950</v>
      </c>
    </row>
    <row r="4476" spans="1:3" x14ac:dyDescent="0.25">
      <c r="A4476" s="17" t="s">
        <v>4949</v>
      </c>
      <c r="B4476" s="14" t="s">
        <v>315</v>
      </c>
      <c r="C4476" s="14" t="s">
        <v>4929</v>
      </c>
    </row>
    <row r="4477" spans="1:3" x14ac:dyDescent="0.25">
      <c r="A4477" s="17" t="s">
        <v>4948</v>
      </c>
      <c r="B4477" s="14" t="s">
        <v>315</v>
      </c>
      <c r="C4477" s="14" t="s">
        <v>4929</v>
      </c>
    </row>
    <row r="4478" spans="1:3" x14ac:dyDescent="0.25">
      <c r="A4478" s="17" t="s">
        <v>4948</v>
      </c>
      <c r="B4478" s="14" t="s">
        <v>315</v>
      </c>
      <c r="C4478" s="14" t="s">
        <v>4942</v>
      </c>
    </row>
    <row r="4479" spans="1:3" x14ac:dyDescent="0.25">
      <c r="A4479" s="17" t="s">
        <v>4947</v>
      </c>
      <c r="B4479" s="14" t="s">
        <v>315</v>
      </c>
      <c r="C4479" s="14" t="s">
        <v>4942</v>
      </c>
    </row>
    <row r="4480" spans="1:3" x14ac:dyDescent="0.25">
      <c r="A4480" s="17" t="s">
        <v>4946</v>
      </c>
      <c r="B4480" s="14" t="s">
        <v>315</v>
      </c>
      <c r="C4480" s="14" t="s">
        <v>4942</v>
      </c>
    </row>
    <row r="4481" spans="1:3" x14ac:dyDescent="0.25">
      <c r="A4481" s="17" t="s">
        <v>4945</v>
      </c>
      <c r="B4481" s="14" t="s">
        <v>315</v>
      </c>
      <c r="C4481" s="14" t="s">
        <v>4942</v>
      </c>
    </row>
    <row r="4482" spans="1:3" x14ac:dyDescent="0.25">
      <c r="A4482" s="17" t="s">
        <v>4944</v>
      </c>
      <c r="B4482" s="14" t="s">
        <v>315</v>
      </c>
      <c r="C4482" s="14" t="s">
        <v>4942</v>
      </c>
    </row>
    <row r="4483" spans="1:3" x14ac:dyDescent="0.25">
      <c r="A4483" s="17" t="s">
        <v>4943</v>
      </c>
      <c r="B4483" s="14" t="s">
        <v>315</v>
      </c>
      <c r="C4483" s="14" t="s">
        <v>4942</v>
      </c>
    </row>
    <row r="4484" spans="1:3" x14ac:dyDescent="0.25">
      <c r="A4484" s="17" t="s">
        <v>4941</v>
      </c>
      <c r="B4484" s="14" t="s">
        <v>315</v>
      </c>
      <c r="C4484" s="14" t="s">
        <v>4929</v>
      </c>
    </row>
    <row r="4485" spans="1:3" x14ac:dyDescent="0.25">
      <c r="A4485" s="17" t="s">
        <v>4940</v>
      </c>
      <c r="B4485" s="14" t="s">
        <v>315</v>
      </c>
      <c r="C4485" s="14" t="s">
        <v>4933</v>
      </c>
    </row>
    <row r="4486" spans="1:3" x14ac:dyDescent="0.25">
      <c r="A4486" s="17" t="s">
        <v>4939</v>
      </c>
      <c r="B4486" s="14" t="s">
        <v>315</v>
      </c>
      <c r="C4486" s="14" t="s">
        <v>4933</v>
      </c>
    </row>
    <row r="4487" spans="1:3" x14ac:dyDescent="0.25">
      <c r="A4487" s="17" t="s">
        <v>4938</v>
      </c>
      <c r="B4487" s="14" t="s">
        <v>315</v>
      </c>
      <c r="C4487" s="14" t="s">
        <v>4933</v>
      </c>
    </row>
    <row r="4488" spans="1:3" x14ac:dyDescent="0.25">
      <c r="A4488" s="17" t="s">
        <v>4937</v>
      </c>
      <c r="B4488" s="14" t="s">
        <v>315</v>
      </c>
      <c r="C4488" s="14" t="s">
        <v>4929</v>
      </c>
    </row>
    <row r="4489" spans="1:3" x14ac:dyDescent="0.25">
      <c r="A4489" s="17" t="s">
        <v>4937</v>
      </c>
      <c r="B4489" s="14" t="s">
        <v>315</v>
      </c>
      <c r="C4489" s="14" t="s">
        <v>4933</v>
      </c>
    </row>
    <row r="4490" spans="1:3" x14ac:dyDescent="0.25">
      <c r="A4490" s="17" t="s">
        <v>4936</v>
      </c>
      <c r="B4490" s="14" t="s">
        <v>315</v>
      </c>
      <c r="C4490" s="14" t="s">
        <v>4933</v>
      </c>
    </row>
    <row r="4491" spans="1:3" x14ac:dyDescent="0.25">
      <c r="A4491" s="17" t="s">
        <v>4935</v>
      </c>
      <c r="B4491" s="14" t="s">
        <v>315</v>
      </c>
      <c r="C4491" s="14" t="s">
        <v>4933</v>
      </c>
    </row>
    <row r="4492" spans="1:3" x14ac:dyDescent="0.25">
      <c r="A4492" s="17" t="s">
        <v>4934</v>
      </c>
      <c r="B4492" s="14" t="s">
        <v>315</v>
      </c>
      <c r="C4492" s="14" t="s">
        <v>4933</v>
      </c>
    </row>
    <row r="4493" spans="1:3" x14ac:dyDescent="0.25">
      <c r="A4493" s="17" t="s">
        <v>4932</v>
      </c>
      <c r="B4493" s="14" t="s">
        <v>315</v>
      </c>
      <c r="C4493" s="14" t="s">
        <v>4929</v>
      </c>
    </row>
    <row r="4494" spans="1:3" x14ac:dyDescent="0.25">
      <c r="A4494" s="17" t="s">
        <v>4931</v>
      </c>
      <c r="B4494" s="14" t="s">
        <v>315</v>
      </c>
      <c r="C4494" s="14" t="s">
        <v>4929</v>
      </c>
    </row>
    <row r="4495" spans="1:3" x14ac:dyDescent="0.25">
      <c r="A4495" s="17" t="s">
        <v>4930</v>
      </c>
      <c r="B4495" s="14" t="s">
        <v>315</v>
      </c>
      <c r="C4495" s="14" t="s">
        <v>4929</v>
      </c>
    </row>
    <row r="4496" spans="1:3" x14ac:dyDescent="0.25">
      <c r="A4496" s="17" t="s">
        <v>4928</v>
      </c>
      <c r="B4496" s="14" t="s">
        <v>315</v>
      </c>
      <c r="C4496" s="14" t="s">
        <v>4924</v>
      </c>
    </row>
    <row r="4497" spans="1:3" x14ac:dyDescent="0.25">
      <c r="A4497" s="17" t="s">
        <v>4927</v>
      </c>
      <c r="B4497" s="14" t="s">
        <v>315</v>
      </c>
      <c r="C4497" s="14" t="s">
        <v>4921</v>
      </c>
    </row>
    <row r="4498" spans="1:3" x14ac:dyDescent="0.25">
      <c r="A4498" s="17" t="s">
        <v>4927</v>
      </c>
      <c r="B4498" s="14" t="s">
        <v>315</v>
      </c>
      <c r="C4498" s="14" t="s">
        <v>4924</v>
      </c>
    </row>
    <row r="4499" spans="1:3" x14ac:dyDescent="0.25">
      <c r="A4499" s="17" t="s">
        <v>4926</v>
      </c>
      <c r="B4499" s="14" t="s">
        <v>315</v>
      </c>
      <c r="C4499" s="14" t="s">
        <v>4924</v>
      </c>
    </row>
    <row r="4500" spans="1:3" x14ac:dyDescent="0.25">
      <c r="A4500" s="17" t="s">
        <v>4925</v>
      </c>
      <c r="B4500" s="14" t="s">
        <v>315</v>
      </c>
      <c r="C4500" s="14" t="s">
        <v>4924</v>
      </c>
    </row>
    <row r="4501" spans="1:3" x14ac:dyDescent="0.25">
      <c r="A4501" s="17" t="s">
        <v>4923</v>
      </c>
      <c r="B4501" s="14" t="s">
        <v>315</v>
      </c>
      <c r="C4501" s="14" t="s">
        <v>4921</v>
      </c>
    </row>
    <row r="4502" spans="1:3" x14ac:dyDescent="0.25">
      <c r="A4502" s="17" t="s">
        <v>4922</v>
      </c>
      <c r="B4502" s="14" t="s">
        <v>315</v>
      </c>
      <c r="C4502" s="14" t="s">
        <v>4921</v>
      </c>
    </row>
    <row r="4503" spans="1:3" x14ac:dyDescent="0.25">
      <c r="A4503" s="17" t="s">
        <v>4920</v>
      </c>
      <c r="B4503" s="14" t="s">
        <v>315</v>
      </c>
      <c r="C4503" s="14" t="s">
        <v>4918</v>
      </c>
    </row>
    <row r="4504" spans="1:3" x14ac:dyDescent="0.25">
      <c r="A4504" s="17" t="s">
        <v>4919</v>
      </c>
      <c r="B4504" s="14" t="s">
        <v>315</v>
      </c>
      <c r="C4504" s="14" t="s">
        <v>4918</v>
      </c>
    </row>
    <row r="4505" spans="1:3" x14ac:dyDescent="0.25">
      <c r="A4505" s="17" t="s">
        <v>4917</v>
      </c>
      <c r="B4505" s="14" t="s">
        <v>315</v>
      </c>
      <c r="C4505" s="14" t="s">
        <v>4910</v>
      </c>
    </row>
    <row r="4506" spans="1:3" x14ac:dyDescent="0.25">
      <c r="A4506" s="17" t="s">
        <v>4916</v>
      </c>
      <c r="B4506" s="14" t="s">
        <v>315</v>
      </c>
      <c r="C4506" s="14" t="s">
        <v>4910</v>
      </c>
    </row>
    <row r="4507" spans="1:3" x14ac:dyDescent="0.25">
      <c r="A4507" s="17" t="s">
        <v>4915</v>
      </c>
      <c r="B4507" s="14" t="s">
        <v>315</v>
      </c>
      <c r="C4507" s="14" t="s">
        <v>4910</v>
      </c>
    </row>
    <row r="4508" spans="1:3" x14ac:dyDescent="0.25">
      <c r="A4508" s="17" t="s">
        <v>4914</v>
      </c>
      <c r="B4508" s="14" t="s">
        <v>315</v>
      </c>
      <c r="C4508" s="14" t="s">
        <v>4910</v>
      </c>
    </row>
    <row r="4509" spans="1:3" x14ac:dyDescent="0.25">
      <c r="A4509" s="17" t="s">
        <v>4913</v>
      </c>
      <c r="B4509" s="14" t="s">
        <v>315</v>
      </c>
      <c r="C4509" s="14" t="s">
        <v>4910</v>
      </c>
    </row>
    <row r="4510" spans="1:3" x14ac:dyDescent="0.25">
      <c r="A4510" s="17" t="s">
        <v>4912</v>
      </c>
      <c r="B4510" s="14" t="s">
        <v>315</v>
      </c>
      <c r="C4510" s="14" t="s">
        <v>4910</v>
      </c>
    </row>
    <row r="4511" spans="1:3" x14ac:dyDescent="0.25">
      <c r="A4511" s="17" t="s">
        <v>4911</v>
      </c>
      <c r="B4511" s="14" t="s">
        <v>315</v>
      </c>
      <c r="C4511" s="14" t="s">
        <v>4910</v>
      </c>
    </row>
    <row r="4512" spans="1:3" x14ac:dyDescent="0.25">
      <c r="A4512" s="17" t="s">
        <v>4909</v>
      </c>
      <c r="B4512" s="14" t="s">
        <v>315</v>
      </c>
      <c r="C4512" s="14" t="s">
        <v>4867</v>
      </c>
    </row>
    <row r="4513" spans="1:3" x14ac:dyDescent="0.25">
      <c r="A4513" s="17" t="s">
        <v>4908</v>
      </c>
      <c r="B4513" s="14" t="s">
        <v>315</v>
      </c>
      <c r="C4513" s="14" t="s">
        <v>4867</v>
      </c>
    </row>
    <row r="4514" spans="1:3" x14ac:dyDescent="0.25">
      <c r="A4514" s="17" t="s">
        <v>4907</v>
      </c>
      <c r="B4514" s="14" t="s">
        <v>315</v>
      </c>
      <c r="C4514" s="14" t="s">
        <v>4867</v>
      </c>
    </row>
    <row r="4515" spans="1:3" x14ac:dyDescent="0.25">
      <c r="A4515" s="17" t="s">
        <v>4906</v>
      </c>
      <c r="B4515" s="14" t="s">
        <v>315</v>
      </c>
      <c r="C4515" s="14" t="s">
        <v>4867</v>
      </c>
    </row>
    <row r="4516" spans="1:3" x14ac:dyDescent="0.25">
      <c r="A4516" s="17" t="s">
        <v>4905</v>
      </c>
      <c r="B4516" s="14" t="s">
        <v>315</v>
      </c>
      <c r="C4516" s="14" t="s">
        <v>4867</v>
      </c>
    </row>
    <row r="4517" spans="1:3" x14ac:dyDescent="0.25">
      <c r="A4517" s="17" t="s">
        <v>4904</v>
      </c>
      <c r="B4517" s="14" t="s">
        <v>315</v>
      </c>
      <c r="C4517" s="14" t="s">
        <v>4867</v>
      </c>
    </row>
    <row r="4518" spans="1:3" x14ac:dyDescent="0.25">
      <c r="A4518" s="17" t="s">
        <v>4903</v>
      </c>
      <c r="B4518" s="14" t="s">
        <v>315</v>
      </c>
      <c r="C4518" s="14" t="s">
        <v>4867</v>
      </c>
    </row>
    <row r="4519" spans="1:3" x14ac:dyDescent="0.25">
      <c r="A4519" s="17" t="s">
        <v>4902</v>
      </c>
      <c r="B4519" s="14" t="s">
        <v>315</v>
      </c>
      <c r="C4519" s="14" t="s">
        <v>4867</v>
      </c>
    </row>
    <row r="4520" spans="1:3" x14ac:dyDescent="0.25">
      <c r="A4520" s="17" t="s">
        <v>4901</v>
      </c>
      <c r="B4520" s="14" t="s">
        <v>315</v>
      </c>
      <c r="C4520" s="14" t="s">
        <v>4867</v>
      </c>
    </row>
    <row r="4521" spans="1:3" x14ac:dyDescent="0.25">
      <c r="A4521" s="17" t="s">
        <v>4900</v>
      </c>
      <c r="B4521" s="14" t="s">
        <v>315</v>
      </c>
      <c r="C4521" s="14" t="s">
        <v>4896</v>
      </c>
    </row>
    <row r="4522" spans="1:3" x14ac:dyDescent="0.25">
      <c r="A4522" s="17" t="s">
        <v>4899</v>
      </c>
      <c r="B4522" s="14" t="s">
        <v>315</v>
      </c>
      <c r="C4522" s="14" t="s">
        <v>4896</v>
      </c>
    </row>
    <row r="4523" spans="1:3" x14ac:dyDescent="0.25">
      <c r="A4523" s="17" t="s">
        <v>4898</v>
      </c>
      <c r="B4523" s="14" t="s">
        <v>315</v>
      </c>
      <c r="C4523" s="14" t="s">
        <v>4896</v>
      </c>
    </row>
    <row r="4524" spans="1:3" x14ac:dyDescent="0.25">
      <c r="A4524" s="17" t="s">
        <v>4897</v>
      </c>
      <c r="B4524" s="14" t="s">
        <v>315</v>
      </c>
      <c r="C4524" s="14" t="s">
        <v>4896</v>
      </c>
    </row>
    <row r="4525" spans="1:3" x14ac:dyDescent="0.25">
      <c r="A4525" s="17" t="s">
        <v>4895</v>
      </c>
      <c r="B4525" s="14" t="s">
        <v>315</v>
      </c>
      <c r="C4525" s="14" t="s">
        <v>4865</v>
      </c>
    </row>
    <row r="4526" spans="1:3" x14ac:dyDescent="0.25">
      <c r="A4526" s="17" t="s">
        <v>4894</v>
      </c>
      <c r="B4526" s="14" t="s">
        <v>315</v>
      </c>
      <c r="C4526" s="14" t="s">
        <v>4886</v>
      </c>
    </row>
    <row r="4527" spans="1:3" x14ac:dyDescent="0.25">
      <c r="A4527" s="17" t="s">
        <v>4894</v>
      </c>
      <c r="B4527" s="14" t="s">
        <v>315</v>
      </c>
      <c r="C4527" s="14" t="s">
        <v>4865</v>
      </c>
    </row>
    <row r="4528" spans="1:3" x14ac:dyDescent="0.25">
      <c r="A4528" s="17" t="s">
        <v>4893</v>
      </c>
      <c r="B4528" s="14" t="s">
        <v>315</v>
      </c>
      <c r="C4528" s="14" t="s">
        <v>4865</v>
      </c>
    </row>
    <row r="4529" spans="1:3" x14ac:dyDescent="0.25">
      <c r="A4529" s="17" t="s">
        <v>4892</v>
      </c>
      <c r="B4529" s="14" t="s">
        <v>315</v>
      </c>
      <c r="C4529" s="14" t="s">
        <v>4865</v>
      </c>
    </row>
    <row r="4530" spans="1:3" x14ac:dyDescent="0.25">
      <c r="A4530" s="17" t="s">
        <v>4891</v>
      </c>
      <c r="B4530" s="14" t="s">
        <v>315</v>
      </c>
      <c r="C4530" s="14" t="s">
        <v>4886</v>
      </c>
    </row>
    <row r="4531" spans="1:3" x14ac:dyDescent="0.25">
      <c r="A4531" s="17" t="s">
        <v>4890</v>
      </c>
      <c r="B4531" s="14" t="s">
        <v>315</v>
      </c>
      <c r="C4531" s="14" t="s">
        <v>4886</v>
      </c>
    </row>
    <row r="4532" spans="1:3" x14ac:dyDescent="0.25">
      <c r="A4532" s="17" t="s">
        <v>4890</v>
      </c>
      <c r="B4532" s="14" t="s">
        <v>315</v>
      </c>
      <c r="C4532" s="14" t="s">
        <v>4865</v>
      </c>
    </row>
    <row r="4533" spans="1:3" x14ac:dyDescent="0.25">
      <c r="A4533" s="17" t="s">
        <v>4889</v>
      </c>
      <c r="B4533" s="14" t="s">
        <v>315</v>
      </c>
      <c r="C4533" s="14" t="s">
        <v>4888</v>
      </c>
    </row>
    <row r="4534" spans="1:3" x14ac:dyDescent="0.25">
      <c r="A4534" s="17" t="s">
        <v>4887</v>
      </c>
      <c r="B4534" s="14" t="s">
        <v>315</v>
      </c>
      <c r="C4534" s="14" t="s">
        <v>4886</v>
      </c>
    </row>
    <row r="4535" spans="1:3" x14ac:dyDescent="0.25">
      <c r="A4535" s="17" t="s">
        <v>4885</v>
      </c>
      <c r="B4535" s="14" t="s">
        <v>315</v>
      </c>
      <c r="C4535" s="14" t="s">
        <v>4876</v>
      </c>
    </row>
    <row r="4536" spans="1:3" x14ac:dyDescent="0.25">
      <c r="A4536" s="17" t="s">
        <v>4884</v>
      </c>
      <c r="B4536" s="14" t="s">
        <v>315</v>
      </c>
      <c r="C4536" s="14" t="s">
        <v>4876</v>
      </c>
    </row>
    <row r="4537" spans="1:3" x14ac:dyDescent="0.25">
      <c r="A4537" s="17" t="s">
        <v>4883</v>
      </c>
      <c r="B4537" s="14" t="s">
        <v>315</v>
      </c>
      <c r="C4537" s="14" t="s">
        <v>4876</v>
      </c>
    </row>
    <row r="4538" spans="1:3" x14ac:dyDescent="0.25">
      <c r="A4538" s="17" t="s">
        <v>4882</v>
      </c>
      <c r="B4538" s="14" t="s">
        <v>315</v>
      </c>
      <c r="C4538" s="14" t="s">
        <v>4876</v>
      </c>
    </row>
    <row r="4539" spans="1:3" x14ac:dyDescent="0.25">
      <c r="A4539" s="17" t="s">
        <v>4881</v>
      </c>
      <c r="B4539" s="14" t="s">
        <v>315</v>
      </c>
      <c r="C4539" s="14" t="s">
        <v>4876</v>
      </c>
    </row>
    <row r="4540" spans="1:3" x14ac:dyDescent="0.25">
      <c r="A4540" s="17" t="s">
        <v>4880</v>
      </c>
      <c r="B4540" s="14" t="s">
        <v>315</v>
      </c>
      <c r="C4540" s="14" t="s">
        <v>4831</v>
      </c>
    </row>
    <row r="4541" spans="1:3" x14ac:dyDescent="0.25">
      <c r="A4541" s="17" t="s">
        <v>4879</v>
      </c>
      <c r="B4541" s="14" t="s">
        <v>315</v>
      </c>
      <c r="C4541" s="14" t="s">
        <v>4831</v>
      </c>
    </row>
    <row r="4542" spans="1:3" x14ac:dyDescent="0.25">
      <c r="A4542" s="17" t="s">
        <v>4878</v>
      </c>
      <c r="B4542" s="14" t="s">
        <v>315</v>
      </c>
      <c r="C4542" s="14" t="s">
        <v>4876</v>
      </c>
    </row>
    <row r="4543" spans="1:3" x14ac:dyDescent="0.25">
      <c r="A4543" s="17" t="s">
        <v>4877</v>
      </c>
      <c r="B4543" s="14" t="s">
        <v>315</v>
      </c>
      <c r="C4543" s="14" t="s">
        <v>4876</v>
      </c>
    </row>
    <row r="4544" spans="1:3" x14ac:dyDescent="0.25">
      <c r="A4544" s="17" t="s">
        <v>4875</v>
      </c>
      <c r="B4544" s="14" t="s">
        <v>315</v>
      </c>
      <c r="C4544" s="14" t="s">
        <v>4835</v>
      </c>
    </row>
    <row r="4545" spans="1:3" x14ac:dyDescent="0.25">
      <c r="A4545" s="17" t="s">
        <v>4874</v>
      </c>
      <c r="B4545" s="14" t="s">
        <v>315</v>
      </c>
      <c r="C4545" s="14" t="s">
        <v>4835</v>
      </c>
    </row>
    <row r="4546" spans="1:3" x14ac:dyDescent="0.25">
      <c r="A4546" s="17" t="s">
        <v>4873</v>
      </c>
      <c r="B4546" s="14" t="s">
        <v>315</v>
      </c>
      <c r="C4546" s="14" t="s">
        <v>4835</v>
      </c>
    </row>
    <row r="4547" spans="1:3" x14ac:dyDescent="0.25">
      <c r="A4547" s="17" t="s">
        <v>4872</v>
      </c>
      <c r="B4547" s="14" t="s">
        <v>315</v>
      </c>
      <c r="C4547" s="14" t="s">
        <v>4835</v>
      </c>
    </row>
    <row r="4548" spans="1:3" x14ac:dyDescent="0.25">
      <c r="A4548" s="17" t="s">
        <v>4871</v>
      </c>
      <c r="B4548" s="14" t="s">
        <v>315</v>
      </c>
      <c r="C4548" s="14" t="s">
        <v>4835</v>
      </c>
    </row>
    <row r="4549" spans="1:3" x14ac:dyDescent="0.25">
      <c r="A4549" s="17" t="s">
        <v>4870</v>
      </c>
      <c r="B4549" s="14" t="s">
        <v>315</v>
      </c>
      <c r="C4549" s="14" t="s">
        <v>4835</v>
      </c>
    </row>
    <row r="4550" spans="1:3" x14ac:dyDescent="0.25">
      <c r="A4550" s="17" t="s">
        <v>4868</v>
      </c>
      <c r="B4550" s="14" t="s">
        <v>315</v>
      </c>
      <c r="C4550" s="14" t="s">
        <v>4869</v>
      </c>
    </row>
    <row r="4551" spans="1:3" x14ac:dyDescent="0.25">
      <c r="A4551" s="17" t="s">
        <v>4868</v>
      </c>
      <c r="B4551" s="14" t="s">
        <v>315</v>
      </c>
      <c r="C4551" s="14" t="s">
        <v>4867</v>
      </c>
    </row>
    <row r="4552" spans="1:3" x14ac:dyDescent="0.25">
      <c r="A4552" s="17" t="s">
        <v>4866</v>
      </c>
      <c r="B4552" s="14" t="s">
        <v>315</v>
      </c>
      <c r="C4552" s="14" t="s">
        <v>4867</v>
      </c>
    </row>
    <row r="4553" spans="1:3" x14ac:dyDescent="0.25">
      <c r="A4553" s="17" t="s">
        <v>4866</v>
      </c>
      <c r="B4553" s="14" t="s">
        <v>315</v>
      </c>
      <c r="C4553" s="14" t="s">
        <v>4865</v>
      </c>
    </row>
    <row r="4554" spans="1:3" x14ac:dyDescent="0.25">
      <c r="A4554" s="17" t="s">
        <v>4864</v>
      </c>
      <c r="B4554" s="14" t="s">
        <v>315</v>
      </c>
      <c r="C4554" s="14" t="s">
        <v>4861</v>
      </c>
    </row>
    <row r="4555" spans="1:3" x14ac:dyDescent="0.25">
      <c r="A4555" s="17" t="s">
        <v>4863</v>
      </c>
      <c r="B4555" s="14" t="s">
        <v>315</v>
      </c>
      <c r="C4555" s="14" t="s">
        <v>4861</v>
      </c>
    </row>
    <row r="4556" spans="1:3" x14ac:dyDescent="0.25">
      <c r="A4556" s="17" t="s">
        <v>4862</v>
      </c>
      <c r="B4556" s="14" t="s">
        <v>315</v>
      </c>
      <c r="C4556" s="14" t="s">
        <v>4861</v>
      </c>
    </row>
    <row r="4557" spans="1:3" x14ac:dyDescent="0.25">
      <c r="A4557" s="17" t="s">
        <v>4860</v>
      </c>
      <c r="B4557" s="14" t="s">
        <v>315</v>
      </c>
      <c r="C4557" s="14" t="s">
        <v>4852</v>
      </c>
    </row>
    <row r="4558" spans="1:3" x14ac:dyDescent="0.25">
      <c r="A4558" s="17" t="s">
        <v>4859</v>
      </c>
      <c r="B4558" s="14" t="s">
        <v>315</v>
      </c>
      <c r="C4558" s="14" t="s">
        <v>4852</v>
      </c>
    </row>
    <row r="4559" spans="1:3" x14ac:dyDescent="0.25">
      <c r="A4559" s="17" t="s">
        <v>4858</v>
      </c>
      <c r="B4559" s="14" t="s">
        <v>315</v>
      </c>
      <c r="C4559" s="14" t="s">
        <v>4852</v>
      </c>
    </row>
    <row r="4560" spans="1:3" x14ac:dyDescent="0.25">
      <c r="A4560" s="17" t="s">
        <v>4857</v>
      </c>
      <c r="B4560" s="14" t="s">
        <v>315</v>
      </c>
      <c r="C4560" s="14" t="s">
        <v>4852</v>
      </c>
    </row>
    <row r="4561" spans="1:3" x14ac:dyDescent="0.25">
      <c r="A4561" s="17" t="s">
        <v>4856</v>
      </c>
      <c r="B4561" s="14" t="s">
        <v>315</v>
      </c>
      <c r="C4561" s="14" t="s">
        <v>4852</v>
      </c>
    </row>
    <row r="4562" spans="1:3" x14ac:dyDescent="0.25">
      <c r="A4562" s="17" t="s">
        <v>4855</v>
      </c>
      <c r="B4562" s="14" t="s">
        <v>315</v>
      </c>
      <c r="C4562" s="14" t="s">
        <v>4852</v>
      </c>
    </row>
    <row r="4563" spans="1:3" x14ac:dyDescent="0.25">
      <c r="A4563" s="17" t="s">
        <v>4854</v>
      </c>
      <c r="B4563" s="14" t="s">
        <v>315</v>
      </c>
      <c r="C4563" s="14" t="s">
        <v>4852</v>
      </c>
    </row>
    <row r="4564" spans="1:3" x14ac:dyDescent="0.25">
      <c r="A4564" s="17" t="s">
        <v>4853</v>
      </c>
      <c r="B4564" s="14" t="s">
        <v>315</v>
      </c>
      <c r="C4564" s="14" t="s">
        <v>4852</v>
      </c>
    </row>
    <row r="4565" spans="1:3" x14ac:dyDescent="0.25">
      <c r="A4565" s="17" t="s">
        <v>4851</v>
      </c>
      <c r="B4565" s="14" t="s">
        <v>315</v>
      </c>
      <c r="C4565" s="14" t="s">
        <v>4842</v>
      </c>
    </row>
    <row r="4566" spans="1:3" x14ac:dyDescent="0.25">
      <c r="A4566" s="17" t="s">
        <v>4850</v>
      </c>
      <c r="B4566" s="14" t="s">
        <v>315</v>
      </c>
      <c r="C4566" s="14" t="s">
        <v>4842</v>
      </c>
    </row>
    <row r="4567" spans="1:3" x14ac:dyDescent="0.25">
      <c r="A4567" s="17" t="s">
        <v>4849</v>
      </c>
      <c r="B4567" s="14" t="s">
        <v>315</v>
      </c>
      <c r="C4567" s="14" t="s">
        <v>4842</v>
      </c>
    </row>
    <row r="4568" spans="1:3" x14ac:dyDescent="0.25">
      <c r="A4568" s="17" t="s">
        <v>4848</v>
      </c>
      <c r="B4568" s="14" t="s">
        <v>315</v>
      </c>
      <c r="C4568" s="14" t="s">
        <v>4842</v>
      </c>
    </row>
    <row r="4569" spans="1:3" x14ac:dyDescent="0.25">
      <c r="A4569" s="17" t="s">
        <v>4847</v>
      </c>
      <c r="B4569" s="14" t="s">
        <v>315</v>
      </c>
      <c r="C4569" s="14" t="s">
        <v>4842</v>
      </c>
    </row>
    <row r="4570" spans="1:3" x14ac:dyDescent="0.25">
      <c r="A4570" s="17" t="s">
        <v>4846</v>
      </c>
      <c r="B4570" s="14" t="s">
        <v>315</v>
      </c>
      <c r="C4570" s="14" t="s">
        <v>4842</v>
      </c>
    </row>
    <row r="4571" spans="1:3" x14ac:dyDescent="0.25">
      <c r="A4571" s="17" t="s">
        <v>4845</v>
      </c>
      <c r="B4571" s="14" t="s">
        <v>315</v>
      </c>
      <c r="C4571" s="14" t="s">
        <v>4842</v>
      </c>
    </row>
    <row r="4572" spans="1:3" x14ac:dyDescent="0.25">
      <c r="A4572" s="17" t="s">
        <v>4844</v>
      </c>
      <c r="B4572" s="14" t="s">
        <v>315</v>
      </c>
      <c r="C4572" s="14" t="s">
        <v>4842</v>
      </c>
    </row>
    <row r="4573" spans="1:3" x14ac:dyDescent="0.25">
      <c r="A4573" s="17" t="s">
        <v>4843</v>
      </c>
      <c r="B4573" s="14" t="s">
        <v>315</v>
      </c>
      <c r="C4573" s="14" t="s">
        <v>4842</v>
      </c>
    </row>
    <row r="4574" spans="1:3" x14ac:dyDescent="0.25">
      <c r="A4574" s="17" t="s">
        <v>4841</v>
      </c>
      <c r="B4574" s="14" t="s">
        <v>315</v>
      </c>
      <c r="C4574" s="14" t="s">
        <v>4732</v>
      </c>
    </row>
    <row r="4575" spans="1:3" x14ac:dyDescent="0.25">
      <c r="A4575" s="17" t="s">
        <v>4840</v>
      </c>
      <c r="B4575" s="14" t="s">
        <v>315</v>
      </c>
      <c r="C4575" s="14" t="s">
        <v>4732</v>
      </c>
    </row>
    <row r="4576" spans="1:3" x14ac:dyDescent="0.25">
      <c r="A4576" s="17" t="s">
        <v>4839</v>
      </c>
      <c r="B4576" s="14" t="s">
        <v>315</v>
      </c>
      <c r="C4576" s="14" t="s">
        <v>4835</v>
      </c>
    </row>
    <row r="4577" spans="1:3" x14ac:dyDescent="0.25">
      <c r="A4577" s="17" t="s">
        <v>4838</v>
      </c>
      <c r="B4577" s="14" t="s">
        <v>315</v>
      </c>
      <c r="C4577" s="14" t="s">
        <v>4835</v>
      </c>
    </row>
    <row r="4578" spans="1:3" x14ac:dyDescent="0.25">
      <c r="A4578" s="17" t="s">
        <v>4837</v>
      </c>
      <c r="B4578" s="14" t="s">
        <v>315</v>
      </c>
      <c r="C4578" s="14" t="s">
        <v>4835</v>
      </c>
    </row>
    <row r="4579" spans="1:3" x14ac:dyDescent="0.25">
      <c r="A4579" s="17" t="s">
        <v>4836</v>
      </c>
      <c r="B4579" s="14" t="s">
        <v>315</v>
      </c>
      <c r="C4579" s="14" t="s">
        <v>4835</v>
      </c>
    </row>
    <row r="4580" spans="1:3" x14ac:dyDescent="0.25">
      <c r="A4580" s="17" t="s">
        <v>4834</v>
      </c>
      <c r="B4580" s="14" t="s">
        <v>315</v>
      </c>
      <c r="C4580" s="14" t="s">
        <v>4831</v>
      </c>
    </row>
    <row r="4581" spans="1:3" x14ac:dyDescent="0.25">
      <c r="A4581" s="17" t="s">
        <v>4833</v>
      </c>
      <c r="B4581" s="14" t="s">
        <v>315</v>
      </c>
      <c r="C4581" s="14" t="s">
        <v>4831</v>
      </c>
    </row>
    <row r="4582" spans="1:3" x14ac:dyDescent="0.25">
      <c r="A4582" s="17" t="s">
        <v>4832</v>
      </c>
      <c r="B4582" s="14" t="s">
        <v>315</v>
      </c>
      <c r="C4582" s="14" t="s">
        <v>4831</v>
      </c>
    </row>
    <row r="4583" spans="1:3" x14ac:dyDescent="0.25">
      <c r="A4583" s="17" t="s">
        <v>4830</v>
      </c>
      <c r="B4583" s="14" t="s">
        <v>315</v>
      </c>
      <c r="C4583" s="14" t="s">
        <v>4827</v>
      </c>
    </row>
    <row r="4584" spans="1:3" x14ac:dyDescent="0.25">
      <c r="A4584" s="17" t="s">
        <v>4829</v>
      </c>
      <c r="B4584" s="14" t="s">
        <v>315</v>
      </c>
      <c r="C4584" s="14" t="s">
        <v>4827</v>
      </c>
    </row>
    <row r="4585" spans="1:3" x14ac:dyDescent="0.25">
      <c r="A4585" s="17" t="s">
        <v>4828</v>
      </c>
      <c r="B4585" s="14" t="s">
        <v>315</v>
      </c>
      <c r="C4585" s="14" t="s">
        <v>4827</v>
      </c>
    </row>
    <row r="4586" spans="1:3" x14ac:dyDescent="0.25">
      <c r="A4586" s="17" t="s">
        <v>4826</v>
      </c>
      <c r="B4586" s="14" t="s">
        <v>315</v>
      </c>
      <c r="C4586" s="14" t="s">
        <v>4728</v>
      </c>
    </row>
    <row r="4587" spans="1:3" x14ac:dyDescent="0.25">
      <c r="A4587" s="17" t="s">
        <v>4825</v>
      </c>
      <c r="B4587" s="14" t="s">
        <v>315</v>
      </c>
      <c r="C4587" s="14" t="s">
        <v>4728</v>
      </c>
    </row>
    <row r="4588" spans="1:3" x14ac:dyDescent="0.25">
      <c r="A4588" s="17" t="s">
        <v>4824</v>
      </c>
      <c r="B4588" s="14" t="s">
        <v>315</v>
      </c>
      <c r="C4588" s="14" t="s">
        <v>4728</v>
      </c>
    </row>
    <row r="4589" spans="1:3" x14ac:dyDescent="0.25">
      <c r="A4589" s="17" t="s">
        <v>4823</v>
      </c>
      <c r="B4589" s="14" t="s">
        <v>315</v>
      </c>
      <c r="C4589" s="14" t="s">
        <v>4728</v>
      </c>
    </row>
    <row r="4590" spans="1:3" x14ac:dyDescent="0.25">
      <c r="A4590" s="17" t="s">
        <v>4822</v>
      </c>
      <c r="B4590" s="14" t="s">
        <v>315</v>
      </c>
      <c r="C4590" s="14" t="s">
        <v>4728</v>
      </c>
    </row>
    <row r="4591" spans="1:3" x14ac:dyDescent="0.25">
      <c r="A4591" s="17" t="s">
        <v>4821</v>
      </c>
      <c r="B4591" s="14" t="s">
        <v>315</v>
      </c>
      <c r="C4591" s="14" t="s">
        <v>4765</v>
      </c>
    </row>
    <row r="4592" spans="1:3" x14ac:dyDescent="0.25">
      <c r="A4592" s="17" t="s">
        <v>4821</v>
      </c>
      <c r="B4592" s="14" t="s">
        <v>315</v>
      </c>
      <c r="C4592" s="14" t="s">
        <v>4728</v>
      </c>
    </row>
    <row r="4593" spans="1:3" x14ac:dyDescent="0.25">
      <c r="A4593" s="17" t="s">
        <v>4820</v>
      </c>
      <c r="B4593" s="14" t="s">
        <v>315</v>
      </c>
      <c r="C4593" s="14" t="s">
        <v>4728</v>
      </c>
    </row>
    <row r="4594" spans="1:3" x14ac:dyDescent="0.25">
      <c r="A4594" s="17" t="s">
        <v>4819</v>
      </c>
      <c r="B4594" s="14" t="s">
        <v>315</v>
      </c>
      <c r="C4594" s="14" t="s">
        <v>4728</v>
      </c>
    </row>
    <row r="4595" spans="1:3" x14ac:dyDescent="0.25">
      <c r="A4595" s="17" t="s">
        <v>4818</v>
      </c>
      <c r="B4595" s="14" t="s">
        <v>315</v>
      </c>
      <c r="C4595" s="14" t="s">
        <v>4728</v>
      </c>
    </row>
    <row r="4596" spans="1:3" x14ac:dyDescent="0.25">
      <c r="A4596" s="17" t="s">
        <v>4817</v>
      </c>
      <c r="B4596" s="14" t="s">
        <v>315</v>
      </c>
      <c r="C4596" s="14" t="s">
        <v>4726</v>
      </c>
    </row>
    <row r="4597" spans="1:3" x14ac:dyDescent="0.25">
      <c r="A4597" s="17" t="s">
        <v>4816</v>
      </c>
      <c r="B4597" s="14" t="s">
        <v>315</v>
      </c>
      <c r="C4597" s="14" t="s">
        <v>4815</v>
      </c>
    </row>
    <row r="4598" spans="1:3" x14ac:dyDescent="0.25">
      <c r="A4598" s="17" t="s">
        <v>4814</v>
      </c>
      <c r="B4598" s="14" t="s">
        <v>315</v>
      </c>
      <c r="C4598" s="14" t="s">
        <v>4726</v>
      </c>
    </row>
    <row r="4599" spans="1:3" x14ac:dyDescent="0.25">
      <c r="A4599" s="17" t="s">
        <v>4813</v>
      </c>
      <c r="B4599" s="14" t="s">
        <v>315</v>
      </c>
      <c r="C4599" s="14" t="s">
        <v>4728</v>
      </c>
    </row>
    <row r="4600" spans="1:3" x14ac:dyDescent="0.25">
      <c r="A4600" s="17" t="s">
        <v>4812</v>
      </c>
      <c r="B4600" s="14" t="s">
        <v>315</v>
      </c>
      <c r="C4600" s="14" t="s">
        <v>4728</v>
      </c>
    </row>
    <row r="4601" spans="1:3" x14ac:dyDescent="0.25">
      <c r="A4601" s="17" t="s">
        <v>4811</v>
      </c>
      <c r="B4601" s="14" t="s">
        <v>315</v>
      </c>
      <c r="C4601" s="14" t="s">
        <v>4728</v>
      </c>
    </row>
    <row r="4602" spans="1:3" x14ac:dyDescent="0.25">
      <c r="A4602" s="17" t="s">
        <v>4810</v>
      </c>
      <c r="B4602" s="14" t="s">
        <v>315</v>
      </c>
      <c r="C4602" s="14" t="s">
        <v>4806</v>
      </c>
    </row>
    <row r="4603" spans="1:3" x14ac:dyDescent="0.25">
      <c r="A4603" s="17" t="s">
        <v>4809</v>
      </c>
      <c r="B4603" s="14" t="s">
        <v>315</v>
      </c>
      <c r="C4603" s="14" t="s">
        <v>4806</v>
      </c>
    </row>
    <row r="4604" spans="1:3" x14ac:dyDescent="0.25">
      <c r="A4604" s="17" t="s">
        <v>4808</v>
      </c>
      <c r="B4604" s="14" t="s">
        <v>315</v>
      </c>
      <c r="C4604" s="14" t="s">
        <v>4806</v>
      </c>
    </row>
    <row r="4605" spans="1:3" x14ac:dyDescent="0.25">
      <c r="A4605" s="17" t="s">
        <v>4807</v>
      </c>
      <c r="B4605" s="14" t="s">
        <v>315</v>
      </c>
      <c r="C4605" s="14" t="s">
        <v>4806</v>
      </c>
    </row>
    <row r="4606" spans="1:3" x14ac:dyDescent="0.25">
      <c r="A4606" s="17" t="s">
        <v>4805</v>
      </c>
      <c r="B4606" s="14" t="s">
        <v>315</v>
      </c>
      <c r="C4606" s="14" t="s">
        <v>4728</v>
      </c>
    </row>
    <row r="4607" spans="1:3" x14ac:dyDescent="0.25">
      <c r="A4607" s="17" t="s">
        <v>4804</v>
      </c>
      <c r="B4607" s="14" t="s">
        <v>315</v>
      </c>
      <c r="C4607" s="14" t="s">
        <v>4728</v>
      </c>
    </row>
    <row r="4608" spans="1:3" x14ac:dyDescent="0.25">
      <c r="A4608" s="17" t="s">
        <v>4803</v>
      </c>
      <c r="B4608" s="14" t="s">
        <v>315</v>
      </c>
      <c r="C4608" s="14" t="s">
        <v>4728</v>
      </c>
    </row>
    <row r="4609" spans="1:3" x14ac:dyDescent="0.25">
      <c r="A4609" s="17" t="s">
        <v>4802</v>
      </c>
      <c r="B4609" s="14" t="s">
        <v>315</v>
      </c>
      <c r="C4609" s="14" t="s">
        <v>4728</v>
      </c>
    </row>
    <row r="4610" spans="1:3" x14ac:dyDescent="0.25">
      <c r="A4610" s="17" t="s">
        <v>4801</v>
      </c>
      <c r="B4610" s="14" t="s">
        <v>315</v>
      </c>
      <c r="C4610" s="14" t="s">
        <v>4786</v>
      </c>
    </row>
    <row r="4611" spans="1:3" x14ac:dyDescent="0.25">
      <c r="A4611" s="17" t="s">
        <v>4800</v>
      </c>
      <c r="B4611" s="14" t="s">
        <v>315</v>
      </c>
      <c r="C4611" s="14" t="s">
        <v>4794</v>
      </c>
    </row>
    <row r="4612" spans="1:3" x14ac:dyDescent="0.25">
      <c r="A4612" s="17" t="s">
        <v>4799</v>
      </c>
      <c r="B4612" s="14" t="s">
        <v>315</v>
      </c>
      <c r="C4612" s="14" t="s">
        <v>4794</v>
      </c>
    </row>
    <row r="4613" spans="1:3" x14ac:dyDescent="0.25">
      <c r="A4613" s="17" t="s">
        <v>4798</v>
      </c>
      <c r="B4613" s="14" t="s">
        <v>315</v>
      </c>
      <c r="C4613" s="14" t="s">
        <v>4794</v>
      </c>
    </row>
    <row r="4614" spans="1:3" x14ac:dyDescent="0.25">
      <c r="A4614" s="17" t="s">
        <v>4797</v>
      </c>
      <c r="B4614" s="14" t="s">
        <v>315</v>
      </c>
      <c r="C4614" s="14" t="s">
        <v>4786</v>
      </c>
    </row>
    <row r="4615" spans="1:3" x14ac:dyDescent="0.25">
      <c r="A4615" s="17" t="s">
        <v>4796</v>
      </c>
      <c r="B4615" s="14" t="s">
        <v>315</v>
      </c>
      <c r="C4615" s="14" t="s">
        <v>4794</v>
      </c>
    </row>
    <row r="4616" spans="1:3" x14ac:dyDescent="0.25">
      <c r="A4616" s="17" t="s">
        <v>4795</v>
      </c>
      <c r="B4616" s="14" t="s">
        <v>315</v>
      </c>
      <c r="C4616" s="14" t="s">
        <v>4794</v>
      </c>
    </row>
    <row r="4617" spans="1:3" x14ac:dyDescent="0.25">
      <c r="A4617" s="17" t="s">
        <v>4793</v>
      </c>
      <c r="B4617" s="14" t="s">
        <v>315</v>
      </c>
      <c r="C4617" s="14" t="s">
        <v>4749</v>
      </c>
    </row>
    <row r="4618" spans="1:3" x14ac:dyDescent="0.25">
      <c r="A4618" s="17" t="s">
        <v>4792</v>
      </c>
      <c r="B4618" s="14" t="s">
        <v>315</v>
      </c>
      <c r="C4618" s="14" t="s">
        <v>4749</v>
      </c>
    </row>
    <row r="4619" spans="1:3" x14ac:dyDescent="0.25">
      <c r="A4619" s="17" t="s">
        <v>4791</v>
      </c>
      <c r="B4619" s="14" t="s">
        <v>315</v>
      </c>
      <c r="C4619" s="14" t="s">
        <v>4786</v>
      </c>
    </row>
    <row r="4620" spans="1:3" x14ac:dyDescent="0.25">
      <c r="A4620" s="17" t="s">
        <v>4790</v>
      </c>
      <c r="B4620" s="14" t="s">
        <v>315</v>
      </c>
      <c r="C4620" s="14" t="s">
        <v>4786</v>
      </c>
    </row>
    <row r="4621" spans="1:3" x14ac:dyDescent="0.25">
      <c r="A4621" s="17" t="s">
        <v>4789</v>
      </c>
      <c r="B4621" s="14" t="s">
        <v>315</v>
      </c>
      <c r="C4621" s="14" t="s">
        <v>4786</v>
      </c>
    </row>
    <row r="4622" spans="1:3" x14ac:dyDescent="0.25">
      <c r="A4622" s="17" t="s">
        <v>4788</v>
      </c>
      <c r="B4622" s="14" t="s">
        <v>315</v>
      </c>
      <c r="C4622" s="14" t="s">
        <v>4786</v>
      </c>
    </row>
    <row r="4623" spans="1:3" x14ac:dyDescent="0.25">
      <c r="A4623" s="17" t="s">
        <v>4787</v>
      </c>
      <c r="B4623" s="14" t="s">
        <v>315</v>
      </c>
      <c r="C4623" s="14" t="s">
        <v>4786</v>
      </c>
    </row>
    <row r="4624" spans="1:3" x14ac:dyDescent="0.25">
      <c r="A4624" s="17" t="s">
        <v>4785</v>
      </c>
      <c r="B4624" s="14" t="s">
        <v>315</v>
      </c>
      <c r="C4624" s="14" t="s">
        <v>4770</v>
      </c>
    </row>
    <row r="4625" spans="1:3" x14ac:dyDescent="0.25">
      <c r="A4625" s="17" t="s">
        <v>4785</v>
      </c>
      <c r="B4625" s="14" t="s">
        <v>315</v>
      </c>
      <c r="C4625" s="14" t="s">
        <v>4751</v>
      </c>
    </row>
    <row r="4626" spans="1:3" x14ac:dyDescent="0.25">
      <c r="A4626" s="17" t="s">
        <v>4783</v>
      </c>
      <c r="B4626" s="14" t="s">
        <v>315</v>
      </c>
      <c r="C4626" s="14" t="s">
        <v>4784</v>
      </c>
    </row>
    <row r="4627" spans="1:3" x14ac:dyDescent="0.25">
      <c r="A4627" s="17" t="s">
        <v>4783</v>
      </c>
      <c r="B4627" s="14" t="s">
        <v>315</v>
      </c>
      <c r="C4627" s="14" t="s">
        <v>4770</v>
      </c>
    </row>
    <row r="4628" spans="1:3" x14ac:dyDescent="0.25">
      <c r="A4628" s="17" t="s">
        <v>4782</v>
      </c>
      <c r="B4628" s="14" t="s">
        <v>315</v>
      </c>
      <c r="C4628" s="14" t="s">
        <v>4770</v>
      </c>
    </row>
    <row r="4629" spans="1:3" x14ac:dyDescent="0.25">
      <c r="A4629" s="17" t="s">
        <v>4781</v>
      </c>
      <c r="B4629" s="14" t="s">
        <v>315</v>
      </c>
      <c r="C4629" s="14" t="s">
        <v>4780</v>
      </c>
    </row>
    <row r="4630" spans="1:3" x14ac:dyDescent="0.25">
      <c r="A4630" s="17" t="s">
        <v>4779</v>
      </c>
      <c r="B4630" s="14" t="s">
        <v>315</v>
      </c>
      <c r="C4630" s="14" t="s">
        <v>4770</v>
      </c>
    </row>
    <row r="4631" spans="1:3" x14ac:dyDescent="0.25">
      <c r="A4631" s="17" t="s">
        <v>4778</v>
      </c>
      <c r="B4631" s="14" t="s">
        <v>315</v>
      </c>
      <c r="C4631" s="14" t="s">
        <v>4777</v>
      </c>
    </row>
    <row r="4632" spans="1:3" x14ac:dyDescent="0.25">
      <c r="A4632" s="17" t="s">
        <v>4776</v>
      </c>
      <c r="B4632" s="14" t="s">
        <v>315</v>
      </c>
      <c r="C4632" s="14" t="s">
        <v>4751</v>
      </c>
    </row>
    <row r="4633" spans="1:3" x14ac:dyDescent="0.25">
      <c r="A4633" s="17" t="s">
        <v>4775</v>
      </c>
      <c r="B4633" s="14" t="s">
        <v>315</v>
      </c>
      <c r="C4633" s="14" t="s">
        <v>4751</v>
      </c>
    </row>
    <row r="4634" spans="1:3" x14ac:dyDescent="0.25">
      <c r="A4634" s="17" t="s">
        <v>4774</v>
      </c>
      <c r="B4634" s="14" t="s">
        <v>315</v>
      </c>
      <c r="C4634" s="14" t="s">
        <v>4751</v>
      </c>
    </row>
    <row r="4635" spans="1:3" x14ac:dyDescent="0.25">
      <c r="A4635" s="17" t="s">
        <v>4773</v>
      </c>
      <c r="B4635" s="14" t="s">
        <v>315</v>
      </c>
      <c r="C4635" s="14" t="s">
        <v>4751</v>
      </c>
    </row>
    <row r="4636" spans="1:3" x14ac:dyDescent="0.25">
      <c r="A4636" s="17" t="s">
        <v>4772</v>
      </c>
      <c r="B4636" s="14" t="s">
        <v>315</v>
      </c>
      <c r="C4636" s="14" t="s">
        <v>4770</v>
      </c>
    </row>
    <row r="4637" spans="1:3" x14ac:dyDescent="0.25">
      <c r="A4637" s="17" t="s">
        <v>4771</v>
      </c>
      <c r="B4637" s="14" t="s">
        <v>315</v>
      </c>
      <c r="C4637" s="14" t="s">
        <v>4770</v>
      </c>
    </row>
    <row r="4638" spans="1:3" x14ac:dyDescent="0.25">
      <c r="A4638" s="17" t="s">
        <v>4769</v>
      </c>
      <c r="B4638" s="14" t="s">
        <v>315</v>
      </c>
      <c r="C4638" s="14" t="s">
        <v>4765</v>
      </c>
    </row>
    <row r="4639" spans="1:3" x14ac:dyDescent="0.25">
      <c r="A4639" s="17" t="s">
        <v>4768</v>
      </c>
      <c r="B4639" s="14" t="s">
        <v>315</v>
      </c>
      <c r="C4639" s="14" t="s">
        <v>4765</v>
      </c>
    </row>
    <row r="4640" spans="1:3" x14ac:dyDescent="0.25">
      <c r="A4640" s="17" t="s">
        <v>4767</v>
      </c>
      <c r="B4640" s="14" t="s">
        <v>315</v>
      </c>
      <c r="C4640" s="14" t="s">
        <v>4765</v>
      </c>
    </row>
    <row r="4641" spans="1:3" x14ac:dyDescent="0.25">
      <c r="A4641" s="17" t="s">
        <v>4766</v>
      </c>
      <c r="B4641" s="14" t="s">
        <v>315</v>
      </c>
      <c r="C4641" s="14" t="s">
        <v>4765</v>
      </c>
    </row>
    <row r="4642" spans="1:3" x14ac:dyDescent="0.25">
      <c r="A4642" s="17" t="s">
        <v>4764</v>
      </c>
      <c r="B4642" s="14" t="s">
        <v>315</v>
      </c>
      <c r="C4642" s="14" t="s">
        <v>4747</v>
      </c>
    </row>
    <row r="4643" spans="1:3" x14ac:dyDescent="0.25">
      <c r="A4643" s="17" t="s">
        <v>4763</v>
      </c>
      <c r="B4643" s="14" t="s">
        <v>315</v>
      </c>
      <c r="C4643" s="14" t="s">
        <v>4743</v>
      </c>
    </row>
    <row r="4644" spans="1:3" x14ac:dyDescent="0.25">
      <c r="A4644" s="17" t="s">
        <v>4762</v>
      </c>
      <c r="B4644" s="14" t="s">
        <v>315</v>
      </c>
      <c r="C4644" s="14" t="s">
        <v>4747</v>
      </c>
    </row>
    <row r="4645" spans="1:3" x14ac:dyDescent="0.25">
      <c r="A4645" s="17" t="s">
        <v>4761</v>
      </c>
      <c r="B4645" s="14" t="s">
        <v>315</v>
      </c>
      <c r="C4645" s="14" t="s">
        <v>4753</v>
      </c>
    </row>
    <row r="4646" spans="1:3" x14ac:dyDescent="0.25">
      <c r="A4646" s="17" t="s">
        <v>4760</v>
      </c>
      <c r="B4646" s="14" t="s">
        <v>315</v>
      </c>
      <c r="C4646" s="14" t="s">
        <v>4757</v>
      </c>
    </row>
    <row r="4647" spans="1:3" x14ac:dyDescent="0.25">
      <c r="A4647" s="17" t="s">
        <v>4760</v>
      </c>
      <c r="B4647" s="14" t="s">
        <v>315</v>
      </c>
      <c r="C4647" s="14" t="s">
        <v>4753</v>
      </c>
    </row>
    <row r="4648" spans="1:3" x14ac:dyDescent="0.25">
      <c r="A4648" s="17" t="s">
        <v>4759</v>
      </c>
      <c r="B4648" s="14" t="s">
        <v>315</v>
      </c>
      <c r="C4648" s="14" t="s">
        <v>4757</v>
      </c>
    </row>
    <row r="4649" spans="1:3" x14ac:dyDescent="0.25">
      <c r="A4649" s="17" t="s">
        <v>4758</v>
      </c>
      <c r="B4649" s="14" t="s">
        <v>315</v>
      </c>
      <c r="C4649" s="14" t="s">
        <v>4757</v>
      </c>
    </row>
    <row r="4650" spans="1:3" x14ac:dyDescent="0.25">
      <c r="A4650" s="17" t="s">
        <v>4756</v>
      </c>
      <c r="B4650" s="14" t="s">
        <v>315</v>
      </c>
      <c r="C4650" s="14" t="s">
        <v>4755</v>
      </c>
    </row>
    <row r="4651" spans="1:3" x14ac:dyDescent="0.25">
      <c r="A4651" s="17" t="s">
        <v>4754</v>
      </c>
      <c r="B4651" s="14" t="s">
        <v>315</v>
      </c>
      <c r="C4651" s="14" t="s">
        <v>4753</v>
      </c>
    </row>
    <row r="4652" spans="1:3" x14ac:dyDescent="0.25">
      <c r="A4652" s="17" t="s">
        <v>4752</v>
      </c>
      <c r="B4652" s="14" t="s">
        <v>315</v>
      </c>
      <c r="C4652" s="14" t="s">
        <v>4751</v>
      </c>
    </row>
    <row r="4653" spans="1:3" x14ac:dyDescent="0.25">
      <c r="A4653" s="17" t="s">
        <v>4750</v>
      </c>
      <c r="B4653" s="14" t="s">
        <v>315</v>
      </c>
      <c r="C4653" s="14" t="s">
        <v>4749</v>
      </c>
    </row>
    <row r="4654" spans="1:3" x14ac:dyDescent="0.25">
      <c r="A4654" s="17" t="s">
        <v>4748</v>
      </c>
      <c r="B4654" s="14" t="s">
        <v>315</v>
      </c>
      <c r="C4654" s="14" t="s">
        <v>4747</v>
      </c>
    </row>
    <row r="4655" spans="1:3" x14ac:dyDescent="0.25">
      <c r="A4655" s="17" t="s">
        <v>4746</v>
      </c>
      <c r="B4655" s="14" t="s">
        <v>315</v>
      </c>
      <c r="C4655" s="14" t="s">
        <v>4743</v>
      </c>
    </row>
    <row r="4656" spans="1:3" x14ac:dyDescent="0.25">
      <c r="A4656" s="17" t="s">
        <v>4745</v>
      </c>
      <c r="B4656" s="14" t="s">
        <v>315</v>
      </c>
      <c r="C4656" s="14" t="s">
        <v>4743</v>
      </c>
    </row>
    <row r="4657" spans="1:3" x14ac:dyDescent="0.25">
      <c r="A4657" s="17" t="s">
        <v>4744</v>
      </c>
      <c r="B4657" s="14" t="s">
        <v>315</v>
      </c>
      <c r="C4657" s="14" t="s">
        <v>4743</v>
      </c>
    </row>
    <row r="4658" spans="1:3" x14ac:dyDescent="0.25">
      <c r="A4658" s="17" t="s">
        <v>4742</v>
      </c>
      <c r="B4658" s="14" t="s">
        <v>315</v>
      </c>
      <c r="C4658" s="14" t="s">
        <v>4728</v>
      </c>
    </row>
    <row r="4659" spans="1:3" x14ac:dyDescent="0.25">
      <c r="A4659" s="17" t="s">
        <v>4741</v>
      </c>
      <c r="B4659" s="14" t="s">
        <v>315</v>
      </c>
      <c r="C4659" s="14" t="s">
        <v>4740</v>
      </c>
    </row>
    <row r="4660" spans="1:3" x14ac:dyDescent="0.25">
      <c r="A4660" s="17" t="s">
        <v>4739</v>
      </c>
      <c r="B4660" s="14" t="s">
        <v>315</v>
      </c>
      <c r="C4660" s="14" t="s">
        <v>4738</v>
      </c>
    </row>
    <row r="4661" spans="1:3" x14ac:dyDescent="0.25">
      <c r="A4661" s="17" t="s">
        <v>4737</v>
      </c>
      <c r="B4661" s="14" t="s">
        <v>315</v>
      </c>
      <c r="C4661" s="14" t="s">
        <v>4735</v>
      </c>
    </row>
    <row r="4662" spans="1:3" x14ac:dyDescent="0.25">
      <c r="A4662" s="17" t="s">
        <v>4736</v>
      </c>
      <c r="B4662" s="14" t="s">
        <v>315</v>
      </c>
      <c r="C4662" s="14" t="s">
        <v>4735</v>
      </c>
    </row>
    <row r="4663" spans="1:3" x14ac:dyDescent="0.25">
      <c r="A4663" s="17" t="s">
        <v>4734</v>
      </c>
      <c r="B4663" s="14" t="s">
        <v>315</v>
      </c>
      <c r="C4663" s="14" t="s">
        <v>4732</v>
      </c>
    </row>
    <row r="4664" spans="1:3" x14ac:dyDescent="0.25">
      <c r="A4664" s="17" t="s">
        <v>4733</v>
      </c>
      <c r="B4664" s="14" t="s">
        <v>315</v>
      </c>
      <c r="C4664" s="14" t="s">
        <v>4732</v>
      </c>
    </row>
    <row r="4665" spans="1:3" x14ac:dyDescent="0.25">
      <c r="A4665" s="17" t="s">
        <v>4731</v>
      </c>
      <c r="B4665" s="14" t="s">
        <v>315</v>
      </c>
      <c r="C4665" s="14" t="s">
        <v>4726</v>
      </c>
    </row>
    <row r="4666" spans="1:3" x14ac:dyDescent="0.25">
      <c r="A4666" s="17" t="s">
        <v>4730</v>
      </c>
      <c r="B4666" s="14" t="s">
        <v>315</v>
      </c>
      <c r="C4666" s="14" t="s">
        <v>4726</v>
      </c>
    </row>
    <row r="4667" spans="1:3" x14ac:dyDescent="0.25">
      <c r="A4667" s="17" t="s">
        <v>4729</v>
      </c>
      <c r="B4667" s="14" t="s">
        <v>315</v>
      </c>
      <c r="C4667" s="14" t="s">
        <v>4728</v>
      </c>
    </row>
    <row r="4668" spans="1:3" x14ac:dyDescent="0.25">
      <c r="A4668" s="17" t="s">
        <v>4727</v>
      </c>
      <c r="B4668" s="14" t="s">
        <v>315</v>
      </c>
      <c r="C4668" s="14" t="s">
        <v>4726</v>
      </c>
    </row>
    <row r="4669" spans="1:3" x14ac:dyDescent="0.25">
      <c r="A4669" s="17" t="s">
        <v>4725</v>
      </c>
      <c r="B4669" s="14" t="s">
        <v>315</v>
      </c>
      <c r="C4669" s="14" t="s">
        <v>4726</v>
      </c>
    </row>
    <row r="4670" spans="1:3" x14ac:dyDescent="0.25">
      <c r="A4670" s="17" t="s">
        <v>4725</v>
      </c>
      <c r="B4670" s="14" t="s">
        <v>315</v>
      </c>
      <c r="C4670" s="14" t="s">
        <v>4720</v>
      </c>
    </row>
    <row r="4671" spans="1:3" x14ac:dyDescent="0.25">
      <c r="A4671" s="17" t="s">
        <v>4724</v>
      </c>
      <c r="B4671" s="14" t="s">
        <v>315</v>
      </c>
      <c r="C4671" s="14" t="s">
        <v>4720</v>
      </c>
    </row>
    <row r="4672" spans="1:3" x14ac:dyDescent="0.25">
      <c r="A4672" s="17" t="s">
        <v>4723</v>
      </c>
      <c r="B4672" s="14" t="s">
        <v>315</v>
      </c>
      <c r="C4672" s="14" t="s">
        <v>4720</v>
      </c>
    </row>
    <row r="4673" spans="1:3" x14ac:dyDescent="0.25">
      <c r="A4673" s="17" t="s">
        <v>4722</v>
      </c>
      <c r="B4673" s="14" t="s">
        <v>315</v>
      </c>
      <c r="C4673" s="14" t="s">
        <v>4720</v>
      </c>
    </row>
    <row r="4674" spans="1:3" x14ac:dyDescent="0.25">
      <c r="A4674" s="17" t="s">
        <v>4721</v>
      </c>
      <c r="B4674" s="14" t="s">
        <v>315</v>
      </c>
      <c r="C4674" s="14" t="s">
        <v>4720</v>
      </c>
    </row>
    <row r="4675" spans="1:3" x14ac:dyDescent="0.25">
      <c r="A4675" s="17" t="s">
        <v>4719</v>
      </c>
      <c r="B4675" s="14" t="s">
        <v>303</v>
      </c>
      <c r="C4675" s="14" t="s">
        <v>4648</v>
      </c>
    </row>
    <row r="4676" spans="1:3" x14ac:dyDescent="0.25">
      <c r="A4676" s="17" t="s">
        <v>4718</v>
      </c>
      <c r="B4676" s="14" t="s">
        <v>303</v>
      </c>
      <c r="C4676" s="14" t="s">
        <v>4648</v>
      </c>
    </row>
    <row r="4677" spans="1:3" x14ac:dyDescent="0.25">
      <c r="A4677" s="17" t="s">
        <v>4717</v>
      </c>
      <c r="B4677" s="14" t="s">
        <v>303</v>
      </c>
      <c r="C4677" s="14" t="s">
        <v>4648</v>
      </c>
    </row>
    <row r="4678" spans="1:3" x14ac:dyDescent="0.25">
      <c r="A4678" s="17" t="s">
        <v>4716</v>
      </c>
      <c r="B4678" s="14" t="s">
        <v>303</v>
      </c>
      <c r="C4678" s="14" t="s">
        <v>4712</v>
      </c>
    </row>
    <row r="4679" spans="1:3" x14ac:dyDescent="0.25">
      <c r="A4679" s="17" t="s">
        <v>4715</v>
      </c>
      <c r="B4679" s="14" t="s">
        <v>303</v>
      </c>
      <c r="C4679" s="14" t="s">
        <v>4712</v>
      </c>
    </row>
    <row r="4680" spans="1:3" x14ac:dyDescent="0.25">
      <c r="A4680" s="17" t="s">
        <v>4714</v>
      </c>
      <c r="B4680" s="14" t="s">
        <v>303</v>
      </c>
      <c r="C4680" s="14" t="s">
        <v>4712</v>
      </c>
    </row>
    <row r="4681" spans="1:3" x14ac:dyDescent="0.25">
      <c r="A4681" s="17" t="s">
        <v>4713</v>
      </c>
      <c r="B4681" s="14" t="s">
        <v>303</v>
      </c>
      <c r="C4681" s="14" t="s">
        <v>4712</v>
      </c>
    </row>
    <row r="4682" spans="1:3" x14ac:dyDescent="0.25">
      <c r="A4682" s="17" t="s">
        <v>4711</v>
      </c>
      <c r="B4682" s="14" t="s">
        <v>303</v>
      </c>
      <c r="C4682" s="14" t="s">
        <v>4710</v>
      </c>
    </row>
    <row r="4683" spans="1:3" x14ac:dyDescent="0.25">
      <c r="A4683" s="17" t="s">
        <v>4709</v>
      </c>
      <c r="B4683" s="14" t="s">
        <v>303</v>
      </c>
      <c r="C4683" s="14" t="s">
        <v>4648</v>
      </c>
    </row>
    <row r="4684" spans="1:3" x14ac:dyDescent="0.25">
      <c r="A4684" s="17" t="s">
        <v>4708</v>
      </c>
      <c r="B4684" s="14" t="s">
        <v>303</v>
      </c>
      <c r="C4684" s="14" t="s">
        <v>4648</v>
      </c>
    </row>
    <row r="4685" spans="1:3" x14ac:dyDescent="0.25">
      <c r="A4685" s="17" t="s">
        <v>4707</v>
      </c>
      <c r="B4685" s="14" t="s">
        <v>303</v>
      </c>
      <c r="C4685" s="14" t="s">
        <v>4648</v>
      </c>
    </row>
    <row r="4686" spans="1:3" x14ac:dyDescent="0.25">
      <c r="A4686" s="17" t="s">
        <v>4706</v>
      </c>
      <c r="B4686" s="14" t="s">
        <v>303</v>
      </c>
      <c r="C4686" s="14" t="s">
        <v>4648</v>
      </c>
    </row>
    <row r="4687" spans="1:3" x14ac:dyDescent="0.25">
      <c r="A4687" s="17" t="s">
        <v>4705</v>
      </c>
      <c r="B4687" s="14" t="s">
        <v>303</v>
      </c>
      <c r="C4687" s="14" t="s">
        <v>4648</v>
      </c>
    </row>
    <row r="4688" spans="1:3" x14ac:dyDescent="0.25">
      <c r="A4688" s="17" t="s">
        <v>4704</v>
      </c>
      <c r="B4688" s="14" t="s">
        <v>303</v>
      </c>
      <c r="C4688" s="14" t="s">
        <v>4648</v>
      </c>
    </row>
    <row r="4689" spans="1:3" x14ac:dyDescent="0.25">
      <c r="A4689" s="17" t="s">
        <v>4703</v>
      </c>
      <c r="B4689" s="14" t="s">
        <v>303</v>
      </c>
      <c r="C4689" s="14" t="s">
        <v>4648</v>
      </c>
    </row>
    <row r="4690" spans="1:3" x14ac:dyDescent="0.25">
      <c r="A4690" s="17" t="s">
        <v>4702</v>
      </c>
      <c r="B4690" s="14" t="s">
        <v>303</v>
      </c>
      <c r="C4690" s="14" t="s">
        <v>4648</v>
      </c>
    </row>
    <row r="4691" spans="1:3" x14ac:dyDescent="0.25">
      <c r="A4691" s="17" t="s">
        <v>4701</v>
      </c>
      <c r="B4691" s="14" t="s">
        <v>303</v>
      </c>
      <c r="C4691" s="14" t="s">
        <v>4648</v>
      </c>
    </row>
    <row r="4692" spans="1:3" x14ac:dyDescent="0.25">
      <c r="A4692" s="17" t="s">
        <v>4700</v>
      </c>
      <c r="B4692" s="14" t="s">
        <v>303</v>
      </c>
      <c r="C4692" s="14" t="s">
        <v>4698</v>
      </c>
    </row>
    <row r="4693" spans="1:3" x14ac:dyDescent="0.25">
      <c r="A4693" s="17" t="s">
        <v>4699</v>
      </c>
      <c r="B4693" s="14" t="s">
        <v>303</v>
      </c>
      <c r="C4693" s="14" t="s">
        <v>4698</v>
      </c>
    </row>
    <row r="4694" spans="1:3" x14ac:dyDescent="0.25">
      <c r="A4694" s="17" t="s">
        <v>4697</v>
      </c>
      <c r="B4694" s="14" t="s">
        <v>303</v>
      </c>
      <c r="C4694" s="14" t="s">
        <v>4686</v>
      </c>
    </row>
    <row r="4695" spans="1:3" x14ac:dyDescent="0.25">
      <c r="A4695" s="17" t="s">
        <v>4696</v>
      </c>
      <c r="B4695" s="14" t="s">
        <v>303</v>
      </c>
      <c r="C4695" s="14" t="s">
        <v>4694</v>
      </c>
    </row>
    <row r="4696" spans="1:3" x14ac:dyDescent="0.25">
      <c r="A4696" s="17" t="s">
        <v>4695</v>
      </c>
      <c r="B4696" s="14" t="s">
        <v>303</v>
      </c>
      <c r="C4696" s="14" t="s">
        <v>4694</v>
      </c>
    </row>
    <row r="4697" spans="1:3" x14ac:dyDescent="0.25">
      <c r="A4697" s="17" t="s">
        <v>4693</v>
      </c>
      <c r="B4697" s="14" t="s">
        <v>303</v>
      </c>
      <c r="C4697" s="14" t="s">
        <v>4686</v>
      </c>
    </row>
    <row r="4698" spans="1:3" x14ac:dyDescent="0.25">
      <c r="A4698" s="17" t="s">
        <v>4692</v>
      </c>
      <c r="B4698" s="14" t="s">
        <v>303</v>
      </c>
      <c r="C4698" s="14" t="s">
        <v>4686</v>
      </c>
    </row>
    <row r="4699" spans="1:3" x14ac:dyDescent="0.25">
      <c r="A4699" s="17" t="s">
        <v>4691</v>
      </c>
      <c r="B4699" s="14" t="s">
        <v>303</v>
      </c>
      <c r="C4699" s="14" t="s">
        <v>4652</v>
      </c>
    </row>
    <row r="4700" spans="1:3" x14ac:dyDescent="0.25">
      <c r="A4700" s="17" t="s">
        <v>4690</v>
      </c>
      <c r="B4700" s="14" t="s">
        <v>303</v>
      </c>
      <c r="C4700" s="14" t="s">
        <v>4686</v>
      </c>
    </row>
    <row r="4701" spans="1:3" x14ac:dyDescent="0.25">
      <c r="A4701" s="17" t="s">
        <v>4689</v>
      </c>
      <c r="B4701" s="14" t="s">
        <v>303</v>
      </c>
      <c r="C4701" s="14" t="s">
        <v>4686</v>
      </c>
    </row>
    <row r="4702" spans="1:3" x14ac:dyDescent="0.25">
      <c r="A4702" s="17" t="s">
        <v>4688</v>
      </c>
      <c r="B4702" s="14" t="s">
        <v>303</v>
      </c>
      <c r="C4702" s="14" t="s">
        <v>4686</v>
      </c>
    </row>
    <row r="4703" spans="1:3" x14ac:dyDescent="0.25">
      <c r="A4703" s="17" t="s">
        <v>4687</v>
      </c>
      <c r="B4703" s="14" t="s">
        <v>303</v>
      </c>
      <c r="C4703" s="14" t="s">
        <v>4686</v>
      </c>
    </row>
    <row r="4704" spans="1:3" x14ac:dyDescent="0.25">
      <c r="A4704" s="17" t="s">
        <v>4685</v>
      </c>
      <c r="B4704" s="14" t="s">
        <v>303</v>
      </c>
      <c r="C4704" s="14" t="s">
        <v>4632</v>
      </c>
    </row>
    <row r="4705" spans="1:3" x14ac:dyDescent="0.25">
      <c r="A4705" s="17" t="s">
        <v>4684</v>
      </c>
      <c r="B4705" s="14" t="s">
        <v>303</v>
      </c>
      <c r="C4705" s="14" t="s">
        <v>4632</v>
      </c>
    </row>
    <row r="4706" spans="1:3" x14ac:dyDescent="0.25">
      <c r="A4706" s="17" t="s">
        <v>4683</v>
      </c>
      <c r="B4706" s="14" t="s">
        <v>303</v>
      </c>
      <c r="C4706" s="14" t="s">
        <v>4681</v>
      </c>
    </row>
    <row r="4707" spans="1:3" x14ac:dyDescent="0.25">
      <c r="A4707" s="17" t="s">
        <v>4683</v>
      </c>
      <c r="B4707" s="14" t="s">
        <v>303</v>
      </c>
      <c r="C4707" s="14" t="s">
        <v>4632</v>
      </c>
    </row>
    <row r="4708" spans="1:3" x14ac:dyDescent="0.25">
      <c r="A4708" s="17" t="s">
        <v>4682</v>
      </c>
      <c r="B4708" s="14" t="s">
        <v>303</v>
      </c>
      <c r="C4708" s="14" t="s">
        <v>4681</v>
      </c>
    </row>
    <row r="4709" spans="1:3" x14ac:dyDescent="0.25">
      <c r="A4709" s="17" t="s">
        <v>4680</v>
      </c>
      <c r="B4709" s="14" t="s">
        <v>303</v>
      </c>
      <c r="C4709" s="14" t="s">
        <v>4632</v>
      </c>
    </row>
    <row r="4710" spans="1:3" x14ac:dyDescent="0.25">
      <c r="A4710" s="17" t="s">
        <v>4679</v>
      </c>
      <c r="B4710" s="14" t="s">
        <v>303</v>
      </c>
      <c r="C4710" s="14" t="s">
        <v>4632</v>
      </c>
    </row>
    <row r="4711" spans="1:3" x14ac:dyDescent="0.25">
      <c r="A4711" s="17" t="s">
        <v>4678</v>
      </c>
      <c r="B4711" s="14" t="s">
        <v>303</v>
      </c>
      <c r="C4711" s="14" t="s">
        <v>4632</v>
      </c>
    </row>
    <row r="4712" spans="1:3" x14ac:dyDescent="0.25">
      <c r="A4712" s="17" t="s">
        <v>4677</v>
      </c>
      <c r="B4712" s="14" t="s">
        <v>303</v>
      </c>
      <c r="C4712" s="14" t="s">
        <v>4667</v>
      </c>
    </row>
    <row r="4713" spans="1:3" x14ac:dyDescent="0.25">
      <c r="A4713" s="17" t="s">
        <v>4676</v>
      </c>
      <c r="B4713" s="14" t="s">
        <v>299</v>
      </c>
      <c r="C4713" s="14" t="s">
        <v>4675</v>
      </c>
    </row>
    <row r="4714" spans="1:3" x14ac:dyDescent="0.25">
      <c r="A4714" s="17" t="s">
        <v>4674</v>
      </c>
      <c r="B4714" s="14" t="s">
        <v>299</v>
      </c>
      <c r="C4714" s="14" t="s">
        <v>4672</v>
      </c>
    </row>
    <row r="4715" spans="1:3" x14ac:dyDescent="0.25">
      <c r="A4715" s="17" t="s">
        <v>4673</v>
      </c>
      <c r="B4715" s="14" t="s">
        <v>299</v>
      </c>
      <c r="C4715" s="14" t="s">
        <v>4672</v>
      </c>
    </row>
    <row r="4716" spans="1:3" x14ac:dyDescent="0.25">
      <c r="A4716" s="17" t="s">
        <v>4671</v>
      </c>
      <c r="B4716" s="14" t="s">
        <v>299</v>
      </c>
      <c r="C4716" s="14" t="s">
        <v>4670</v>
      </c>
    </row>
    <row r="4717" spans="1:3" x14ac:dyDescent="0.25">
      <c r="A4717" s="17" t="s">
        <v>4669</v>
      </c>
      <c r="B4717" s="14" t="s">
        <v>303</v>
      </c>
      <c r="C4717" s="14" t="s">
        <v>4667</v>
      </c>
    </row>
    <row r="4718" spans="1:3" x14ac:dyDescent="0.25">
      <c r="A4718" s="17" t="s">
        <v>4668</v>
      </c>
      <c r="B4718" s="14" t="s">
        <v>303</v>
      </c>
      <c r="C4718" s="14" t="s">
        <v>4667</v>
      </c>
    </row>
    <row r="4719" spans="1:3" x14ac:dyDescent="0.25">
      <c r="A4719" s="17" t="s">
        <v>4666</v>
      </c>
      <c r="B4719" s="14" t="s">
        <v>299</v>
      </c>
      <c r="C4719" s="14" t="s">
        <v>4660</v>
      </c>
    </row>
    <row r="4720" spans="1:3" x14ac:dyDescent="0.25">
      <c r="A4720" s="17" t="s">
        <v>4665</v>
      </c>
      <c r="B4720" s="14" t="s">
        <v>299</v>
      </c>
      <c r="C4720" s="14" t="s">
        <v>4660</v>
      </c>
    </row>
    <row r="4721" spans="1:3" x14ac:dyDescent="0.25">
      <c r="A4721" s="17" t="s">
        <v>4664</v>
      </c>
      <c r="B4721" s="14" t="s">
        <v>299</v>
      </c>
      <c r="C4721" s="14" t="s">
        <v>4660</v>
      </c>
    </row>
    <row r="4722" spans="1:3" x14ac:dyDescent="0.25">
      <c r="A4722" s="17" t="s">
        <v>4663</v>
      </c>
      <c r="B4722" s="14" t="s">
        <v>299</v>
      </c>
      <c r="C4722" s="14" t="s">
        <v>4660</v>
      </c>
    </row>
    <row r="4723" spans="1:3" x14ac:dyDescent="0.25">
      <c r="A4723" s="17" t="s">
        <v>4662</v>
      </c>
      <c r="B4723" s="14" t="s">
        <v>299</v>
      </c>
      <c r="C4723" s="14" t="s">
        <v>4660</v>
      </c>
    </row>
    <row r="4724" spans="1:3" x14ac:dyDescent="0.25">
      <c r="A4724" s="17" t="s">
        <v>4661</v>
      </c>
      <c r="B4724" s="14" t="s">
        <v>299</v>
      </c>
      <c r="C4724" s="14" t="s">
        <v>4660</v>
      </c>
    </row>
    <row r="4725" spans="1:3" x14ac:dyDescent="0.25">
      <c r="A4725" s="17" t="s">
        <v>4659</v>
      </c>
      <c r="B4725" s="14" t="s">
        <v>303</v>
      </c>
      <c r="C4725" s="14" t="s">
        <v>4648</v>
      </c>
    </row>
    <row r="4726" spans="1:3" x14ac:dyDescent="0.25">
      <c r="A4726" s="17" t="s">
        <v>4658</v>
      </c>
      <c r="B4726" s="14" t="s">
        <v>303</v>
      </c>
      <c r="C4726" s="14" t="s">
        <v>4648</v>
      </c>
    </row>
    <row r="4727" spans="1:3" x14ac:dyDescent="0.25">
      <c r="A4727" s="17" t="s">
        <v>4657</v>
      </c>
      <c r="B4727" s="14" t="s">
        <v>303</v>
      </c>
      <c r="C4727" s="14" t="s">
        <v>4648</v>
      </c>
    </row>
    <row r="4728" spans="1:3" x14ac:dyDescent="0.25">
      <c r="A4728" s="17" t="s">
        <v>4656</v>
      </c>
      <c r="B4728" s="14" t="s">
        <v>303</v>
      </c>
      <c r="C4728" s="14" t="s">
        <v>4648</v>
      </c>
    </row>
    <row r="4729" spans="1:3" x14ac:dyDescent="0.25">
      <c r="A4729" s="17" t="s">
        <v>4655</v>
      </c>
      <c r="B4729" s="14" t="s">
        <v>303</v>
      </c>
      <c r="C4729" s="14" t="s">
        <v>4648</v>
      </c>
    </row>
    <row r="4730" spans="1:3" x14ac:dyDescent="0.25">
      <c r="A4730" s="17" t="s">
        <v>4654</v>
      </c>
      <c r="B4730" s="14" t="s">
        <v>303</v>
      </c>
      <c r="C4730" s="14" t="s">
        <v>4652</v>
      </c>
    </row>
    <row r="4731" spans="1:3" x14ac:dyDescent="0.25">
      <c r="A4731" s="17" t="s">
        <v>4653</v>
      </c>
      <c r="B4731" s="14" t="s">
        <v>303</v>
      </c>
      <c r="C4731" s="14" t="s">
        <v>4652</v>
      </c>
    </row>
    <row r="4732" spans="1:3" x14ac:dyDescent="0.25">
      <c r="A4732" s="17" t="s">
        <v>4651</v>
      </c>
      <c r="B4732" s="14" t="s">
        <v>303</v>
      </c>
      <c r="C4732" s="14" t="s">
        <v>4648</v>
      </c>
    </row>
    <row r="4733" spans="1:3" x14ac:dyDescent="0.25">
      <c r="A4733" s="17" t="s">
        <v>4650</v>
      </c>
      <c r="B4733" s="14" t="s">
        <v>303</v>
      </c>
      <c r="C4733" s="14" t="s">
        <v>4648</v>
      </c>
    </row>
    <row r="4734" spans="1:3" x14ac:dyDescent="0.25">
      <c r="A4734" s="17" t="s">
        <v>4649</v>
      </c>
      <c r="B4734" s="14" t="s">
        <v>303</v>
      </c>
      <c r="C4734" s="14" t="s">
        <v>4648</v>
      </c>
    </row>
    <row r="4735" spans="1:3" x14ac:dyDescent="0.25">
      <c r="A4735" s="17" t="s">
        <v>4647</v>
      </c>
      <c r="B4735" s="14" t="s">
        <v>303</v>
      </c>
      <c r="C4735" s="14" t="s">
        <v>4646</v>
      </c>
    </row>
    <row r="4736" spans="1:3" x14ac:dyDescent="0.25">
      <c r="A4736" s="17" t="s">
        <v>4645</v>
      </c>
      <c r="B4736" s="14" t="s">
        <v>303</v>
      </c>
      <c r="C4736" s="14" t="s">
        <v>4643</v>
      </c>
    </row>
    <row r="4737" spans="1:3" x14ac:dyDescent="0.25">
      <c r="A4737" s="17" t="s">
        <v>4644</v>
      </c>
      <c r="B4737" s="14" t="s">
        <v>303</v>
      </c>
      <c r="C4737" s="14" t="s">
        <v>4643</v>
      </c>
    </row>
    <row r="4738" spans="1:3" x14ac:dyDescent="0.25">
      <c r="A4738" s="17" t="s">
        <v>4642</v>
      </c>
      <c r="B4738" s="14" t="s">
        <v>303</v>
      </c>
      <c r="C4738" s="14" t="s">
        <v>4640</v>
      </c>
    </row>
    <row r="4739" spans="1:3" x14ac:dyDescent="0.25">
      <c r="A4739" s="17" t="s">
        <v>4641</v>
      </c>
      <c r="B4739" s="14" t="s">
        <v>303</v>
      </c>
      <c r="C4739" s="14" t="s">
        <v>4640</v>
      </c>
    </row>
    <row r="4740" spans="1:3" x14ac:dyDescent="0.25">
      <c r="A4740" s="17" t="s">
        <v>4639</v>
      </c>
      <c r="B4740" s="14" t="s">
        <v>303</v>
      </c>
      <c r="C4740" s="14" t="s">
        <v>4636</v>
      </c>
    </row>
    <row r="4741" spans="1:3" x14ac:dyDescent="0.25">
      <c r="A4741" s="17" t="s">
        <v>4638</v>
      </c>
      <c r="B4741" s="14" t="s">
        <v>303</v>
      </c>
      <c r="C4741" s="14" t="s">
        <v>4636</v>
      </c>
    </row>
    <row r="4742" spans="1:3" x14ac:dyDescent="0.25">
      <c r="A4742" s="17" t="s">
        <v>4637</v>
      </c>
      <c r="B4742" s="14" t="s">
        <v>303</v>
      </c>
      <c r="C4742" s="14" t="s">
        <v>4636</v>
      </c>
    </row>
    <row r="4743" spans="1:3" x14ac:dyDescent="0.25">
      <c r="A4743" s="17" t="s">
        <v>4635</v>
      </c>
      <c r="B4743" s="14" t="s">
        <v>303</v>
      </c>
      <c r="C4743" s="14" t="s">
        <v>4632</v>
      </c>
    </row>
    <row r="4744" spans="1:3" x14ac:dyDescent="0.25">
      <c r="A4744" s="17" t="s">
        <v>4633</v>
      </c>
      <c r="B4744" s="14" t="s">
        <v>303</v>
      </c>
      <c r="C4744" s="14" t="s">
        <v>4634</v>
      </c>
    </row>
    <row r="4745" spans="1:3" x14ac:dyDescent="0.25">
      <c r="A4745" s="17" t="s">
        <v>4633</v>
      </c>
      <c r="B4745" s="14" t="s">
        <v>303</v>
      </c>
      <c r="C4745" s="14" t="s">
        <v>4632</v>
      </c>
    </row>
    <row r="4746" spans="1:3" x14ac:dyDescent="0.25">
      <c r="A4746" s="17" t="s">
        <v>4631</v>
      </c>
      <c r="B4746" s="14" t="s">
        <v>303</v>
      </c>
      <c r="C4746" s="14" t="s">
        <v>4629</v>
      </c>
    </row>
    <row r="4747" spans="1:3" x14ac:dyDescent="0.25">
      <c r="A4747" s="17" t="s">
        <v>4630</v>
      </c>
      <c r="B4747" s="14" t="s">
        <v>303</v>
      </c>
      <c r="C4747" s="14" t="s">
        <v>4629</v>
      </c>
    </row>
    <row r="4748" spans="1:3" x14ac:dyDescent="0.25">
      <c r="A4748" s="17" t="s">
        <v>4628</v>
      </c>
      <c r="B4748" s="14" t="s">
        <v>303</v>
      </c>
      <c r="C4748" s="14" t="s">
        <v>4627</v>
      </c>
    </row>
    <row r="4749" spans="1:3" x14ac:dyDescent="0.25">
      <c r="A4749" s="17" t="s">
        <v>4626</v>
      </c>
      <c r="B4749" s="14" t="s">
        <v>303</v>
      </c>
      <c r="C4749" s="14" t="s">
        <v>4624</v>
      </c>
    </row>
    <row r="4750" spans="1:3" x14ac:dyDescent="0.25">
      <c r="A4750" s="17" t="s">
        <v>4625</v>
      </c>
      <c r="B4750" s="14" t="s">
        <v>303</v>
      </c>
      <c r="C4750" s="14" t="s">
        <v>4624</v>
      </c>
    </row>
    <row r="4751" spans="1:3" x14ac:dyDescent="0.25">
      <c r="A4751" s="17" t="s">
        <v>4623</v>
      </c>
      <c r="B4751" s="14" t="s">
        <v>303</v>
      </c>
      <c r="C4751" s="14" t="s">
        <v>4620</v>
      </c>
    </row>
    <row r="4752" spans="1:3" x14ac:dyDescent="0.25">
      <c r="A4752" s="17" t="s">
        <v>4622</v>
      </c>
      <c r="B4752" s="14" t="s">
        <v>303</v>
      </c>
      <c r="C4752" s="14" t="s">
        <v>4620</v>
      </c>
    </row>
    <row r="4753" spans="1:3" x14ac:dyDescent="0.25">
      <c r="A4753" s="17" t="s">
        <v>4621</v>
      </c>
      <c r="B4753" s="14" t="s">
        <v>303</v>
      </c>
      <c r="C4753" s="14" t="s">
        <v>4620</v>
      </c>
    </row>
    <row r="4754" spans="1:3" x14ac:dyDescent="0.25">
      <c r="A4754" s="17" t="s">
        <v>4619</v>
      </c>
      <c r="B4754" s="14" t="s">
        <v>299</v>
      </c>
      <c r="C4754" s="14" t="s">
        <v>4532</v>
      </c>
    </row>
    <row r="4755" spans="1:3" x14ac:dyDescent="0.25">
      <c r="A4755" s="17" t="s">
        <v>4618</v>
      </c>
      <c r="B4755" s="14" t="s">
        <v>299</v>
      </c>
      <c r="C4755" s="14" t="s">
        <v>4532</v>
      </c>
    </row>
    <row r="4756" spans="1:3" x14ac:dyDescent="0.25">
      <c r="A4756" s="17" t="s">
        <v>4617</v>
      </c>
      <c r="B4756" s="14" t="s">
        <v>299</v>
      </c>
      <c r="C4756" s="14" t="s">
        <v>4532</v>
      </c>
    </row>
    <row r="4757" spans="1:3" x14ac:dyDescent="0.25">
      <c r="A4757" s="17" t="s">
        <v>4616</v>
      </c>
      <c r="B4757" s="14" t="s">
        <v>299</v>
      </c>
      <c r="C4757" s="14" t="s">
        <v>4532</v>
      </c>
    </row>
    <row r="4758" spans="1:3" x14ac:dyDescent="0.25">
      <c r="A4758" s="17" t="s">
        <v>4615</v>
      </c>
      <c r="B4758" s="14" t="s">
        <v>299</v>
      </c>
      <c r="C4758" s="14" t="s">
        <v>4532</v>
      </c>
    </row>
    <row r="4759" spans="1:3" x14ac:dyDescent="0.25">
      <c r="A4759" s="17" t="s">
        <v>4614</v>
      </c>
      <c r="B4759" s="14" t="s">
        <v>299</v>
      </c>
      <c r="C4759" s="14" t="s">
        <v>4532</v>
      </c>
    </row>
    <row r="4760" spans="1:3" x14ac:dyDescent="0.25">
      <c r="A4760" s="17" t="s">
        <v>4613</v>
      </c>
      <c r="B4760" s="14" t="s">
        <v>299</v>
      </c>
      <c r="C4760" s="14" t="s">
        <v>4532</v>
      </c>
    </row>
    <row r="4761" spans="1:3" x14ac:dyDescent="0.25">
      <c r="A4761" s="17" t="s">
        <v>4612</v>
      </c>
      <c r="B4761" s="14" t="s">
        <v>299</v>
      </c>
      <c r="C4761" s="14" t="s">
        <v>4532</v>
      </c>
    </row>
    <row r="4762" spans="1:3" x14ac:dyDescent="0.25">
      <c r="A4762" s="17" t="s">
        <v>4611</v>
      </c>
      <c r="B4762" s="14" t="s">
        <v>299</v>
      </c>
      <c r="C4762" s="14" t="s">
        <v>4532</v>
      </c>
    </row>
    <row r="4763" spans="1:3" x14ac:dyDescent="0.25">
      <c r="A4763" s="17" t="s">
        <v>4610</v>
      </c>
      <c r="B4763" s="14" t="s">
        <v>299</v>
      </c>
      <c r="C4763" s="14" t="s">
        <v>4532</v>
      </c>
    </row>
    <row r="4764" spans="1:3" x14ac:dyDescent="0.25">
      <c r="A4764" s="17" t="s">
        <v>4609</v>
      </c>
      <c r="B4764" s="14" t="s">
        <v>299</v>
      </c>
      <c r="C4764" s="14" t="s">
        <v>4532</v>
      </c>
    </row>
    <row r="4765" spans="1:3" x14ac:dyDescent="0.25">
      <c r="A4765" s="17" t="s">
        <v>4608</v>
      </c>
      <c r="B4765" s="14" t="s">
        <v>299</v>
      </c>
      <c r="C4765" s="14" t="s">
        <v>4532</v>
      </c>
    </row>
    <row r="4766" spans="1:3" x14ac:dyDescent="0.25">
      <c r="A4766" s="17" t="s">
        <v>4607</v>
      </c>
      <c r="B4766" s="14" t="s">
        <v>299</v>
      </c>
      <c r="C4766" s="14" t="s">
        <v>4522</v>
      </c>
    </row>
    <row r="4767" spans="1:3" x14ac:dyDescent="0.25">
      <c r="A4767" s="17" t="s">
        <v>4606</v>
      </c>
      <c r="B4767" s="14" t="s">
        <v>299</v>
      </c>
      <c r="C4767" s="14" t="s">
        <v>4522</v>
      </c>
    </row>
    <row r="4768" spans="1:3" x14ac:dyDescent="0.25">
      <c r="A4768" s="17" t="s">
        <v>4605</v>
      </c>
      <c r="B4768" s="14" t="s">
        <v>299</v>
      </c>
      <c r="C4768" s="14" t="s">
        <v>4522</v>
      </c>
    </row>
    <row r="4769" spans="1:3" x14ac:dyDescent="0.25">
      <c r="A4769" s="17" t="s">
        <v>4604</v>
      </c>
      <c r="B4769" s="14" t="s">
        <v>299</v>
      </c>
      <c r="C4769" s="14" t="s">
        <v>4522</v>
      </c>
    </row>
    <row r="4770" spans="1:3" x14ac:dyDescent="0.25">
      <c r="A4770" s="17" t="s">
        <v>4603</v>
      </c>
      <c r="B4770" s="14" t="s">
        <v>299</v>
      </c>
      <c r="C4770" s="14" t="s">
        <v>4522</v>
      </c>
    </row>
    <row r="4771" spans="1:3" x14ac:dyDescent="0.25">
      <c r="A4771" s="17" t="s">
        <v>4602</v>
      </c>
      <c r="B4771" s="14" t="s">
        <v>299</v>
      </c>
      <c r="C4771" s="14" t="s">
        <v>4522</v>
      </c>
    </row>
    <row r="4772" spans="1:3" x14ac:dyDescent="0.25">
      <c r="A4772" s="17" t="s">
        <v>4601</v>
      </c>
      <c r="B4772" s="14" t="s">
        <v>299</v>
      </c>
      <c r="C4772" s="14" t="s">
        <v>4597</v>
      </c>
    </row>
    <row r="4773" spans="1:3" x14ac:dyDescent="0.25">
      <c r="A4773" s="17" t="s">
        <v>4600</v>
      </c>
      <c r="B4773" s="14" t="s">
        <v>299</v>
      </c>
      <c r="C4773" s="14" t="s">
        <v>4597</v>
      </c>
    </row>
    <row r="4774" spans="1:3" x14ac:dyDescent="0.25">
      <c r="A4774" s="17" t="s">
        <v>4599</v>
      </c>
      <c r="B4774" s="14" t="s">
        <v>299</v>
      </c>
      <c r="C4774" s="14" t="s">
        <v>4597</v>
      </c>
    </row>
    <row r="4775" spans="1:3" x14ac:dyDescent="0.25">
      <c r="A4775" s="17" t="s">
        <v>4598</v>
      </c>
      <c r="B4775" s="14" t="s">
        <v>299</v>
      </c>
      <c r="C4775" s="14" t="s">
        <v>4597</v>
      </c>
    </row>
    <row r="4776" spans="1:3" x14ac:dyDescent="0.25">
      <c r="A4776" s="17" t="s">
        <v>4596</v>
      </c>
      <c r="B4776" s="14" t="s">
        <v>299</v>
      </c>
      <c r="C4776" s="14" t="s">
        <v>4532</v>
      </c>
    </row>
    <row r="4777" spans="1:3" x14ac:dyDescent="0.25">
      <c r="A4777" s="17" t="s">
        <v>4595</v>
      </c>
      <c r="B4777" s="14" t="s">
        <v>299</v>
      </c>
      <c r="C4777" s="14" t="s">
        <v>4532</v>
      </c>
    </row>
    <row r="4778" spans="1:3" x14ac:dyDescent="0.25">
      <c r="A4778" s="17" t="s">
        <v>4594</v>
      </c>
      <c r="B4778" s="14" t="s">
        <v>299</v>
      </c>
      <c r="C4778" s="14" t="s">
        <v>4532</v>
      </c>
    </row>
    <row r="4779" spans="1:3" x14ac:dyDescent="0.25">
      <c r="A4779" s="17" t="s">
        <v>4593</v>
      </c>
      <c r="B4779" s="14" t="s">
        <v>299</v>
      </c>
      <c r="C4779" s="14" t="s">
        <v>4526</v>
      </c>
    </row>
    <row r="4780" spans="1:3" x14ac:dyDescent="0.25">
      <c r="A4780" s="17" t="s">
        <v>4592</v>
      </c>
      <c r="B4780" s="14" t="s">
        <v>299</v>
      </c>
      <c r="C4780" s="14" t="s">
        <v>4526</v>
      </c>
    </row>
    <row r="4781" spans="1:3" x14ac:dyDescent="0.25">
      <c r="A4781" s="17" t="s">
        <v>4591</v>
      </c>
      <c r="B4781" s="14" t="s">
        <v>299</v>
      </c>
      <c r="C4781" s="14" t="s">
        <v>4583</v>
      </c>
    </row>
    <row r="4782" spans="1:3" x14ac:dyDescent="0.25">
      <c r="A4782" s="17" t="s">
        <v>4590</v>
      </c>
      <c r="B4782" s="14" t="s">
        <v>299</v>
      </c>
      <c r="C4782" s="14" t="s">
        <v>4583</v>
      </c>
    </row>
    <row r="4783" spans="1:3" x14ac:dyDescent="0.25">
      <c r="A4783" s="17" t="s">
        <v>4589</v>
      </c>
      <c r="B4783" s="14" t="s">
        <v>299</v>
      </c>
      <c r="C4783" s="14" t="s">
        <v>4583</v>
      </c>
    </row>
    <row r="4784" spans="1:3" x14ac:dyDescent="0.25">
      <c r="A4784" s="17" t="s">
        <v>4588</v>
      </c>
      <c r="B4784" s="14" t="s">
        <v>299</v>
      </c>
      <c r="C4784" s="14" t="s">
        <v>4583</v>
      </c>
    </row>
    <row r="4785" spans="1:3" x14ac:dyDescent="0.25">
      <c r="A4785" s="17" t="s">
        <v>4587</v>
      </c>
      <c r="B4785" s="14" t="s">
        <v>299</v>
      </c>
      <c r="C4785" s="14" t="s">
        <v>4583</v>
      </c>
    </row>
    <row r="4786" spans="1:3" x14ac:dyDescent="0.25">
      <c r="A4786" s="17" t="s">
        <v>4586</v>
      </c>
      <c r="B4786" s="14" t="s">
        <v>299</v>
      </c>
      <c r="C4786" s="14" t="s">
        <v>4583</v>
      </c>
    </row>
    <row r="4787" spans="1:3" x14ac:dyDescent="0.25">
      <c r="A4787" s="17" t="s">
        <v>4585</v>
      </c>
      <c r="B4787" s="14" t="s">
        <v>299</v>
      </c>
      <c r="C4787" s="14" t="s">
        <v>4583</v>
      </c>
    </row>
    <row r="4788" spans="1:3" x14ac:dyDescent="0.25">
      <c r="A4788" s="17" t="s">
        <v>4584</v>
      </c>
      <c r="B4788" s="14" t="s">
        <v>299</v>
      </c>
      <c r="C4788" s="14" t="s">
        <v>4583</v>
      </c>
    </row>
    <row r="4789" spans="1:3" x14ac:dyDescent="0.25">
      <c r="A4789" s="17" t="s">
        <v>4582</v>
      </c>
      <c r="B4789" s="14" t="s">
        <v>299</v>
      </c>
      <c r="C4789" s="14" t="s">
        <v>4526</v>
      </c>
    </row>
    <row r="4790" spans="1:3" x14ac:dyDescent="0.25">
      <c r="A4790" s="17" t="s">
        <v>4581</v>
      </c>
      <c r="B4790" s="14" t="s">
        <v>299</v>
      </c>
      <c r="C4790" s="14" t="s">
        <v>4526</v>
      </c>
    </row>
    <row r="4791" spans="1:3" x14ac:dyDescent="0.25">
      <c r="A4791" s="17" t="s">
        <v>4580</v>
      </c>
      <c r="B4791" s="14" t="s">
        <v>299</v>
      </c>
      <c r="C4791" s="14" t="s">
        <v>4526</v>
      </c>
    </row>
    <row r="4792" spans="1:3" x14ac:dyDescent="0.25">
      <c r="A4792" s="17" t="s">
        <v>4579</v>
      </c>
      <c r="B4792" s="14" t="s">
        <v>299</v>
      </c>
      <c r="C4792" s="14" t="s">
        <v>4526</v>
      </c>
    </row>
    <row r="4793" spans="1:3" x14ac:dyDescent="0.25">
      <c r="A4793" s="17" t="s">
        <v>4578</v>
      </c>
      <c r="B4793" s="14" t="s">
        <v>299</v>
      </c>
      <c r="C4793" s="14" t="s">
        <v>4526</v>
      </c>
    </row>
    <row r="4794" spans="1:3" x14ac:dyDescent="0.25">
      <c r="A4794" s="17" t="s">
        <v>4577</v>
      </c>
      <c r="B4794" s="14" t="s">
        <v>299</v>
      </c>
      <c r="C4794" s="14" t="s">
        <v>4526</v>
      </c>
    </row>
    <row r="4795" spans="1:3" x14ac:dyDescent="0.25">
      <c r="A4795" s="17" t="s">
        <v>4576</v>
      </c>
      <c r="B4795" s="14" t="s">
        <v>299</v>
      </c>
      <c r="C4795" s="14" t="s">
        <v>4511</v>
      </c>
    </row>
    <row r="4796" spans="1:3" x14ac:dyDescent="0.25">
      <c r="A4796" s="17" t="s">
        <v>4575</v>
      </c>
      <c r="B4796" s="14" t="s">
        <v>299</v>
      </c>
      <c r="C4796" s="14" t="s">
        <v>4511</v>
      </c>
    </row>
    <row r="4797" spans="1:3" x14ac:dyDescent="0.25">
      <c r="A4797" s="17" t="s">
        <v>4574</v>
      </c>
      <c r="B4797" s="14" t="s">
        <v>299</v>
      </c>
      <c r="C4797" s="14" t="s">
        <v>4511</v>
      </c>
    </row>
    <row r="4798" spans="1:3" x14ac:dyDescent="0.25">
      <c r="A4798" s="17" t="s">
        <v>4573</v>
      </c>
      <c r="B4798" s="14" t="s">
        <v>299</v>
      </c>
      <c r="C4798" s="14" t="s">
        <v>4511</v>
      </c>
    </row>
    <row r="4799" spans="1:3" x14ac:dyDescent="0.25">
      <c r="A4799" s="17" t="s">
        <v>4572</v>
      </c>
      <c r="B4799" s="14" t="s">
        <v>299</v>
      </c>
      <c r="C4799" s="14" t="s">
        <v>4511</v>
      </c>
    </row>
    <row r="4800" spans="1:3" x14ac:dyDescent="0.25">
      <c r="A4800" s="17" t="s">
        <v>4571</v>
      </c>
      <c r="B4800" s="14" t="s">
        <v>299</v>
      </c>
      <c r="C4800" s="14" t="s">
        <v>4496</v>
      </c>
    </row>
    <row r="4801" spans="1:3" x14ac:dyDescent="0.25">
      <c r="A4801" s="17" t="s">
        <v>4570</v>
      </c>
      <c r="B4801" s="14" t="s">
        <v>299</v>
      </c>
      <c r="C4801" s="14" t="s">
        <v>4496</v>
      </c>
    </row>
    <row r="4802" spans="1:3" x14ac:dyDescent="0.25">
      <c r="A4802" s="17" t="s">
        <v>4570</v>
      </c>
      <c r="B4802" s="14" t="s">
        <v>299</v>
      </c>
      <c r="C4802" s="14" t="s">
        <v>4506</v>
      </c>
    </row>
    <row r="4803" spans="1:3" x14ac:dyDescent="0.25">
      <c r="A4803" s="17" t="s">
        <v>4569</v>
      </c>
      <c r="B4803" s="14" t="s">
        <v>299</v>
      </c>
      <c r="C4803" s="14" t="s">
        <v>4496</v>
      </c>
    </row>
    <row r="4804" spans="1:3" x14ac:dyDescent="0.25">
      <c r="A4804" s="17" t="s">
        <v>4568</v>
      </c>
      <c r="B4804" s="14" t="s">
        <v>299</v>
      </c>
      <c r="C4804" s="14" t="s">
        <v>4557</v>
      </c>
    </row>
    <row r="4805" spans="1:3" x14ac:dyDescent="0.25">
      <c r="A4805" s="17" t="s">
        <v>4567</v>
      </c>
      <c r="B4805" s="14" t="s">
        <v>299</v>
      </c>
      <c r="C4805" s="14" t="s">
        <v>4499</v>
      </c>
    </row>
    <row r="4806" spans="1:3" x14ac:dyDescent="0.25">
      <c r="A4806" s="17" t="s">
        <v>4566</v>
      </c>
      <c r="B4806" s="14" t="s">
        <v>299</v>
      </c>
      <c r="C4806" s="14" t="s">
        <v>4499</v>
      </c>
    </row>
    <row r="4807" spans="1:3" x14ac:dyDescent="0.25">
      <c r="A4807" s="17" t="s">
        <v>4565</v>
      </c>
      <c r="B4807" s="14" t="s">
        <v>299</v>
      </c>
      <c r="C4807" s="14" t="s">
        <v>4499</v>
      </c>
    </row>
    <row r="4808" spans="1:3" x14ac:dyDescent="0.25">
      <c r="A4808" s="17" t="s">
        <v>4564</v>
      </c>
      <c r="B4808" s="14" t="s">
        <v>299</v>
      </c>
      <c r="C4808" s="14" t="s">
        <v>4499</v>
      </c>
    </row>
    <row r="4809" spans="1:3" x14ac:dyDescent="0.25">
      <c r="A4809" s="17" t="s">
        <v>4563</v>
      </c>
      <c r="B4809" s="14" t="s">
        <v>299</v>
      </c>
      <c r="C4809" s="14" t="s">
        <v>4499</v>
      </c>
    </row>
    <row r="4810" spans="1:3" x14ac:dyDescent="0.25">
      <c r="A4810" s="17" t="s">
        <v>4562</v>
      </c>
      <c r="B4810" s="14" t="s">
        <v>299</v>
      </c>
      <c r="C4810" s="14" t="s">
        <v>4499</v>
      </c>
    </row>
    <row r="4811" spans="1:3" x14ac:dyDescent="0.25">
      <c r="A4811" s="17" t="s">
        <v>4561</v>
      </c>
      <c r="B4811" s="14" t="s">
        <v>299</v>
      </c>
      <c r="C4811" s="14" t="s">
        <v>4493</v>
      </c>
    </row>
    <row r="4812" spans="1:3" x14ac:dyDescent="0.25">
      <c r="A4812" s="17" t="s">
        <v>4560</v>
      </c>
      <c r="B4812" s="14" t="s">
        <v>299</v>
      </c>
      <c r="C4812" s="14" t="s">
        <v>4493</v>
      </c>
    </row>
    <row r="4813" spans="1:3" x14ac:dyDescent="0.25">
      <c r="A4813" s="17" t="s">
        <v>4559</v>
      </c>
      <c r="B4813" s="14" t="s">
        <v>299</v>
      </c>
      <c r="C4813" s="14" t="s">
        <v>4557</v>
      </c>
    </row>
    <row r="4814" spans="1:3" x14ac:dyDescent="0.25">
      <c r="A4814" s="17" t="s">
        <v>4558</v>
      </c>
      <c r="B4814" s="14" t="s">
        <v>299</v>
      </c>
      <c r="C4814" s="14" t="s">
        <v>4557</v>
      </c>
    </row>
    <row r="4815" spans="1:3" x14ac:dyDescent="0.25">
      <c r="A4815" s="17" t="s">
        <v>4556</v>
      </c>
      <c r="B4815" s="14" t="s">
        <v>299</v>
      </c>
      <c r="C4815" s="14" t="s">
        <v>4506</v>
      </c>
    </row>
    <row r="4816" spans="1:3" x14ac:dyDescent="0.25">
      <c r="A4816" s="17" t="s">
        <v>4555</v>
      </c>
      <c r="B4816" s="14" t="s">
        <v>299</v>
      </c>
      <c r="C4816" s="14" t="s">
        <v>4506</v>
      </c>
    </row>
    <row r="4817" spans="1:3" x14ac:dyDescent="0.25">
      <c r="A4817" s="17" t="s">
        <v>4554</v>
      </c>
      <c r="B4817" s="14" t="s">
        <v>299</v>
      </c>
      <c r="C4817" s="14" t="s">
        <v>4506</v>
      </c>
    </row>
    <row r="4818" spans="1:3" x14ac:dyDescent="0.25">
      <c r="A4818" s="17" t="s">
        <v>4553</v>
      </c>
      <c r="B4818" s="14" t="s">
        <v>299</v>
      </c>
      <c r="C4818" s="14" t="s">
        <v>4506</v>
      </c>
    </row>
    <row r="4819" spans="1:3" x14ac:dyDescent="0.25">
      <c r="A4819" s="17" t="s">
        <v>4552</v>
      </c>
      <c r="B4819" s="14" t="s">
        <v>299</v>
      </c>
      <c r="C4819" s="14" t="s">
        <v>4506</v>
      </c>
    </row>
    <row r="4820" spans="1:3" x14ac:dyDescent="0.25">
      <c r="A4820" s="17" t="s">
        <v>4551</v>
      </c>
      <c r="B4820" s="14" t="s">
        <v>299</v>
      </c>
      <c r="C4820" s="14" t="s">
        <v>4506</v>
      </c>
    </row>
    <row r="4821" spans="1:3" x14ac:dyDescent="0.25">
      <c r="A4821" s="17" t="s">
        <v>4550</v>
      </c>
      <c r="B4821" s="14" t="s">
        <v>299</v>
      </c>
      <c r="C4821" s="14" t="s">
        <v>4499</v>
      </c>
    </row>
    <row r="4822" spans="1:3" x14ac:dyDescent="0.25">
      <c r="A4822" s="17" t="s">
        <v>4549</v>
      </c>
      <c r="B4822" s="14" t="s">
        <v>299</v>
      </c>
      <c r="C4822" s="14" t="s">
        <v>4506</v>
      </c>
    </row>
    <row r="4823" spans="1:3" x14ac:dyDescent="0.25">
      <c r="A4823" s="17" t="s">
        <v>4548</v>
      </c>
      <c r="B4823" s="14" t="s">
        <v>299</v>
      </c>
      <c r="C4823" s="14" t="s">
        <v>4506</v>
      </c>
    </row>
    <row r="4824" spans="1:3" x14ac:dyDescent="0.25">
      <c r="A4824" s="17" t="s">
        <v>4547</v>
      </c>
      <c r="B4824" s="14" t="s">
        <v>299</v>
      </c>
      <c r="C4824" s="14" t="s">
        <v>4506</v>
      </c>
    </row>
    <row r="4825" spans="1:3" x14ac:dyDescent="0.25">
      <c r="A4825" s="17" t="s">
        <v>4546</v>
      </c>
      <c r="B4825" s="14" t="s">
        <v>299</v>
      </c>
      <c r="C4825" s="14" t="s">
        <v>4506</v>
      </c>
    </row>
    <row r="4826" spans="1:3" x14ac:dyDescent="0.25">
      <c r="A4826" s="17" t="s">
        <v>4545</v>
      </c>
      <c r="B4826" s="14" t="s">
        <v>299</v>
      </c>
      <c r="C4826" s="14" t="s">
        <v>4506</v>
      </c>
    </row>
    <row r="4827" spans="1:3" x14ac:dyDescent="0.25">
      <c r="A4827" s="17" t="s">
        <v>4544</v>
      </c>
      <c r="B4827" s="14" t="s">
        <v>299</v>
      </c>
      <c r="C4827" s="14" t="s">
        <v>4506</v>
      </c>
    </row>
    <row r="4828" spans="1:3" x14ac:dyDescent="0.25">
      <c r="A4828" s="17" t="s">
        <v>4543</v>
      </c>
      <c r="B4828" s="14" t="s">
        <v>299</v>
      </c>
      <c r="C4828" s="14" t="s">
        <v>4491</v>
      </c>
    </row>
    <row r="4829" spans="1:3" x14ac:dyDescent="0.25">
      <c r="A4829" s="17" t="s">
        <v>4542</v>
      </c>
      <c r="B4829" s="14" t="s">
        <v>299</v>
      </c>
      <c r="C4829" s="14" t="s">
        <v>4491</v>
      </c>
    </row>
    <row r="4830" spans="1:3" x14ac:dyDescent="0.25">
      <c r="A4830" s="17" t="s">
        <v>4541</v>
      </c>
      <c r="B4830" s="14" t="s">
        <v>299</v>
      </c>
      <c r="C4830" s="14" t="s">
        <v>4491</v>
      </c>
    </row>
    <row r="4831" spans="1:3" x14ac:dyDescent="0.25">
      <c r="A4831" s="17" t="s">
        <v>4540</v>
      </c>
      <c r="B4831" s="14" t="s">
        <v>299</v>
      </c>
      <c r="C4831" s="14" t="s">
        <v>4491</v>
      </c>
    </row>
    <row r="4832" spans="1:3" x14ac:dyDescent="0.25">
      <c r="A4832" s="17" t="s">
        <v>4539</v>
      </c>
      <c r="B4832" s="14" t="s">
        <v>299</v>
      </c>
      <c r="C4832" s="14" t="s">
        <v>4491</v>
      </c>
    </row>
    <row r="4833" spans="1:3" x14ac:dyDescent="0.25">
      <c r="A4833" s="17" t="s">
        <v>4538</v>
      </c>
      <c r="B4833" s="14" t="s">
        <v>299</v>
      </c>
      <c r="C4833" s="14" t="s">
        <v>4491</v>
      </c>
    </row>
    <row r="4834" spans="1:3" x14ac:dyDescent="0.25">
      <c r="A4834" s="17" t="s">
        <v>4537</v>
      </c>
      <c r="B4834" s="14" t="s">
        <v>299</v>
      </c>
      <c r="C4834" s="14" t="s">
        <v>4491</v>
      </c>
    </row>
    <row r="4835" spans="1:3" x14ac:dyDescent="0.25">
      <c r="A4835" s="17" t="s">
        <v>4536</v>
      </c>
      <c r="B4835" s="14" t="s">
        <v>299</v>
      </c>
      <c r="C4835" s="14" t="s">
        <v>4491</v>
      </c>
    </row>
    <row r="4836" spans="1:3" x14ac:dyDescent="0.25">
      <c r="A4836" s="17" t="s">
        <v>4535</v>
      </c>
      <c r="B4836" s="14" t="s">
        <v>299</v>
      </c>
      <c r="C4836" s="14" t="s">
        <v>4532</v>
      </c>
    </row>
    <row r="4837" spans="1:3" x14ac:dyDescent="0.25">
      <c r="A4837" s="17" t="s">
        <v>4534</v>
      </c>
      <c r="B4837" s="14" t="s">
        <v>299</v>
      </c>
      <c r="C4837" s="14" t="s">
        <v>4532</v>
      </c>
    </row>
    <row r="4838" spans="1:3" x14ac:dyDescent="0.25">
      <c r="A4838" s="17" t="s">
        <v>4533</v>
      </c>
      <c r="B4838" s="14" t="s">
        <v>299</v>
      </c>
      <c r="C4838" s="14" t="s">
        <v>4532</v>
      </c>
    </row>
    <row r="4839" spans="1:3" x14ac:dyDescent="0.25">
      <c r="A4839" s="17" t="s">
        <v>4531</v>
      </c>
      <c r="B4839" s="14" t="s">
        <v>299</v>
      </c>
      <c r="C4839" s="14" t="s">
        <v>4526</v>
      </c>
    </row>
    <row r="4840" spans="1:3" x14ac:dyDescent="0.25">
      <c r="A4840" s="17" t="s">
        <v>4530</v>
      </c>
      <c r="B4840" s="14" t="s">
        <v>299</v>
      </c>
      <c r="C4840" s="14" t="s">
        <v>4526</v>
      </c>
    </row>
    <row r="4841" spans="1:3" x14ac:dyDescent="0.25">
      <c r="A4841" s="17" t="s">
        <v>4529</v>
      </c>
      <c r="B4841" s="14" t="s">
        <v>299</v>
      </c>
      <c r="C4841" s="14" t="s">
        <v>4526</v>
      </c>
    </row>
    <row r="4842" spans="1:3" x14ac:dyDescent="0.25">
      <c r="A4842" s="17" t="s">
        <v>4528</v>
      </c>
      <c r="B4842" s="14" t="s">
        <v>299</v>
      </c>
      <c r="C4842" s="14" t="s">
        <v>4526</v>
      </c>
    </row>
    <row r="4843" spans="1:3" x14ac:dyDescent="0.25">
      <c r="A4843" s="17" t="s">
        <v>4527</v>
      </c>
      <c r="B4843" s="14" t="s">
        <v>299</v>
      </c>
      <c r="C4843" s="14" t="s">
        <v>4526</v>
      </c>
    </row>
    <row r="4844" spans="1:3" x14ac:dyDescent="0.25">
      <c r="A4844" s="17" t="s">
        <v>4525</v>
      </c>
      <c r="B4844" s="14" t="s">
        <v>299</v>
      </c>
      <c r="C4844" s="14" t="s">
        <v>4522</v>
      </c>
    </row>
    <row r="4845" spans="1:3" x14ac:dyDescent="0.25">
      <c r="A4845" s="17" t="s">
        <v>4524</v>
      </c>
      <c r="B4845" s="14" t="s">
        <v>299</v>
      </c>
      <c r="C4845" s="14" t="s">
        <v>4522</v>
      </c>
    </row>
    <row r="4846" spans="1:3" x14ac:dyDescent="0.25">
      <c r="A4846" s="17" t="s">
        <v>4523</v>
      </c>
      <c r="B4846" s="14" t="s">
        <v>299</v>
      </c>
      <c r="C4846" s="14" t="s">
        <v>4522</v>
      </c>
    </row>
    <row r="4847" spans="1:3" x14ac:dyDescent="0.25">
      <c r="A4847" s="17" t="s">
        <v>4521</v>
      </c>
      <c r="B4847" s="14" t="s">
        <v>299</v>
      </c>
      <c r="C4847" s="14" t="s">
        <v>4522</v>
      </c>
    </row>
    <row r="4848" spans="1:3" x14ac:dyDescent="0.25">
      <c r="A4848" s="17" t="s">
        <v>4521</v>
      </c>
      <c r="B4848" s="14" t="s">
        <v>299</v>
      </c>
      <c r="C4848" s="14" t="s">
        <v>4515</v>
      </c>
    </row>
    <row r="4849" spans="1:3" x14ac:dyDescent="0.25">
      <c r="A4849" s="17" t="s">
        <v>4520</v>
      </c>
      <c r="B4849" s="14" t="s">
        <v>299</v>
      </c>
      <c r="C4849" s="14" t="s">
        <v>4515</v>
      </c>
    </row>
    <row r="4850" spans="1:3" x14ac:dyDescent="0.25">
      <c r="A4850" s="17" t="s">
        <v>4519</v>
      </c>
      <c r="B4850" s="14" t="s">
        <v>299</v>
      </c>
      <c r="C4850" s="14" t="s">
        <v>4515</v>
      </c>
    </row>
    <row r="4851" spans="1:3" x14ac:dyDescent="0.25">
      <c r="A4851" s="17" t="s">
        <v>4518</v>
      </c>
      <c r="B4851" s="14" t="s">
        <v>299</v>
      </c>
      <c r="C4851" s="14" t="s">
        <v>4515</v>
      </c>
    </row>
    <row r="4852" spans="1:3" x14ac:dyDescent="0.25">
      <c r="A4852" s="17" t="s">
        <v>4517</v>
      </c>
      <c r="B4852" s="14" t="s">
        <v>299</v>
      </c>
      <c r="C4852" s="14" t="s">
        <v>4515</v>
      </c>
    </row>
    <row r="4853" spans="1:3" x14ac:dyDescent="0.25">
      <c r="A4853" s="17" t="s">
        <v>4516</v>
      </c>
      <c r="B4853" s="14" t="s">
        <v>299</v>
      </c>
      <c r="C4853" s="14" t="s">
        <v>4515</v>
      </c>
    </row>
    <row r="4854" spans="1:3" x14ac:dyDescent="0.25">
      <c r="A4854" s="17" t="s">
        <v>4514</v>
      </c>
      <c r="B4854" s="14" t="s">
        <v>299</v>
      </c>
      <c r="C4854" s="14" t="s">
        <v>4511</v>
      </c>
    </row>
    <row r="4855" spans="1:3" x14ac:dyDescent="0.25">
      <c r="A4855" s="17" t="s">
        <v>4513</v>
      </c>
      <c r="B4855" s="14" t="s">
        <v>299</v>
      </c>
      <c r="C4855" s="14" t="s">
        <v>4511</v>
      </c>
    </row>
    <row r="4856" spans="1:3" x14ac:dyDescent="0.25">
      <c r="A4856" s="17" t="s">
        <v>4512</v>
      </c>
      <c r="B4856" s="14" t="s">
        <v>299</v>
      </c>
      <c r="C4856" s="14" t="s">
        <v>4511</v>
      </c>
    </row>
    <row r="4857" spans="1:3" x14ac:dyDescent="0.25">
      <c r="A4857" s="17" t="s">
        <v>4510</v>
      </c>
      <c r="B4857" s="14" t="s">
        <v>299</v>
      </c>
      <c r="C4857" s="14" t="s">
        <v>4496</v>
      </c>
    </row>
    <row r="4858" spans="1:3" x14ac:dyDescent="0.25">
      <c r="A4858" s="17" t="s">
        <v>4509</v>
      </c>
      <c r="B4858" s="14" t="s">
        <v>299</v>
      </c>
      <c r="C4858" s="14" t="s">
        <v>4496</v>
      </c>
    </row>
    <row r="4859" spans="1:3" x14ac:dyDescent="0.25">
      <c r="A4859" s="17" t="s">
        <v>4508</v>
      </c>
      <c r="B4859" s="14" t="s">
        <v>299</v>
      </c>
      <c r="C4859" s="14" t="s">
        <v>4506</v>
      </c>
    </row>
    <row r="4860" spans="1:3" x14ac:dyDescent="0.25">
      <c r="A4860" s="17" t="s">
        <v>4507</v>
      </c>
      <c r="B4860" s="14" t="s">
        <v>299</v>
      </c>
      <c r="C4860" s="14" t="s">
        <v>4506</v>
      </c>
    </row>
    <row r="4861" spans="1:3" x14ac:dyDescent="0.25">
      <c r="A4861" s="17" t="s">
        <v>4505</v>
      </c>
      <c r="B4861" s="14" t="s">
        <v>299</v>
      </c>
      <c r="C4861" s="14" t="s">
        <v>4491</v>
      </c>
    </row>
    <row r="4862" spans="1:3" x14ac:dyDescent="0.25">
      <c r="A4862" s="17" t="s">
        <v>4504</v>
      </c>
      <c r="B4862" s="14" t="s">
        <v>299</v>
      </c>
      <c r="C4862" s="14" t="s">
        <v>4491</v>
      </c>
    </row>
    <row r="4863" spans="1:3" x14ac:dyDescent="0.25">
      <c r="A4863" s="17" t="s">
        <v>4503</v>
      </c>
      <c r="B4863" s="14" t="s">
        <v>299</v>
      </c>
      <c r="C4863" s="14" t="s">
        <v>4491</v>
      </c>
    </row>
    <row r="4864" spans="1:3" x14ac:dyDescent="0.25">
      <c r="A4864" s="17" t="s">
        <v>4502</v>
      </c>
      <c r="B4864" s="14" t="s">
        <v>299</v>
      </c>
      <c r="C4864" s="14" t="s">
        <v>4496</v>
      </c>
    </row>
    <row r="4865" spans="1:3" x14ac:dyDescent="0.25">
      <c r="A4865" s="17" t="s">
        <v>4501</v>
      </c>
      <c r="B4865" s="14" t="s">
        <v>299</v>
      </c>
      <c r="C4865" s="14" t="s">
        <v>4496</v>
      </c>
    </row>
    <row r="4866" spans="1:3" x14ac:dyDescent="0.25">
      <c r="A4866" s="17" t="s">
        <v>4500</v>
      </c>
      <c r="B4866" s="14" t="s">
        <v>299</v>
      </c>
      <c r="C4866" s="14" t="s">
        <v>4499</v>
      </c>
    </row>
    <row r="4867" spans="1:3" x14ac:dyDescent="0.25">
      <c r="A4867" s="17" t="s">
        <v>4498</v>
      </c>
      <c r="B4867" s="14" t="s">
        <v>299</v>
      </c>
      <c r="C4867" s="14" t="s">
        <v>4496</v>
      </c>
    </row>
    <row r="4868" spans="1:3" x14ac:dyDescent="0.25">
      <c r="A4868" s="17" t="s">
        <v>4497</v>
      </c>
      <c r="B4868" s="14" t="s">
        <v>299</v>
      </c>
      <c r="C4868" s="14" t="s">
        <v>4496</v>
      </c>
    </row>
    <row r="4869" spans="1:3" x14ac:dyDescent="0.25">
      <c r="A4869" s="17" t="s">
        <v>4495</v>
      </c>
      <c r="B4869" s="14" t="s">
        <v>299</v>
      </c>
      <c r="C4869" s="14" t="s">
        <v>4493</v>
      </c>
    </row>
    <row r="4870" spans="1:3" x14ac:dyDescent="0.25">
      <c r="A4870" s="17" t="s">
        <v>4494</v>
      </c>
      <c r="B4870" s="14" t="s">
        <v>299</v>
      </c>
      <c r="C4870" s="14" t="s">
        <v>4493</v>
      </c>
    </row>
    <row r="4871" spans="1:3" x14ac:dyDescent="0.25">
      <c r="A4871" s="17" t="s">
        <v>4492</v>
      </c>
      <c r="B4871" s="14" t="s">
        <v>299</v>
      </c>
      <c r="C4871" s="14" t="s">
        <v>4491</v>
      </c>
    </row>
    <row r="4872" spans="1:3" x14ac:dyDescent="0.25">
      <c r="A4872" s="17" t="s">
        <v>4490</v>
      </c>
      <c r="B4872" s="14" t="s">
        <v>299</v>
      </c>
      <c r="C4872" s="14" t="s">
        <v>4485</v>
      </c>
    </row>
    <row r="4873" spans="1:3" x14ac:dyDescent="0.25">
      <c r="A4873" s="17" t="s">
        <v>4489</v>
      </c>
      <c r="B4873" s="14" t="s">
        <v>299</v>
      </c>
      <c r="C4873" s="14" t="s">
        <v>4487</v>
      </c>
    </row>
    <row r="4874" spans="1:3" x14ac:dyDescent="0.25">
      <c r="A4874" s="17" t="s">
        <v>4488</v>
      </c>
      <c r="B4874" s="14" t="s">
        <v>299</v>
      </c>
      <c r="C4874" s="14" t="s">
        <v>4487</v>
      </c>
    </row>
    <row r="4875" spans="1:3" x14ac:dyDescent="0.25">
      <c r="A4875" s="17" t="s">
        <v>4486</v>
      </c>
      <c r="B4875" s="14" t="s">
        <v>299</v>
      </c>
      <c r="C4875" s="14" t="s">
        <v>4485</v>
      </c>
    </row>
    <row r="4876" spans="1:3" x14ac:dyDescent="0.25">
      <c r="A4876" s="17" t="s">
        <v>4484</v>
      </c>
      <c r="B4876" s="14" t="s">
        <v>295</v>
      </c>
      <c r="C4876" s="14" t="s">
        <v>4451</v>
      </c>
    </row>
    <row r="4877" spans="1:3" x14ac:dyDescent="0.25">
      <c r="A4877" s="17" t="s">
        <v>4484</v>
      </c>
      <c r="B4877" s="14" t="s">
        <v>295</v>
      </c>
      <c r="C4877" s="14" t="s">
        <v>4407</v>
      </c>
    </row>
    <row r="4878" spans="1:3" x14ac:dyDescent="0.25">
      <c r="A4878" s="17" t="s">
        <v>4484</v>
      </c>
      <c r="B4878" s="14" t="s">
        <v>295</v>
      </c>
      <c r="C4878" s="14" t="s">
        <v>4383</v>
      </c>
    </row>
    <row r="4879" spans="1:3" x14ac:dyDescent="0.25">
      <c r="A4879" s="17" t="s">
        <v>4484</v>
      </c>
      <c r="B4879" s="14" t="s">
        <v>295</v>
      </c>
      <c r="C4879" s="14" t="s">
        <v>4397</v>
      </c>
    </row>
    <row r="4880" spans="1:3" x14ac:dyDescent="0.25">
      <c r="A4880" s="17" t="s">
        <v>4483</v>
      </c>
      <c r="B4880" s="14" t="s">
        <v>295</v>
      </c>
      <c r="C4880" s="14" t="s">
        <v>4383</v>
      </c>
    </row>
    <row r="4881" spans="1:3" x14ac:dyDescent="0.25">
      <c r="A4881" s="17" t="s">
        <v>4483</v>
      </c>
      <c r="B4881" s="14" t="s">
        <v>295</v>
      </c>
      <c r="C4881" s="14" t="s">
        <v>4397</v>
      </c>
    </row>
    <row r="4882" spans="1:3" x14ac:dyDescent="0.25">
      <c r="A4882" s="17" t="s">
        <v>4482</v>
      </c>
      <c r="B4882" s="14" t="s">
        <v>295</v>
      </c>
      <c r="C4882" s="14" t="s">
        <v>4383</v>
      </c>
    </row>
    <row r="4883" spans="1:3" x14ac:dyDescent="0.25">
      <c r="A4883" s="17" t="s">
        <v>4482</v>
      </c>
      <c r="B4883" s="14" t="s">
        <v>295</v>
      </c>
      <c r="C4883" s="14" t="s">
        <v>4397</v>
      </c>
    </row>
    <row r="4884" spans="1:3" x14ac:dyDescent="0.25">
      <c r="A4884" s="17" t="s">
        <v>4481</v>
      </c>
      <c r="B4884" s="14" t="s">
        <v>295</v>
      </c>
      <c r="C4884" s="14" t="s">
        <v>4383</v>
      </c>
    </row>
    <row r="4885" spans="1:3" x14ac:dyDescent="0.25">
      <c r="A4885" s="17" t="s">
        <v>4481</v>
      </c>
      <c r="B4885" s="14" t="s">
        <v>295</v>
      </c>
      <c r="C4885" s="14" t="s">
        <v>4397</v>
      </c>
    </row>
    <row r="4886" spans="1:3" x14ac:dyDescent="0.25">
      <c r="A4886" s="17" t="s">
        <v>4480</v>
      </c>
      <c r="B4886" s="14" t="s">
        <v>295</v>
      </c>
      <c r="C4886" s="14" t="s">
        <v>4383</v>
      </c>
    </row>
    <row r="4887" spans="1:3" x14ac:dyDescent="0.25">
      <c r="A4887" s="17" t="s">
        <v>4480</v>
      </c>
      <c r="B4887" s="14" t="s">
        <v>295</v>
      </c>
      <c r="C4887" s="14" t="s">
        <v>4397</v>
      </c>
    </row>
    <row r="4888" spans="1:3" x14ac:dyDescent="0.25">
      <c r="A4888" s="17" t="s">
        <v>4479</v>
      </c>
      <c r="B4888" s="14" t="s">
        <v>295</v>
      </c>
      <c r="C4888" s="14" t="s">
        <v>4397</v>
      </c>
    </row>
    <row r="4889" spans="1:3" x14ac:dyDescent="0.25">
      <c r="A4889" s="17" t="s">
        <v>4478</v>
      </c>
      <c r="B4889" s="14" t="s">
        <v>295</v>
      </c>
      <c r="C4889" s="14" t="s">
        <v>4397</v>
      </c>
    </row>
    <row r="4890" spans="1:3" x14ac:dyDescent="0.25">
      <c r="A4890" s="17" t="s">
        <v>4478</v>
      </c>
      <c r="B4890" s="14" t="s">
        <v>295</v>
      </c>
      <c r="C4890" s="14" t="s">
        <v>4364</v>
      </c>
    </row>
    <row r="4891" spans="1:3" x14ac:dyDescent="0.25">
      <c r="A4891" s="17" t="s">
        <v>4477</v>
      </c>
      <c r="B4891" s="14" t="s">
        <v>295</v>
      </c>
      <c r="C4891" s="14" t="s">
        <v>4383</v>
      </c>
    </row>
    <row r="4892" spans="1:3" x14ac:dyDescent="0.25">
      <c r="A4892" s="17" t="s">
        <v>4476</v>
      </c>
      <c r="B4892" s="14" t="s">
        <v>295</v>
      </c>
      <c r="C4892" s="14" t="s">
        <v>4475</v>
      </c>
    </row>
    <row r="4893" spans="1:3" x14ac:dyDescent="0.25">
      <c r="A4893" s="17" t="s">
        <v>4474</v>
      </c>
      <c r="B4893" s="14" t="s">
        <v>295</v>
      </c>
      <c r="C4893" s="14" t="s">
        <v>4397</v>
      </c>
    </row>
    <row r="4894" spans="1:3" x14ac:dyDescent="0.25">
      <c r="A4894" s="17" t="s">
        <v>4473</v>
      </c>
      <c r="B4894" s="14" t="s">
        <v>295</v>
      </c>
      <c r="C4894" s="14" t="s">
        <v>4397</v>
      </c>
    </row>
    <row r="4895" spans="1:3" x14ac:dyDescent="0.25">
      <c r="A4895" s="17" t="s">
        <v>4472</v>
      </c>
      <c r="B4895" s="14" t="s">
        <v>295</v>
      </c>
      <c r="C4895" s="14" t="s">
        <v>4397</v>
      </c>
    </row>
    <row r="4896" spans="1:3" x14ac:dyDescent="0.25">
      <c r="A4896" s="17" t="s">
        <v>4471</v>
      </c>
      <c r="B4896" s="14" t="s">
        <v>295</v>
      </c>
      <c r="C4896" s="14" t="s">
        <v>4397</v>
      </c>
    </row>
    <row r="4897" spans="1:3" x14ac:dyDescent="0.25">
      <c r="A4897" s="17" t="s">
        <v>4470</v>
      </c>
      <c r="B4897" s="14" t="s">
        <v>295</v>
      </c>
      <c r="C4897" s="14" t="s">
        <v>4397</v>
      </c>
    </row>
    <row r="4898" spans="1:3" x14ac:dyDescent="0.25">
      <c r="A4898" s="17" t="s">
        <v>4469</v>
      </c>
      <c r="B4898" s="14" t="s">
        <v>295</v>
      </c>
      <c r="C4898" s="14" t="s">
        <v>4397</v>
      </c>
    </row>
    <row r="4899" spans="1:3" x14ac:dyDescent="0.25">
      <c r="A4899" s="17" t="s">
        <v>4468</v>
      </c>
      <c r="B4899" s="14" t="s">
        <v>295</v>
      </c>
      <c r="C4899" s="14" t="s">
        <v>4397</v>
      </c>
    </row>
    <row r="4900" spans="1:3" x14ac:dyDescent="0.25">
      <c r="A4900" s="17" t="s">
        <v>4467</v>
      </c>
      <c r="B4900" s="14" t="s">
        <v>295</v>
      </c>
      <c r="C4900" s="14" t="s">
        <v>4405</v>
      </c>
    </row>
    <row r="4901" spans="1:3" x14ac:dyDescent="0.25">
      <c r="A4901" s="17" t="s">
        <v>4466</v>
      </c>
      <c r="B4901" s="14" t="s">
        <v>295</v>
      </c>
      <c r="C4901" s="14" t="s">
        <v>4405</v>
      </c>
    </row>
    <row r="4902" spans="1:3" x14ac:dyDescent="0.25">
      <c r="A4902" s="17" t="s">
        <v>4465</v>
      </c>
      <c r="B4902" s="14" t="s">
        <v>295</v>
      </c>
      <c r="C4902" s="14" t="s">
        <v>4405</v>
      </c>
    </row>
    <row r="4903" spans="1:3" x14ac:dyDescent="0.25">
      <c r="A4903" s="17" t="s">
        <v>4464</v>
      </c>
      <c r="B4903" s="14" t="s">
        <v>295</v>
      </c>
      <c r="C4903" s="14" t="s">
        <v>4389</v>
      </c>
    </row>
    <row r="4904" spans="1:3" x14ac:dyDescent="0.25">
      <c r="A4904" s="17" t="s">
        <v>4463</v>
      </c>
      <c r="B4904" s="14" t="s">
        <v>295</v>
      </c>
      <c r="C4904" s="14" t="s">
        <v>4413</v>
      </c>
    </row>
    <row r="4905" spans="1:3" x14ac:dyDescent="0.25">
      <c r="A4905" s="17" t="s">
        <v>4462</v>
      </c>
      <c r="B4905" s="14" t="s">
        <v>295</v>
      </c>
      <c r="C4905" s="14" t="s">
        <v>4459</v>
      </c>
    </row>
    <row r="4906" spans="1:3" x14ac:dyDescent="0.25">
      <c r="A4906" s="17" t="s">
        <v>4461</v>
      </c>
      <c r="B4906" s="14" t="s">
        <v>295</v>
      </c>
      <c r="C4906" s="14" t="s">
        <v>4459</v>
      </c>
    </row>
    <row r="4907" spans="1:3" x14ac:dyDescent="0.25">
      <c r="A4907" s="17" t="s">
        <v>4460</v>
      </c>
      <c r="B4907" s="14" t="s">
        <v>295</v>
      </c>
      <c r="C4907" s="14" t="s">
        <v>4459</v>
      </c>
    </row>
    <row r="4908" spans="1:3" x14ac:dyDescent="0.25">
      <c r="A4908" s="17" t="s">
        <v>4458</v>
      </c>
      <c r="B4908" s="14" t="s">
        <v>295</v>
      </c>
      <c r="C4908" s="14" t="s">
        <v>4451</v>
      </c>
    </row>
    <row r="4909" spans="1:3" x14ac:dyDescent="0.25">
      <c r="A4909" s="17" t="s">
        <v>4458</v>
      </c>
      <c r="B4909" s="14" t="s">
        <v>295</v>
      </c>
      <c r="C4909" s="14" t="s">
        <v>4383</v>
      </c>
    </row>
    <row r="4910" spans="1:3" x14ac:dyDescent="0.25">
      <c r="A4910" s="17" t="s">
        <v>4457</v>
      </c>
      <c r="B4910" s="14" t="s">
        <v>295</v>
      </c>
      <c r="C4910" s="14" t="s">
        <v>4451</v>
      </c>
    </row>
    <row r="4911" spans="1:3" x14ac:dyDescent="0.25">
      <c r="A4911" s="17" t="s">
        <v>4457</v>
      </c>
      <c r="B4911" s="14" t="s">
        <v>295</v>
      </c>
      <c r="C4911" s="14" t="s">
        <v>4383</v>
      </c>
    </row>
    <row r="4912" spans="1:3" x14ac:dyDescent="0.25">
      <c r="A4912" s="17" t="s">
        <v>4456</v>
      </c>
      <c r="B4912" s="14" t="s">
        <v>295</v>
      </c>
      <c r="C4912" s="14" t="s">
        <v>4383</v>
      </c>
    </row>
    <row r="4913" spans="1:3" x14ac:dyDescent="0.25">
      <c r="A4913" s="17" t="s">
        <v>4455</v>
      </c>
      <c r="B4913" s="14" t="s">
        <v>295</v>
      </c>
      <c r="C4913" s="14" t="s">
        <v>4451</v>
      </c>
    </row>
    <row r="4914" spans="1:3" x14ac:dyDescent="0.25">
      <c r="A4914" s="17" t="s">
        <v>4455</v>
      </c>
      <c r="B4914" s="14" t="s">
        <v>295</v>
      </c>
      <c r="C4914" s="14" t="s">
        <v>4407</v>
      </c>
    </row>
    <row r="4915" spans="1:3" x14ac:dyDescent="0.25">
      <c r="A4915" s="17" t="s">
        <v>4455</v>
      </c>
      <c r="B4915" s="14" t="s">
        <v>295</v>
      </c>
      <c r="C4915" s="14" t="s">
        <v>4397</v>
      </c>
    </row>
    <row r="4916" spans="1:3" x14ac:dyDescent="0.25">
      <c r="A4916" s="17" t="s">
        <v>4454</v>
      </c>
      <c r="B4916" s="14" t="s">
        <v>295</v>
      </c>
      <c r="C4916" s="14" t="s">
        <v>4451</v>
      </c>
    </row>
    <row r="4917" spans="1:3" x14ac:dyDescent="0.25">
      <c r="A4917" s="17" t="s">
        <v>4454</v>
      </c>
      <c r="B4917" s="14" t="s">
        <v>295</v>
      </c>
      <c r="C4917" s="14" t="s">
        <v>4407</v>
      </c>
    </row>
    <row r="4918" spans="1:3" x14ac:dyDescent="0.25">
      <c r="A4918" s="17" t="s">
        <v>4454</v>
      </c>
      <c r="B4918" s="14" t="s">
        <v>295</v>
      </c>
      <c r="C4918" s="14" t="s">
        <v>4397</v>
      </c>
    </row>
    <row r="4919" spans="1:3" x14ac:dyDescent="0.25">
      <c r="A4919" s="17" t="s">
        <v>4453</v>
      </c>
      <c r="B4919" s="14" t="s">
        <v>295</v>
      </c>
      <c r="C4919" s="14" t="s">
        <v>4451</v>
      </c>
    </row>
    <row r="4920" spans="1:3" x14ac:dyDescent="0.25">
      <c r="A4920" s="17" t="s">
        <v>4452</v>
      </c>
      <c r="B4920" s="14" t="s">
        <v>295</v>
      </c>
      <c r="C4920" s="14" t="s">
        <v>4451</v>
      </c>
    </row>
    <row r="4921" spans="1:3" x14ac:dyDescent="0.25">
      <c r="A4921" s="17" t="s">
        <v>4450</v>
      </c>
      <c r="B4921" s="14" t="s">
        <v>295</v>
      </c>
      <c r="C4921" s="14" t="s">
        <v>4407</v>
      </c>
    </row>
    <row r="4922" spans="1:3" x14ac:dyDescent="0.25">
      <c r="A4922" s="17" t="s">
        <v>4449</v>
      </c>
      <c r="B4922" s="14" t="s">
        <v>295</v>
      </c>
      <c r="C4922" s="14" t="s">
        <v>4407</v>
      </c>
    </row>
    <row r="4923" spans="1:3" x14ac:dyDescent="0.25">
      <c r="A4923" s="17" t="s">
        <v>4448</v>
      </c>
      <c r="B4923" s="14" t="s">
        <v>295</v>
      </c>
      <c r="C4923" s="14" t="s">
        <v>4413</v>
      </c>
    </row>
    <row r="4924" spans="1:3" x14ac:dyDescent="0.25">
      <c r="A4924" s="17" t="s">
        <v>4447</v>
      </c>
      <c r="B4924" s="14" t="s">
        <v>295</v>
      </c>
      <c r="C4924" s="14" t="s">
        <v>4413</v>
      </c>
    </row>
    <row r="4925" spans="1:3" x14ac:dyDescent="0.25">
      <c r="A4925" s="17" t="s">
        <v>4446</v>
      </c>
      <c r="B4925" s="14" t="s">
        <v>295</v>
      </c>
      <c r="C4925" s="14" t="s">
        <v>4413</v>
      </c>
    </row>
    <row r="4926" spans="1:3" x14ac:dyDescent="0.25">
      <c r="A4926" s="17" t="s">
        <v>4445</v>
      </c>
      <c r="B4926" s="14" t="s">
        <v>295</v>
      </c>
      <c r="C4926" s="14" t="s">
        <v>4413</v>
      </c>
    </row>
    <row r="4927" spans="1:3" x14ac:dyDescent="0.25">
      <c r="A4927" s="17" t="s">
        <v>4444</v>
      </c>
      <c r="B4927" s="14" t="s">
        <v>295</v>
      </c>
      <c r="C4927" s="14" t="s">
        <v>4438</v>
      </c>
    </row>
    <row r="4928" spans="1:3" x14ac:dyDescent="0.25">
      <c r="A4928" s="17" t="s">
        <v>4443</v>
      </c>
      <c r="B4928" s="14" t="s">
        <v>295</v>
      </c>
      <c r="C4928" s="14" t="s">
        <v>4438</v>
      </c>
    </row>
    <row r="4929" spans="1:3" x14ac:dyDescent="0.25">
      <c r="A4929" s="17" t="s">
        <v>4442</v>
      </c>
      <c r="B4929" s="14" t="s">
        <v>295</v>
      </c>
      <c r="C4929" s="14" t="s">
        <v>4438</v>
      </c>
    </row>
    <row r="4930" spans="1:3" x14ac:dyDescent="0.25">
      <c r="A4930" s="17" t="s">
        <v>4441</v>
      </c>
      <c r="B4930" s="14" t="s">
        <v>295</v>
      </c>
      <c r="C4930" s="14" t="s">
        <v>4438</v>
      </c>
    </row>
    <row r="4931" spans="1:3" x14ac:dyDescent="0.25">
      <c r="A4931" s="17" t="s">
        <v>4440</v>
      </c>
      <c r="B4931" s="14" t="s">
        <v>295</v>
      </c>
      <c r="C4931" s="14" t="s">
        <v>4438</v>
      </c>
    </row>
    <row r="4932" spans="1:3" x14ac:dyDescent="0.25">
      <c r="A4932" s="17" t="s">
        <v>4439</v>
      </c>
      <c r="B4932" s="14" t="s">
        <v>295</v>
      </c>
      <c r="C4932" s="14" t="s">
        <v>4438</v>
      </c>
    </row>
    <row r="4933" spans="1:3" x14ac:dyDescent="0.25">
      <c r="A4933" s="17" t="s">
        <v>4437</v>
      </c>
      <c r="B4933" s="14" t="s">
        <v>295</v>
      </c>
      <c r="C4933" s="14" t="s">
        <v>4389</v>
      </c>
    </row>
    <row r="4934" spans="1:3" x14ac:dyDescent="0.25">
      <c r="A4934" s="17" t="s">
        <v>4436</v>
      </c>
      <c r="B4934" s="14" t="s">
        <v>295</v>
      </c>
      <c r="C4934" s="14" t="s">
        <v>4389</v>
      </c>
    </row>
    <row r="4935" spans="1:3" x14ac:dyDescent="0.25">
      <c r="A4935" s="17" t="s">
        <v>4435</v>
      </c>
      <c r="B4935" s="14" t="s">
        <v>295</v>
      </c>
      <c r="C4935" s="14" t="s">
        <v>4389</v>
      </c>
    </row>
    <row r="4936" spans="1:3" x14ac:dyDescent="0.25">
      <c r="A4936" s="17" t="s">
        <v>4434</v>
      </c>
      <c r="B4936" s="14" t="s">
        <v>295</v>
      </c>
      <c r="C4936" s="14" t="s">
        <v>4389</v>
      </c>
    </row>
    <row r="4937" spans="1:3" x14ac:dyDescent="0.25">
      <c r="A4937" s="17" t="s">
        <v>4433</v>
      </c>
      <c r="B4937" s="14" t="s">
        <v>295</v>
      </c>
      <c r="C4937" s="14" t="s">
        <v>4432</v>
      </c>
    </row>
    <row r="4938" spans="1:3" x14ac:dyDescent="0.25">
      <c r="A4938" s="17" t="s">
        <v>4431</v>
      </c>
      <c r="B4938" s="14" t="s">
        <v>295</v>
      </c>
      <c r="C4938" s="14" t="s">
        <v>4389</v>
      </c>
    </row>
    <row r="4939" spans="1:3" x14ac:dyDescent="0.25">
      <c r="A4939" s="17" t="s">
        <v>4430</v>
      </c>
      <c r="B4939" s="14" t="s">
        <v>295</v>
      </c>
      <c r="C4939" s="14" t="s">
        <v>4385</v>
      </c>
    </row>
    <row r="4940" spans="1:3" x14ac:dyDescent="0.25">
      <c r="A4940" s="17" t="s">
        <v>4429</v>
      </c>
      <c r="B4940" s="14" t="s">
        <v>295</v>
      </c>
      <c r="C4940" s="14" t="s">
        <v>4424</v>
      </c>
    </row>
    <row r="4941" spans="1:3" x14ac:dyDescent="0.25">
      <c r="A4941" s="17" t="s">
        <v>4428</v>
      </c>
      <c r="B4941" s="14" t="s">
        <v>295</v>
      </c>
      <c r="C4941" s="14" t="s">
        <v>4424</v>
      </c>
    </row>
    <row r="4942" spans="1:3" x14ac:dyDescent="0.25">
      <c r="A4942" s="17" t="s">
        <v>4427</v>
      </c>
      <c r="B4942" s="14" t="s">
        <v>295</v>
      </c>
      <c r="C4942" s="14" t="s">
        <v>4424</v>
      </c>
    </row>
    <row r="4943" spans="1:3" x14ac:dyDescent="0.25">
      <c r="A4943" s="17" t="s">
        <v>4426</v>
      </c>
      <c r="B4943" s="14" t="s">
        <v>295</v>
      </c>
      <c r="C4943" s="14" t="s">
        <v>4424</v>
      </c>
    </row>
    <row r="4944" spans="1:3" x14ac:dyDescent="0.25">
      <c r="A4944" s="17" t="s">
        <v>4425</v>
      </c>
      <c r="B4944" s="14" t="s">
        <v>295</v>
      </c>
      <c r="C4944" s="14" t="s">
        <v>4424</v>
      </c>
    </row>
    <row r="4945" spans="1:3" x14ac:dyDescent="0.25">
      <c r="A4945" s="17" t="s">
        <v>4423</v>
      </c>
      <c r="B4945" s="14" t="s">
        <v>295</v>
      </c>
      <c r="C4945" s="14" t="s">
        <v>4385</v>
      </c>
    </row>
    <row r="4946" spans="1:3" x14ac:dyDescent="0.25">
      <c r="A4946" s="17" t="s">
        <v>4422</v>
      </c>
      <c r="B4946" s="14" t="s">
        <v>295</v>
      </c>
      <c r="C4946" s="14" t="s">
        <v>4385</v>
      </c>
    </row>
    <row r="4947" spans="1:3" x14ac:dyDescent="0.25">
      <c r="A4947" s="17" t="s">
        <v>4421</v>
      </c>
      <c r="B4947" s="14" t="s">
        <v>295</v>
      </c>
      <c r="C4947" s="14" t="s">
        <v>4385</v>
      </c>
    </row>
    <row r="4948" spans="1:3" x14ac:dyDescent="0.25">
      <c r="A4948" s="17" t="s">
        <v>4420</v>
      </c>
      <c r="B4948" s="14" t="s">
        <v>295</v>
      </c>
      <c r="C4948" s="14" t="s">
        <v>4419</v>
      </c>
    </row>
    <row r="4949" spans="1:3" x14ac:dyDescent="0.25">
      <c r="A4949" s="17" t="s">
        <v>4418</v>
      </c>
      <c r="B4949" s="14" t="s">
        <v>295</v>
      </c>
      <c r="C4949" s="14" t="s">
        <v>4392</v>
      </c>
    </row>
    <row r="4950" spans="1:3" x14ac:dyDescent="0.25">
      <c r="A4950" s="17" t="s">
        <v>4417</v>
      </c>
      <c r="B4950" s="14" t="s">
        <v>295</v>
      </c>
      <c r="C4950" s="14" t="s">
        <v>4385</v>
      </c>
    </row>
    <row r="4951" spans="1:3" x14ac:dyDescent="0.25">
      <c r="A4951" s="17" t="s">
        <v>4416</v>
      </c>
      <c r="B4951" s="14" t="s">
        <v>295</v>
      </c>
      <c r="C4951" s="14" t="s">
        <v>4385</v>
      </c>
    </row>
    <row r="4952" spans="1:3" x14ac:dyDescent="0.25">
      <c r="A4952" s="17" t="s">
        <v>4415</v>
      </c>
      <c r="B4952" s="14" t="s">
        <v>295</v>
      </c>
      <c r="C4952" s="14" t="s">
        <v>4413</v>
      </c>
    </row>
    <row r="4953" spans="1:3" x14ac:dyDescent="0.25">
      <c r="A4953" s="17" t="s">
        <v>4414</v>
      </c>
      <c r="B4953" s="14" t="s">
        <v>295</v>
      </c>
      <c r="C4953" s="14" t="s">
        <v>4413</v>
      </c>
    </row>
    <row r="4954" spans="1:3" x14ac:dyDescent="0.25">
      <c r="A4954" s="17" t="s">
        <v>4412</v>
      </c>
      <c r="B4954" s="14" t="s">
        <v>295</v>
      </c>
      <c r="C4954" s="14" t="s">
        <v>4410</v>
      </c>
    </row>
    <row r="4955" spans="1:3" x14ac:dyDescent="0.25">
      <c r="A4955" s="17" t="s">
        <v>4411</v>
      </c>
      <c r="B4955" s="14" t="s">
        <v>295</v>
      </c>
      <c r="C4955" s="14" t="s">
        <v>4410</v>
      </c>
    </row>
    <row r="4956" spans="1:3" x14ac:dyDescent="0.25">
      <c r="A4956" s="17" t="s">
        <v>4409</v>
      </c>
      <c r="B4956" s="14" t="s">
        <v>295</v>
      </c>
      <c r="C4956" s="14" t="s">
        <v>4407</v>
      </c>
    </row>
    <row r="4957" spans="1:3" x14ac:dyDescent="0.25">
      <c r="A4957" s="17" t="s">
        <v>4408</v>
      </c>
      <c r="B4957" s="14" t="s">
        <v>295</v>
      </c>
      <c r="C4957" s="14" t="s">
        <v>4405</v>
      </c>
    </row>
    <row r="4958" spans="1:3" x14ac:dyDescent="0.25">
      <c r="A4958" s="17" t="s">
        <v>4406</v>
      </c>
      <c r="B4958" s="14" t="s">
        <v>295</v>
      </c>
      <c r="C4958" s="14" t="s">
        <v>4407</v>
      </c>
    </row>
    <row r="4959" spans="1:3" x14ac:dyDescent="0.25">
      <c r="A4959" s="17" t="s">
        <v>4406</v>
      </c>
      <c r="B4959" s="14" t="s">
        <v>295</v>
      </c>
      <c r="C4959" s="14" t="s">
        <v>4405</v>
      </c>
    </row>
    <row r="4960" spans="1:3" x14ac:dyDescent="0.25">
      <c r="A4960" s="17" t="s">
        <v>4404</v>
      </c>
      <c r="B4960" s="14" t="s">
        <v>295</v>
      </c>
      <c r="C4960" s="14" t="s">
        <v>4383</v>
      </c>
    </row>
    <row r="4961" spans="1:3" x14ac:dyDescent="0.25">
      <c r="A4961" s="17" t="s">
        <v>4403</v>
      </c>
      <c r="B4961" s="14" t="s">
        <v>295</v>
      </c>
      <c r="C4961" s="14" t="s">
        <v>4397</v>
      </c>
    </row>
    <row r="4962" spans="1:3" x14ac:dyDescent="0.25">
      <c r="A4962" s="17" t="s">
        <v>4402</v>
      </c>
      <c r="B4962" s="14" t="s">
        <v>295</v>
      </c>
      <c r="C4962" s="14" t="s">
        <v>4338</v>
      </c>
    </row>
    <row r="4963" spans="1:3" x14ac:dyDescent="0.25">
      <c r="A4963" s="17" t="s">
        <v>4401</v>
      </c>
      <c r="B4963" s="14" t="s">
        <v>295</v>
      </c>
      <c r="C4963" s="14" t="s">
        <v>4338</v>
      </c>
    </row>
    <row r="4964" spans="1:3" x14ac:dyDescent="0.25">
      <c r="A4964" s="17" t="s">
        <v>4400</v>
      </c>
      <c r="B4964" s="14" t="s">
        <v>295</v>
      </c>
      <c r="C4964" s="14" t="s">
        <v>4338</v>
      </c>
    </row>
    <row r="4965" spans="1:3" x14ac:dyDescent="0.25">
      <c r="A4965" s="17" t="s">
        <v>4399</v>
      </c>
      <c r="B4965" s="14" t="s">
        <v>295</v>
      </c>
      <c r="C4965" s="14" t="s">
        <v>4338</v>
      </c>
    </row>
    <row r="4966" spans="1:3" x14ac:dyDescent="0.25">
      <c r="A4966" s="17" t="s">
        <v>4398</v>
      </c>
      <c r="B4966" s="14" t="s">
        <v>295</v>
      </c>
      <c r="C4966" s="14" t="s">
        <v>4397</v>
      </c>
    </row>
    <row r="4967" spans="1:3" x14ac:dyDescent="0.25">
      <c r="A4967" s="17" t="s">
        <v>4396</v>
      </c>
      <c r="B4967" s="14" t="s">
        <v>295</v>
      </c>
      <c r="C4967" s="14" t="s">
        <v>4392</v>
      </c>
    </row>
    <row r="4968" spans="1:3" x14ac:dyDescent="0.25">
      <c r="A4968" s="17" t="s">
        <v>4395</v>
      </c>
      <c r="B4968" s="14" t="s">
        <v>295</v>
      </c>
      <c r="C4968" s="14" t="s">
        <v>4394</v>
      </c>
    </row>
    <row r="4969" spans="1:3" x14ac:dyDescent="0.25">
      <c r="A4969" s="17" t="s">
        <v>4393</v>
      </c>
      <c r="B4969" s="14" t="s">
        <v>295</v>
      </c>
      <c r="C4969" s="14" t="s">
        <v>4392</v>
      </c>
    </row>
    <row r="4970" spans="1:3" x14ac:dyDescent="0.25">
      <c r="A4970" s="17" t="s">
        <v>4391</v>
      </c>
      <c r="B4970" s="14" t="s">
        <v>295</v>
      </c>
      <c r="C4970" s="14" t="s">
        <v>4385</v>
      </c>
    </row>
    <row r="4971" spans="1:3" x14ac:dyDescent="0.25">
      <c r="A4971" s="17" t="s">
        <v>4390</v>
      </c>
      <c r="B4971" s="14" t="s">
        <v>295</v>
      </c>
      <c r="C4971" s="14" t="s">
        <v>4389</v>
      </c>
    </row>
    <row r="4972" spans="1:3" x14ac:dyDescent="0.25">
      <c r="A4972" s="17" t="s">
        <v>4388</v>
      </c>
      <c r="B4972" s="14" t="s">
        <v>295</v>
      </c>
      <c r="C4972" s="14" t="s">
        <v>4387</v>
      </c>
    </row>
    <row r="4973" spans="1:3" x14ac:dyDescent="0.25">
      <c r="A4973" s="17" t="s">
        <v>4386</v>
      </c>
      <c r="B4973" s="14" t="s">
        <v>295</v>
      </c>
      <c r="C4973" s="14" t="s">
        <v>4385</v>
      </c>
    </row>
    <row r="4974" spans="1:3" x14ac:dyDescent="0.25">
      <c r="A4974" s="17" t="s">
        <v>4384</v>
      </c>
      <c r="B4974" s="14" t="s">
        <v>295</v>
      </c>
      <c r="C4974" s="14" t="s">
        <v>4364</v>
      </c>
    </row>
    <row r="4975" spans="1:3" x14ac:dyDescent="0.25">
      <c r="A4975" s="17" t="s">
        <v>4382</v>
      </c>
      <c r="B4975" s="14" t="s">
        <v>295</v>
      </c>
      <c r="C4975" s="14" t="s">
        <v>4383</v>
      </c>
    </row>
    <row r="4976" spans="1:3" x14ac:dyDescent="0.25">
      <c r="A4976" s="17" t="s">
        <v>4382</v>
      </c>
      <c r="B4976" s="14" t="s">
        <v>295</v>
      </c>
      <c r="C4976" s="14" t="s">
        <v>4364</v>
      </c>
    </row>
    <row r="4977" spans="1:3" x14ac:dyDescent="0.25">
      <c r="A4977" s="17" t="s">
        <v>4381</v>
      </c>
      <c r="B4977" s="14" t="s">
        <v>295</v>
      </c>
      <c r="C4977" s="14" t="s">
        <v>4364</v>
      </c>
    </row>
    <row r="4978" spans="1:3" x14ac:dyDescent="0.25">
      <c r="A4978" s="17" t="s">
        <v>4380</v>
      </c>
      <c r="B4978" s="14" t="s">
        <v>295</v>
      </c>
      <c r="C4978" s="14" t="s">
        <v>4364</v>
      </c>
    </row>
    <row r="4979" spans="1:3" x14ac:dyDescent="0.25">
      <c r="A4979" s="17" t="s">
        <v>4379</v>
      </c>
      <c r="B4979" s="14" t="s">
        <v>295</v>
      </c>
      <c r="C4979" s="14" t="s">
        <v>4364</v>
      </c>
    </row>
    <row r="4980" spans="1:3" x14ac:dyDescent="0.25">
      <c r="A4980" s="17" t="s">
        <v>4378</v>
      </c>
      <c r="B4980" s="14" t="s">
        <v>295</v>
      </c>
      <c r="C4980" s="14" t="s">
        <v>4314</v>
      </c>
    </row>
    <row r="4981" spans="1:3" x14ac:dyDescent="0.25">
      <c r="A4981" s="17" t="s">
        <v>4377</v>
      </c>
      <c r="B4981" s="14" t="s">
        <v>295</v>
      </c>
      <c r="C4981" s="14" t="s">
        <v>4364</v>
      </c>
    </row>
    <row r="4982" spans="1:3" x14ac:dyDescent="0.25">
      <c r="A4982" s="17" t="s">
        <v>4376</v>
      </c>
      <c r="B4982" s="14" t="s">
        <v>295</v>
      </c>
      <c r="C4982" s="14" t="s">
        <v>4364</v>
      </c>
    </row>
    <row r="4983" spans="1:3" x14ac:dyDescent="0.25">
      <c r="A4983" s="17" t="s">
        <v>4375</v>
      </c>
      <c r="B4983" s="14" t="s">
        <v>295</v>
      </c>
      <c r="C4983" s="14" t="s">
        <v>4364</v>
      </c>
    </row>
    <row r="4984" spans="1:3" x14ac:dyDescent="0.25">
      <c r="A4984" s="17" t="s">
        <v>4374</v>
      </c>
      <c r="B4984" s="14" t="s">
        <v>295</v>
      </c>
      <c r="C4984" s="14" t="s">
        <v>4364</v>
      </c>
    </row>
    <row r="4985" spans="1:3" x14ac:dyDescent="0.25">
      <c r="A4985" s="17" t="s">
        <v>4373</v>
      </c>
      <c r="B4985" s="14" t="s">
        <v>295</v>
      </c>
      <c r="C4985" s="14" t="s">
        <v>4364</v>
      </c>
    </row>
    <row r="4986" spans="1:3" x14ac:dyDescent="0.25">
      <c r="A4986" s="17" t="s">
        <v>4372</v>
      </c>
      <c r="B4986" s="14" t="s">
        <v>295</v>
      </c>
      <c r="C4986" s="14" t="s">
        <v>4364</v>
      </c>
    </row>
    <row r="4987" spans="1:3" x14ac:dyDescent="0.25">
      <c r="A4987" s="17" t="s">
        <v>4371</v>
      </c>
      <c r="B4987" s="14" t="s">
        <v>295</v>
      </c>
      <c r="C4987" s="14" t="s">
        <v>4364</v>
      </c>
    </row>
    <row r="4988" spans="1:3" x14ac:dyDescent="0.25">
      <c r="A4988" s="17" t="s">
        <v>4370</v>
      </c>
      <c r="B4988" s="14" t="s">
        <v>295</v>
      </c>
      <c r="C4988" s="14" t="s">
        <v>4364</v>
      </c>
    </row>
    <row r="4989" spans="1:3" x14ac:dyDescent="0.25">
      <c r="A4989" s="17" t="s">
        <v>4369</v>
      </c>
      <c r="B4989" s="14" t="s">
        <v>295</v>
      </c>
      <c r="C4989" s="14" t="s">
        <v>4364</v>
      </c>
    </row>
    <row r="4990" spans="1:3" x14ac:dyDescent="0.25">
      <c r="A4990" s="17" t="s">
        <v>4368</v>
      </c>
      <c r="B4990" s="14" t="s">
        <v>295</v>
      </c>
      <c r="C4990" s="14" t="s">
        <v>4364</v>
      </c>
    </row>
    <row r="4991" spans="1:3" x14ac:dyDescent="0.25">
      <c r="A4991" s="17" t="s">
        <v>4367</v>
      </c>
      <c r="B4991" s="14" t="s">
        <v>295</v>
      </c>
      <c r="C4991" s="14" t="s">
        <v>4364</v>
      </c>
    </row>
    <row r="4992" spans="1:3" x14ac:dyDescent="0.25">
      <c r="A4992" s="17" t="s">
        <v>4366</v>
      </c>
      <c r="B4992" s="14" t="s">
        <v>295</v>
      </c>
      <c r="C4992" s="14" t="s">
        <v>4364</v>
      </c>
    </row>
    <row r="4993" spans="1:3" x14ac:dyDescent="0.25">
      <c r="A4993" s="17" t="s">
        <v>4365</v>
      </c>
      <c r="B4993" s="14" t="s">
        <v>295</v>
      </c>
      <c r="C4993" s="14" t="s">
        <v>4364</v>
      </c>
    </row>
    <row r="4994" spans="1:3" x14ac:dyDescent="0.25">
      <c r="A4994" s="17" t="s">
        <v>4363</v>
      </c>
      <c r="B4994" s="14" t="s">
        <v>295</v>
      </c>
      <c r="C4994" s="14" t="s">
        <v>4352</v>
      </c>
    </row>
    <row r="4995" spans="1:3" x14ac:dyDescent="0.25">
      <c r="A4995" s="17" t="s">
        <v>4362</v>
      </c>
      <c r="B4995" s="14" t="s">
        <v>295</v>
      </c>
      <c r="C4995" s="14" t="s">
        <v>4319</v>
      </c>
    </row>
    <row r="4996" spans="1:3" x14ac:dyDescent="0.25">
      <c r="A4996" s="17" t="s">
        <v>4361</v>
      </c>
      <c r="B4996" s="14" t="s">
        <v>295</v>
      </c>
      <c r="C4996" s="14" t="s">
        <v>4352</v>
      </c>
    </row>
    <row r="4997" spans="1:3" x14ac:dyDescent="0.25">
      <c r="A4997" s="17" t="s">
        <v>4360</v>
      </c>
      <c r="B4997" s="14" t="s">
        <v>295</v>
      </c>
      <c r="C4997" s="14" t="s">
        <v>4359</v>
      </c>
    </row>
    <row r="4998" spans="1:3" x14ac:dyDescent="0.25">
      <c r="A4998" s="17" t="s">
        <v>4358</v>
      </c>
      <c r="B4998" s="14" t="s">
        <v>295</v>
      </c>
      <c r="C4998" s="14" t="s">
        <v>4348</v>
      </c>
    </row>
    <row r="4999" spans="1:3" x14ac:dyDescent="0.25">
      <c r="A4999" s="17" t="s">
        <v>4357</v>
      </c>
      <c r="B4999" s="14" t="s">
        <v>295</v>
      </c>
      <c r="C4999" s="14" t="s">
        <v>4348</v>
      </c>
    </row>
    <row r="5000" spans="1:3" x14ac:dyDescent="0.25">
      <c r="A5000" s="17" t="s">
        <v>4356</v>
      </c>
      <c r="B5000" s="14" t="s">
        <v>295</v>
      </c>
      <c r="C5000" s="14" t="s">
        <v>4348</v>
      </c>
    </row>
    <row r="5001" spans="1:3" x14ac:dyDescent="0.25">
      <c r="A5001" s="17" t="s">
        <v>4355</v>
      </c>
      <c r="B5001" s="14" t="s">
        <v>295</v>
      </c>
      <c r="C5001" s="14" t="s">
        <v>4348</v>
      </c>
    </row>
    <row r="5002" spans="1:3" x14ac:dyDescent="0.25">
      <c r="A5002" s="17" t="s">
        <v>4354</v>
      </c>
      <c r="B5002" s="14" t="s">
        <v>295</v>
      </c>
      <c r="C5002" s="14" t="s">
        <v>4352</v>
      </c>
    </row>
    <row r="5003" spans="1:3" x14ac:dyDescent="0.25">
      <c r="A5003" s="17" t="s">
        <v>4353</v>
      </c>
      <c r="B5003" s="14" t="s">
        <v>295</v>
      </c>
      <c r="C5003" s="14" t="s">
        <v>4352</v>
      </c>
    </row>
    <row r="5004" spans="1:3" x14ac:dyDescent="0.25">
      <c r="A5004" s="17" t="s">
        <v>4351</v>
      </c>
      <c r="B5004" s="14" t="s">
        <v>295</v>
      </c>
      <c r="C5004" s="14" t="s">
        <v>4348</v>
      </c>
    </row>
    <row r="5005" spans="1:3" x14ac:dyDescent="0.25">
      <c r="A5005" s="17" t="s">
        <v>4350</v>
      </c>
      <c r="B5005" s="14" t="s">
        <v>295</v>
      </c>
      <c r="C5005" s="14" t="s">
        <v>4348</v>
      </c>
    </row>
    <row r="5006" spans="1:3" x14ac:dyDescent="0.25">
      <c r="A5006" s="17" t="s">
        <v>4349</v>
      </c>
      <c r="B5006" s="14" t="s">
        <v>295</v>
      </c>
      <c r="C5006" s="14" t="s">
        <v>4348</v>
      </c>
    </row>
    <row r="5007" spans="1:3" x14ac:dyDescent="0.25">
      <c r="A5007" s="17" t="s">
        <v>4347</v>
      </c>
      <c r="B5007" s="14" t="s">
        <v>295</v>
      </c>
      <c r="C5007" s="14" t="s">
        <v>4309</v>
      </c>
    </row>
    <row r="5008" spans="1:3" x14ac:dyDescent="0.25">
      <c r="A5008" s="17" t="s">
        <v>4346</v>
      </c>
      <c r="B5008" s="14" t="s">
        <v>295</v>
      </c>
      <c r="C5008" s="14" t="s">
        <v>4309</v>
      </c>
    </row>
    <row r="5009" spans="1:3" x14ac:dyDescent="0.25">
      <c r="A5009" s="17" t="s">
        <v>4345</v>
      </c>
      <c r="B5009" s="14" t="s">
        <v>295</v>
      </c>
      <c r="C5009" s="14" t="s">
        <v>4309</v>
      </c>
    </row>
    <row r="5010" spans="1:3" x14ac:dyDescent="0.25">
      <c r="A5010" s="17" t="s">
        <v>4344</v>
      </c>
      <c r="B5010" s="14" t="s">
        <v>295</v>
      </c>
      <c r="C5010" s="14" t="s">
        <v>4309</v>
      </c>
    </row>
    <row r="5011" spans="1:3" x14ac:dyDescent="0.25">
      <c r="A5011" s="17" t="s">
        <v>4343</v>
      </c>
      <c r="B5011" s="14" t="s">
        <v>295</v>
      </c>
      <c r="C5011" s="14" t="s">
        <v>4338</v>
      </c>
    </row>
    <row r="5012" spans="1:3" x14ac:dyDescent="0.25">
      <c r="A5012" s="17" t="s">
        <v>4342</v>
      </c>
      <c r="B5012" s="14" t="s">
        <v>295</v>
      </c>
      <c r="C5012" s="14" t="s">
        <v>4338</v>
      </c>
    </row>
    <row r="5013" spans="1:3" x14ac:dyDescent="0.25">
      <c r="A5013" s="17" t="s">
        <v>4341</v>
      </c>
      <c r="B5013" s="14" t="s">
        <v>295</v>
      </c>
      <c r="C5013" s="14" t="s">
        <v>4309</v>
      </c>
    </row>
    <row r="5014" spans="1:3" x14ac:dyDescent="0.25">
      <c r="A5014" s="17" t="s">
        <v>4340</v>
      </c>
      <c r="B5014" s="14" t="s">
        <v>295</v>
      </c>
      <c r="C5014" s="14" t="s">
        <v>4302</v>
      </c>
    </row>
    <row r="5015" spans="1:3" x14ac:dyDescent="0.25">
      <c r="A5015" s="17" t="s">
        <v>4339</v>
      </c>
      <c r="B5015" s="14" t="s">
        <v>295</v>
      </c>
      <c r="C5015" s="14" t="s">
        <v>4338</v>
      </c>
    </row>
    <row r="5016" spans="1:3" x14ac:dyDescent="0.25">
      <c r="A5016" s="17" t="s">
        <v>4337</v>
      </c>
      <c r="B5016" s="14" t="s">
        <v>295</v>
      </c>
      <c r="C5016" s="14" t="s">
        <v>4309</v>
      </c>
    </row>
    <row r="5017" spans="1:3" x14ac:dyDescent="0.25">
      <c r="A5017" s="17" t="s">
        <v>4336</v>
      </c>
      <c r="B5017" s="14" t="s">
        <v>295</v>
      </c>
      <c r="C5017" s="14" t="s">
        <v>4309</v>
      </c>
    </row>
    <row r="5018" spans="1:3" x14ac:dyDescent="0.25">
      <c r="A5018" s="17" t="s">
        <v>4335</v>
      </c>
      <c r="B5018" s="14" t="s">
        <v>295</v>
      </c>
      <c r="C5018" s="14" t="s">
        <v>4302</v>
      </c>
    </row>
    <row r="5019" spans="1:3" x14ac:dyDescent="0.25">
      <c r="A5019" s="17" t="s">
        <v>4334</v>
      </c>
      <c r="B5019" s="14" t="s">
        <v>295</v>
      </c>
      <c r="C5019" s="14" t="s">
        <v>4302</v>
      </c>
    </row>
    <row r="5020" spans="1:3" x14ac:dyDescent="0.25">
      <c r="A5020" s="17" t="s">
        <v>4333</v>
      </c>
      <c r="B5020" s="14" t="s">
        <v>295</v>
      </c>
      <c r="C5020" s="14" t="s">
        <v>4332</v>
      </c>
    </row>
    <row r="5021" spans="1:3" x14ac:dyDescent="0.25">
      <c r="A5021" s="17" t="s">
        <v>4331</v>
      </c>
      <c r="B5021" s="14" t="s">
        <v>295</v>
      </c>
      <c r="C5021" s="14" t="s">
        <v>4302</v>
      </c>
    </row>
    <row r="5022" spans="1:3" x14ac:dyDescent="0.25">
      <c r="A5022" s="17" t="s">
        <v>4330</v>
      </c>
      <c r="B5022" s="14" t="s">
        <v>295</v>
      </c>
      <c r="C5022" s="14" t="s">
        <v>4302</v>
      </c>
    </row>
    <row r="5023" spans="1:3" x14ac:dyDescent="0.25">
      <c r="A5023" s="17" t="s">
        <v>4329</v>
      </c>
      <c r="B5023" s="14" t="s">
        <v>295</v>
      </c>
      <c r="C5023" s="14" t="s">
        <v>4302</v>
      </c>
    </row>
    <row r="5024" spans="1:3" x14ac:dyDescent="0.25">
      <c r="A5024" s="17" t="s">
        <v>4328</v>
      </c>
      <c r="B5024" s="14" t="s">
        <v>295</v>
      </c>
      <c r="C5024" s="14" t="s">
        <v>4302</v>
      </c>
    </row>
    <row r="5025" spans="1:3" x14ac:dyDescent="0.25">
      <c r="A5025" s="17" t="s">
        <v>4327</v>
      </c>
      <c r="B5025" s="14" t="s">
        <v>295</v>
      </c>
      <c r="C5025" s="14" t="s">
        <v>4302</v>
      </c>
    </row>
    <row r="5026" spans="1:3" x14ac:dyDescent="0.25">
      <c r="A5026" s="17" t="s">
        <v>4326</v>
      </c>
      <c r="B5026" s="14" t="s">
        <v>295</v>
      </c>
      <c r="C5026" s="14" t="s">
        <v>4297</v>
      </c>
    </row>
    <row r="5027" spans="1:3" x14ac:dyDescent="0.25">
      <c r="A5027" s="17" t="s">
        <v>4325</v>
      </c>
      <c r="B5027" s="14" t="s">
        <v>295</v>
      </c>
      <c r="C5027" s="14" t="s">
        <v>4297</v>
      </c>
    </row>
    <row r="5028" spans="1:3" x14ac:dyDescent="0.25">
      <c r="A5028" s="17" t="s">
        <v>4324</v>
      </c>
      <c r="B5028" s="14" t="s">
        <v>295</v>
      </c>
      <c r="C5028" s="14" t="s">
        <v>4297</v>
      </c>
    </row>
    <row r="5029" spans="1:3" x14ac:dyDescent="0.25">
      <c r="A5029" s="17" t="s">
        <v>4323</v>
      </c>
      <c r="B5029" s="14" t="s">
        <v>295</v>
      </c>
      <c r="C5029" s="14" t="s">
        <v>4297</v>
      </c>
    </row>
    <row r="5030" spans="1:3" x14ac:dyDescent="0.25">
      <c r="A5030" s="17" t="s">
        <v>4322</v>
      </c>
      <c r="B5030" s="14" t="s">
        <v>295</v>
      </c>
      <c r="C5030" s="14" t="s">
        <v>4297</v>
      </c>
    </row>
    <row r="5031" spans="1:3" x14ac:dyDescent="0.25">
      <c r="A5031" s="17" t="s">
        <v>4321</v>
      </c>
      <c r="B5031" s="14" t="s">
        <v>295</v>
      </c>
      <c r="C5031" s="14" t="s">
        <v>4319</v>
      </c>
    </row>
    <row r="5032" spans="1:3" x14ac:dyDescent="0.25">
      <c r="A5032" s="17" t="s">
        <v>4320</v>
      </c>
      <c r="B5032" s="14" t="s">
        <v>295</v>
      </c>
      <c r="C5032" s="14" t="s">
        <v>4319</v>
      </c>
    </row>
    <row r="5033" spans="1:3" x14ac:dyDescent="0.25">
      <c r="A5033" s="17" t="s">
        <v>4318</v>
      </c>
      <c r="B5033" s="14" t="s">
        <v>295</v>
      </c>
      <c r="C5033" s="14" t="s">
        <v>4317</v>
      </c>
    </row>
    <row r="5034" spans="1:3" x14ac:dyDescent="0.25">
      <c r="A5034" s="17" t="s">
        <v>4316</v>
      </c>
      <c r="B5034" s="14" t="s">
        <v>295</v>
      </c>
      <c r="C5034" s="14" t="s">
        <v>4314</v>
      </c>
    </row>
    <row r="5035" spans="1:3" x14ac:dyDescent="0.25">
      <c r="A5035" s="17" t="s">
        <v>4315</v>
      </c>
      <c r="B5035" s="14" t="s">
        <v>295</v>
      </c>
      <c r="C5035" s="14" t="s">
        <v>4314</v>
      </c>
    </row>
    <row r="5036" spans="1:3" x14ac:dyDescent="0.25">
      <c r="A5036" s="17" t="s">
        <v>4313</v>
      </c>
      <c r="B5036" s="14" t="s">
        <v>295</v>
      </c>
      <c r="C5036" s="14" t="s">
        <v>4309</v>
      </c>
    </row>
    <row r="5037" spans="1:3" x14ac:dyDescent="0.25">
      <c r="A5037" s="17" t="s">
        <v>4312</v>
      </c>
      <c r="B5037" s="14" t="s">
        <v>295</v>
      </c>
      <c r="C5037" s="14" t="s">
        <v>4309</v>
      </c>
    </row>
    <row r="5038" spans="1:3" x14ac:dyDescent="0.25">
      <c r="A5038" s="17" t="s">
        <v>4311</v>
      </c>
      <c r="B5038" s="14" t="s">
        <v>295</v>
      </c>
      <c r="C5038" s="14" t="s">
        <v>4309</v>
      </c>
    </row>
    <row r="5039" spans="1:3" x14ac:dyDescent="0.25">
      <c r="A5039" s="17" t="s">
        <v>4310</v>
      </c>
      <c r="B5039" s="14" t="s">
        <v>295</v>
      </c>
      <c r="C5039" s="14" t="s">
        <v>4309</v>
      </c>
    </row>
    <row r="5040" spans="1:3" x14ac:dyDescent="0.25">
      <c r="A5040" s="17" t="s">
        <v>4308</v>
      </c>
      <c r="B5040" s="14" t="s">
        <v>295</v>
      </c>
      <c r="C5040" s="14" t="s">
        <v>4297</v>
      </c>
    </row>
    <row r="5041" spans="1:3" x14ac:dyDescent="0.25">
      <c r="A5041" s="17" t="s">
        <v>4307</v>
      </c>
      <c r="B5041" s="14" t="s">
        <v>295</v>
      </c>
      <c r="C5041" s="14" t="s">
        <v>4297</v>
      </c>
    </row>
    <row r="5042" spans="1:3" x14ac:dyDescent="0.25">
      <c r="A5042" s="17" t="s">
        <v>4306</v>
      </c>
      <c r="B5042" s="14" t="s">
        <v>295</v>
      </c>
      <c r="C5042" s="14" t="s">
        <v>4297</v>
      </c>
    </row>
    <row r="5043" spans="1:3" x14ac:dyDescent="0.25">
      <c r="A5043" s="17" t="s">
        <v>4305</v>
      </c>
      <c r="B5043" s="14" t="s">
        <v>295</v>
      </c>
      <c r="C5043" s="14" t="s">
        <v>4297</v>
      </c>
    </row>
    <row r="5044" spans="1:3" x14ac:dyDescent="0.25">
      <c r="A5044" s="17" t="s">
        <v>4304</v>
      </c>
      <c r="B5044" s="14" t="s">
        <v>295</v>
      </c>
      <c r="C5044" s="14" t="s">
        <v>4302</v>
      </c>
    </row>
    <row r="5045" spans="1:3" x14ac:dyDescent="0.25">
      <c r="A5045" s="17" t="s">
        <v>4303</v>
      </c>
      <c r="B5045" s="14" t="s">
        <v>295</v>
      </c>
      <c r="C5045" s="14" t="s">
        <v>4302</v>
      </c>
    </row>
    <row r="5046" spans="1:3" x14ac:dyDescent="0.25">
      <c r="A5046" s="17" t="s">
        <v>4301</v>
      </c>
      <c r="B5046" s="14" t="s">
        <v>295</v>
      </c>
      <c r="C5046" s="14" t="s">
        <v>4297</v>
      </c>
    </row>
    <row r="5047" spans="1:3" x14ac:dyDescent="0.25">
      <c r="A5047" s="17" t="s">
        <v>4300</v>
      </c>
      <c r="B5047" s="14" t="s">
        <v>295</v>
      </c>
      <c r="C5047" s="14" t="s">
        <v>4297</v>
      </c>
    </row>
    <row r="5048" spans="1:3" x14ac:dyDescent="0.25">
      <c r="A5048" s="17" t="s">
        <v>4299</v>
      </c>
      <c r="B5048" s="14" t="s">
        <v>295</v>
      </c>
      <c r="C5048" s="14" t="s">
        <v>4297</v>
      </c>
    </row>
    <row r="5049" spans="1:3" x14ac:dyDescent="0.25">
      <c r="A5049" s="17" t="s">
        <v>4298</v>
      </c>
      <c r="B5049" s="14" t="s">
        <v>295</v>
      </c>
      <c r="C5049" s="14" t="s">
        <v>4297</v>
      </c>
    </row>
    <row r="5050" spans="1:3" x14ac:dyDescent="0.25">
      <c r="A5050" s="17" t="s">
        <v>4296</v>
      </c>
      <c r="B5050" s="14" t="s">
        <v>291</v>
      </c>
      <c r="C5050" s="14" t="s">
        <v>4214</v>
      </c>
    </row>
    <row r="5051" spans="1:3" x14ac:dyDescent="0.25">
      <c r="A5051" s="17" t="s">
        <v>4295</v>
      </c>
      <c r="B5051" s="14" t="s">
        <v>291</v>
      </c>
      <c r="C5051" s="14" t="s">
        <v>4214</v>
      </c>
    </row>
    <row r="5052" spans="1:3" x14ac:dyDescent="0.25">
      <c r="A5052" s="17" t="s">
        <v>4294</v>
      </c>
      <c r="B5052" s="14" t="s">
        <v>291</v>
      </c>
      <c r="C5052" s="14" t="s">
        <v>4214</v>
      </c>
    </row>
    <row r="5053" spans="1:3" x14ac:dyDescent="0.25">
      <c r="A5053" s="17" t="s">
        <v>4293</v>
      </c>
      <c r="B5053" s="14" t="s">
        <v>291</v>
      </c>
      <c r="C5053" s="14" t="s">
        <v>4214</v>
      </c>
    </row>
    <row r="5054" spans="1:3" x14ac:dyDescent="0.25">
      <c r="A5054" s="17" t="s">
        <v>4292</v>
      </c>
      <c r="B5054" s="14" t="s">
        <v>291</v>
      </c>
      <c r="C5054" s="14" t="s">
        <v>4227</v>
      </c>
    </row>
    <row r="5055" spans="1:3" x14ac:dyDescent="0.25">
      <c r="A5055" s="17" t="s">
        <v>4292</v>
      </c>
      <c r="B5055" s="14" t="s">
        <v>291</v>
      </c>
      <c r="C5055" s="14" t="s">
        <v>4214</v>
      </c>
    </row>
    <row r="5056" spans="1:3" x14ac:dyDescent="0.25">
      <c r="A5056" s="17" t="s">
        <v>4291</v>
      </c>
      <c r="B5056" s="14" t="s">
        <v>291</v>
      </c>
      <c r="C5056" s="14" t="s">
        <v>4214</v>
      </c>
    </row>
    <row r="5057" spans="1:3" x14ac:dyDescent="0.25">
      <c r="A5057" s="17" t="s">
        <v>4290</v>
      </c>
      <c r="B5057" s="14" t="s">
        <v>291</v>
      </c>
      <c r="C5057" s="14" t="s">
        <v>4214</v>
      </c>
    </row>
    <row r="5058" spans="1:3" x14ac:dyDescent="0.25">
      <c r="A5058" s="17" t="s">
        <v>4289</v>
      </c>
      <c r="B5058" s="14" t="s">
        <v>291</v>
      </c>
      <c r="C5058" s="14" t="s">
        <v>4214</v>
      </c>
    </row>
    <row r="5059" spans="1:3" x14ac:dyDescent="0.25">
      <c r="A5059" s="17" t="s">
        <v>4288</v>
      </c>
      <c r="B5059" s="14" t="s">
        <v>291</v>
      </c>
      <c r="C5059" s="14" t="s">
        <v>4207</v>
      </c>
    </row>
    <row r="5060" spans="1:3" x14ac:dyDescent="0.25">
      <c r="A5060" s="17" t="s">
        <v>4287</v>
      </c>
      <c r="B5060" s="14" t="s">
        <v>291</v>
      </c>
      <c r="C5060" s="14" t="s">
        <v>4207</v>
      </c>
    </row>
    <row r="5061" spans="1:3" x14ac:dyDescent="0.25">
      <c r="A5061" s="17" t="s">
        <v>4286</v>
      </c>
      <c r="B5061" s="14" t="s">
        <v>291</v>
      </c>
      <c r="C5061" s="14" t="s">
        <v>4207</v>
      </c>
    </row>
    <row r="5062" spans="1:3" x14ac:dyDescent="0.25">
      <c r="A5062" s="17" t="s">
        <v>4285</v>
      </c>
      <c r="B5062" s="14" t="s">
        <v>291</v>
      </c>
      <c r="C5062" s="14" t="s">
        <v>4207</v>
      </c>
    </row>
    <row r="5063" spans="1:3" x14ac:dyDescent="0.25">
      <c r="A5063" s="17" t="s">
        <v>4284</v>
      </c>
      <c r="B5063" s="14" t="s">
        <v>291</v>
      </c>
      <c r="C5063" s="14" t="s">
        <v>4207</v>
      </c>
    </row>
    <row r="5064" spans="1:3" x14ac:dyDescent="0.25">
      <c r="A5064" s="17" t="s">
        <v>4283</v>
      </c>
      <c r="B5064" s="14" t="s">
        <v>291</v>
      </c>
      <c r="C5064" s="14" t="s">
        <v>4207</v>
      </c>
    </row>
    <row r="5065" spans="1:3" x14ac:dyDescent="0.25">
      <c r="A5065" s="17" t="s">
        <v>4282</v>
      </c>
      <c r="B5065" s="14" t="s">
        <v>291</v>
      </c>
      <c r="C5065" s="14" t="s">
        <v>4214</v>
      </c>
    </row>
    <row r="5066" spans="1:3" x14ac:dyDescent="0.25">
      <c r="A5066" s="17" t="s">
        <v>4281</v>
      </c>
      <c r="B5066" s="14" t="s">
        <v>291</v>
      </c>
      <c r="C5066" s="14" t="s">
        <v>4214</v>
      </c>
    </row>
    <row r="5067" spans="1:3" x14ac:dyDescent="0.25">
      <c r="A5067" s="17" t="s">
        <v>4280</v>
      </c>
      <c r="B5067" s="14" t="s">
        <v>291</v>
      </c>
      <c r="C5067" s="14" t="s">
        <v>4214</v>
      </c>
    </row>
    <row r="5068" spans="1:3" x14ac:dyDescent="0.25">
      <c r="A5068" s="17" t="s">
        <v>4279</v>
      </c>
      <c r="B5068" s="14" t="s">
        <v>291</v>
      </c>
      <c r="C5068" s="14" t="s">
        <v>4214</v>
      </c>
    </row>
    <row r="5069" spans="1:3" x14ac:dyDescent="0.25">
      <c r="A5069" s="17" t="s">
        <v>4278</v>
      </c>
      <c r="B5069" s="14" t="s">
        <v>291</v>
      </c>
      <c r="C5069" s="14" t="s">
        <v>4214</v>
      </c>
    </row>
    <row r="5070" spans="1:3" x14ac:dyDescent="0.25">
      <c r="A5070" s="17" t="s">
        <v>4277</v>
      </c>
      <c r="B5070" s="14" t="s">
        <v>291</v>
      </c>
      <c r="C5070" s="14" t="s">
        <v>4214</v>
      </c>
    </row>
    <row r="5071" spans="1:3" x14ac:dyDescent="0.25">
      <c r="A5071" s="17" t="s">
        <v>4276</v>
      </c>
      <c r="B5071" s="14" t="s">
        <v>291</v>
      </c>
      <c r="C5071" s="14" t="s">
        <v>4214</v>
      </c>
    </row>
    <row r="5072" spans="1:3" x14ac:dyDescent="0.25">
      <c r="A5072" s="17" t="s">
        <v>4275</v>
      </c>
      <c r="B5072" s="14" t="s">
        <v>291</v>
      </c>
      <c r="C5072" s="14" t="s">
        <v>4214</v>
      </c>
    </row>
    <row r="5073" spans="1:3" x14ac:dyDescent="0.25">
      <c r="A5073" s="17" t="s">
        <v>4274</v>
      </c>
      <c r="B5073" s="14" t="s">
        <v>291</v>
      </c>
      <c r="C5073" s="14" t="s">
        <v>4214</v>
      </c>
    </row>
    <row r="5074" spans="1:3" x14ac:dyDescent="0.25">
      <c r="A5074" s="17" t="s">
        <v>4273</v>
      </c>
      <c r="B5074" s="14" t="s">
        <v>291</v>
      </c>
      <c r="C5074" s="14" t="s">
        <v>4214</v>
      </c>
    </row>
    <row r="5075" spans="1:3" x14ac:dyDescent="0.25">
      <c r="A5075" s="17" t="s">
        <v>4272</v>
      </c>
      <c r="B5075" s="14" t="s">
        <v>291</v>
      </c>
      <c r="C5075" s="14" t="s">
        <v>4227</v>
      </c>
    </row>
    <row r="5076" spans="1:3" x14ac:dyDescent="0.25">
      <c r="A5076" s="17" t="s">
        <v>4271</v>
      </c>
      <c r="B5076" s="14" t="s">
        <v>291</v>
      </c>
      <c r="C5076" s="14" t="s">
        <v>4227</v>
      </c>
    </row>
    <row r="5077" spans="1:3" x14ac:dyDescent="0.25">
      <c r="A5077" s="17" t="s">
        <v>4270</v>
      </c>
      <c r="B5077" s="14" t="s">
        <v>291</v>
      </c>
      <c r="C5077" s="14" t="s">
        <v>4227</v>
      </c>
    </row>
    <row r="5078" spans="1:3" x14ac:dyDescent="0.25">
      <c r="A5078" s="17" t="s">
        <v>4269</v>
      </c>
      <c r="B5078" s="14" t="s">
        <v>291</v>
      </c>
      <c r="C5078" s="14" t="s">
        <v>4188</v>
      </c>
    </row>
    <row r="5079" spans="1:3" x14ac:dyDescent="0.25">
      <c r="A5079" s="17" t="s">
        <v>4269</v>
      </c>
      <c r="B5079" s="14" t="s">
        <v>291</v>
      </c>
      <c r="C5079" s="14" t="s">
        <v>4227</v>
      </c>
    </row>
    <row r="5080" spans="1:3" x14ac:dyDescent="0.25">
      <c r="A5080" s="17" t="s">
        <v>4269</v>
      </c>
      <c r="B5080" s="14" t="s">
        <v>291</v>
      </c>
      <c r="C5080" s="14" t="s">
        <v>4210</v>
      </c>
    </row>
    <row r="5081" spans="1:3" x14ac:dyDescent="0.25">
      <c r="A5081" s="17" t="s">
        <v>4268</v>
      </c>
      <c r="B5081" s="14" t="s">
        <v>291</v>
      </c>
      <c r="C5081" s="14" t="s">
        <v>4188</v>
      </c>
    </row>
    <row r="5082" spans="1:3" x14ac:dyDescent="0.25">
      <c r="A5082" s="17" t="s">
        <v>4267</v>
      </c>
      <c r="B5082" s="14" t="s">
        <v>291</v>
      </c>
      <c r="C5082" s="14" t="s">
        <v>4188</v>
      </c>
    </row>
    <row r="5083" spans="1:3" x14ac:dyDescent="0.25">
      <c r="A5083" s="17" t="s">
        <v>4266</v>
      </c>
      <c r="B5083" s="14" t="s">
        <v>291</v>
      </c>
      <c r="C5083" s="14" t="s">
        <v>4218</v>
      </c>
    </row>
    <row r="5084" spans="1:3" x14ac:dyDescent="0.25">
      <c r="A5084" s="17" t="s">
        <v>4265</v>
      </c>
      <c r="B5084" s="14" t="s">
        <v>291</v>
      </c>
      <c r="C5084" s="14" t="s">
        <v>4218</v>
      </c>
    </row>
    <row r="5085" spans="1:3" x14ac:dyDescent="0.25">
      <c r="A5085" s="17" t="s">
        <v>4264</v>
      </c>
      <c r="B5085" s="14" t="s">
        <v>291</v>
      </c>
      <c r="C5085" s="14" t="s">
        <v>4218</v>
      </c>
    </row>
    <row r="5086" spans="1:3" x14ac:dyDescent="0.25">
      <c r="A5086" s="17" t="s">
        <v>4264</v>
      </c>
      <c r="B5086" s="14" t="s">
        <v>291</v>
      </c>
      <c r="C5086" s="14" t="s">
        <v>4227</v>
      </c>
    </row>
    <row r="5087" spans="1:3" x14ac:dyDescent="0.25">
      <c r="A5087" s="17" t="s">
        <v>4263</v>
      </c>
      <c r="B5087" s="14" t="s">
        <v>291</v>
      </c>
      <c r="C5087" s="14" t="s">
        <v>4188</v>
      </c>
    </row>
    <row r="5088" spans="1:3" x14ac:dyDescent="0.25">
      <c r="A5088" s="17" t="s">
        <v>4262</v>
      </c>
      <c r="B5088" s="14" t="s">
        <v>291</v>
      </c>
      <c r="C5088" s="14" t="s">
        <v>4188</v>
      </c>
    </row>
    <row r="5089" spans="1:3" x14ac:dyDescent="0.25">
      <c r="A5089" s="17" t="s">
        <v>4261</v>
      </c>
      <c r="B5089" s="14" t="s">
        <v>291</v>
      </c>
      <c r="C5089" s="14" t="s">
        <v>4227</v>
      </c>
    </row>
    <row r="5090" spans="1:3" x14ac:dyDescent="0.25">
      <c r="A5090" s="17" t="s">
        <v>4260</v>
      </c>
      <c r="B5090" s="14" t="s">
        <v>291</v>
      </c>
      <c r="C5090" s="14" t="s">
        <v>4227</v>
      </c>
    </row>
    <row r="5091" spans="1:3" x14ac:dyDescent="0.25">
      <c r="A5091" s="17" t="s">
        <v>4259</v>
      </c>
      <c r="B5091" s="14" t="s">
        <v>291</v>
      </c>
      <c r="C5091" s="14" t="s">
        <v>4227</v>
      </c>
    </row>
    <row r="5092" spans="1:3" x14ac:dyDescent="0.25">
      <c r="A5092" s="17" t="s">
        <v>4258</v>
      </c>
      <c r="B5092" s="14" t="s">
        <v>291</v>
      </c>
      <c r="C5092" s="14" t="s">
        <v>4227</v>
      </c>
    </row>
    <row r="5093" spans="1:3" x14ac:dyDescent="0.25">
      <c r="A5093" s="17" t="s">
        <v>4257</v>
      </c>
      <c r="B5093" s="14" t="s">
        <v>291</v>
      </c>
      <c r="C5093" s="14" t="s">
        <v>4214</v>
      </c>
    </row>
    <row r="5094" spans="1:3" x14ac:dyDescent="0.25">
      <c r="A5094" s="17" t="s">
        <v>4256</v>
      </c>
      <c r="B5094" s="14" t="s">
        <v>291</v>
      </c>
      <c r="C5094" s="14" t="s">
        <v>4227</v>
      </c>
    </row>
    <row r="5095" spans="1:3" x14ac:dyDescent="0.25">
      <c r="A5095" s="17" t="s">
        <v>4255</v>
      </c>
      <c r="B5095" s="14" t="s">
        <v>291</v>
      </c>
      <c r="C5095" s="14" t="s">
        <v>4227</v>
      </c>
    </row>
    <row r="5096" spans="1:3" x14ac:dyDescent="0.25">
      <c r="A5096" s="17" t="s">
        <v>4254</v>
      </c>
      <c r="B5096" s="14" t="s">
        <v>291</v>
      </c>
      <c r="C5096" s="14" t="s">
        <v>4218</v>
      </c>
    </row>
    <row r="5097" spans="1:3" x14ac:dyDescent="0.25">
      <c r="A5097" s="17" t="s">
        <v>4253</v>
      </c>
      <c r="B5097" s="14" t="s">
        <v>291</v>
      </c>
      <c r="C5097" s="14" t="s">
        <v>4218</v>
      </c>
    </row>
    <row r="5098" spans="1:3" x14ac:dyDescent="0.25">
      <c r="A5098" s="17" t="s">
        <v>4252</v>
      </c>
      <c r="B5098" s="14" t="s">
        <v>291</v>
      </c>
      <c r="C5098" s="14" t="s">
        <v>4218</v>
      </c>
    </row>
    <row r="5099" spans="1:3" x14ac:dyDescent="0.25">
      <c r="A5099" s="17" t="s">
        <v>4251</v>
      </c>
      <c r="B5099" s="14" t="s">
        <v>291</v>
      </c>
      <c r="C5099" s="14" t="s">
        <v>4218</v>
      </c>
    </row>
    <row r="5100" spans="1:3" x14ac:dyDescent="0.25">
      <c r="A5100" s="17" t="s">
        <v>4250</v>
      </c>
      <c r="B5100" s="14" t="s">
        <v>291</v>
      </c>
      <c r="C5100" s="14" t="s">
        <v>4216</v>
      </c>
    </row>
    <row r="5101" spans="1:3" x14ac:dyDescent="0.25">
      <c r="A5101" s="17" t="s">
        <v>4249</v>
      </c>
      <c r="B5101" s="14" t="s">
        <v>291</v>
      </c>
      <c r="C5101" s="14" t="s">
        <v>4246</v>
      </c>
    </row>
    <row r="5102" spans="1:3" x14ac:dyDescent="0.25">
      <c r="A5102" s="17" t="s">
        <v>4248</v>
      </c>
      <c r="B5102" s="14" t="s">
        <v>291</v>
      </c>
      <c r="C5102" s="14" t="s">
        <v>4246</v>
      </c>
    </row>
    <row r="5103" spans="1:3" x14ac:dyDescent="0.25">
      <c r="A5103" s="17" t="s">
        <v>4247</v>
      </c>
      <c r="B5103" s="14" t="s">
        <v>291</v>
      </c>
      <c r="C5103" s="14" t="s">
        <v>4246</v>
      </c>
    </row>
    <row r="5104" spans="1:3" x14ac:dyDescent="0.25">
      <c r="A5104" s="17" t="s">
        <v>4245</v>
      </c>
      <c r="B5104" s="14" t="s">
        <v>291</v>
      </c>
      <c r="C5104" s="14" t="s">
        <v>4216</v>
      </c>
    </row>
    <row r="5105" spans="1:3" x14ac:dyDescent="0.25">
      <c r="A5105" s="17" t="s">
        <v>4244</v>
      </c>
      <c r="B5105" s="14" t="s">
        <v>291</v>
      </c>
      <c r="C5105" s="14" t="s">
        <v>4210</v>
      </c>
    </row>
    <row r="5106" spans="1:3" x14ac:dyDescent="0.25">
      <c r="A5106" s="17" t="s">
        <v>4243</v>
      </c>
      <c r="B5106" s="14" t="s">
        <v>291</v>
      </c>
      <c r="C5106" s="14" t="s">
        <v>4210</v>
      </c>
    </row>
    <row r="5107" spans="1:3" x14ac:dyDescent="0.25">
      <c r="A5107" s="17" t="s">
        <v>4242</v>
      </c>
      <c r="B5107" s="14" t="s">
        <v>291</v>
      </c>
      <c r="C5107" s="14" t="s">
        <v>4210</v>
      </c>
    </row>
    <row r="5108" spans="1:3" x14ac:dyDescent="0.25">
      <c r="A5108" s="17" t="s">
        <v>4241</v>
      </c>
      <c r="B5108" s="14" t="s">
        <v>291</v>
      </c>
      <c r="C5108" s="14" t="s">
        <v>4194</v>
      </c>
    </row>
    <row r="5109" spans="1:3" x14ac:dyDescent="0.25">
      <c r="A5109" s="17" t="s">
        <v>4240</v>
      </c>
      <c r="B5109" s="14" t="s">
        <v>291</v>
      </c>
      <c r="C5109" s="14" t="s">
        <v>4194</v>
      </c>
    </row>
    <row r="5110" spans="1:3" x14ac:dyDescent="0.25">
      <c r="A5110" s="17" t="s">
        <v>4239</v>
      </c>
      <c r="B5110" s="14" t="s">
        <v>291</v>
      </c>
      <c r="C5110" s="14" t="s">
        <v>4194</v>
      </c>
    </row>
    <row r="5111" spans="1:3" x14ac:dyDescent="0.25">
      <c r="A5111" s="17" t="s">
        <v>4238</v>
      </c>
      <c r="B5111" s="14" t="s">
        <v>291</v>
      </c>
      <c r="C5111" s="14" t="s">
        <v>4194</v>
      </c>
    </row>
    <row r="5112" spans="1:3" x14ac:dyDescent="0.25">
      <c r="A5112" s="17" t="s">
        <v>4237</v>
      </c>
      <c r="B5112" s="14" t="s">
        <v>291</v>
      </c>
      <c r="C5112" s="14" t="s">
        <v>4194</v>
      </c>
    </row>
    <row r="5113" spans="1:3" x14ac:dyDescent="0.25">
      <c r="A5113" s="17" t="s">
        <v>4236</v>
      </c>
      <c r="B5113" s="14" t="s">
        <v>291</v>
      </c>
      <c r="C5113" s="14" t="s">
        <v>4194</v>
      </c>
    </row>
    <row r="5114" spans="1:3" x14ac:dyDescent="0.25">
      <c r="A5114" s="17" t="s">
        <v>4235</v>
      </c>
      <c r="B5114" s="14" t="s">
        <v>291</v>
      </c>
      <c r="C5114" s="14" t="s">
        <v>4194</v>
      </c>
    </row>
    <row r="5115" spans="1:3" x14ac:dyDescent="0.25">
      <c r="A5115" s="17" t="s">
        <v>4234</v>
      </c>
      <c r="B5115" s="14" t="s">
        <v>291</v>
      </c>
      <c r="C5115" s="14" t="s">
        <v>4190</v>
      </c>
    </row>
    <row r="5116" spans="1:3" x14ac:dyDescent="0.25">
      <c r="A5116" s="17" t="s">
        <v>4233</v>
      </c>
      <c r="B5116" s="14" t="s">
        <v>291</v>
      </c>
      <c r="C5116" s="14" t="s">
        <v>4190</v>
      </c>
    </row>
    <row r="5117" spans="1:3" x14ac:dyDescent="0.25">
      <c r="A5117" s="17" t="s">
        <v>4232</v>
      </c>
      <c r="B5117" s="14" t="s">
        <v>291</v>
      </c>
      <c r="C5117" s="14" t="s">
        <v>4190</v>
      </c>
    </row>
    <row r="5118" spans="1:3" x14ac:dyDescent="0.25">
      <c r="A5118" s="17" t="s">
        <v>4231</v>
      </c>
      <c r="B5118" s="14" t="s">
        <v>291</v>
      </c>
      <c r="C5118" s="14" t="s">
        <v>4190</v>
      </c>
    </row>
    <row r="5119" spans="1:3" x14ac:dyDescent="0.25">
      <c r="A5119" s="17" t="s">
        <v>4230</v>
      </c>
      <c r="B5119" s="14" t="s">
        <v>291</v>
      </c>
      <c r="C5119" s="14" t="s">
        <v>4194</v>
      </c>
    </row>
    <row r="5120" spans="1:3" x14ac:dyDescent="0.25">
      <c r="A5120" s="17" t="s">
        <v>4229</v>
      </c>
      <c r="B5120" s="14" t="s">
        <v>291</v>
      </c>
      <c r="C5120" s="14" t="s">
        <v>4190</v>
      </c>
    </row>
    <row r="5121" spans="1:3" x14ac:dyDescent="0.25">
      <c r="A5121" s="17" t="s">
        <v>4228</v>
      </c>
      <c r="B5121" s="14" t="s">
        <v>291</v>
      </c>
      <c r="C5121" s="14" t="s">
        <v>4190</v>
      </c>
    </row>
    <row r="5122" spans="1:3" x14ac:dyDescent="0.25">
      <c r="A5122" s="17" t="s">
        <v>4226</v>
      </c>
      <c r="B5122" s="14" t="s">
        <v>291</v>
      </c>
      <c r="C5122" s="14" t="s">
        <v>4227</v>
      </c>
    </row>
    <row r="5123" spans="1:3" x14ac:dyDescent="0.25">
      <c r="A5123" s="17" t="s">
        <v>4226</v>
      </c>
      <c r="B5123" s="14" t="s">
        <v>291</v>
      </c>
      <c r="C5123" s="14" t="s">
        <v>4214</v>
      </c>
    </row>
    <row r="5124" spans="1:3" x14ac:dyDescent="0.25">
      <c r="A5124" s="17" t="s">
        <v>4225</v>
      </c>
      <c r="B5124" s="14" t="s">
        <v>291</v>
      </c>
      <c r="C5124" s="14" t="s">
        <v>4214</v>
      </c>
    </row>
    <row r="5125" spans="1:3" x14ac:dyDescent="0.25">
      <c r="A5125" s="17" t="s">
        <v>4224</v>
      </c>
      <c r="B5125" s="14" t="s">
        <v>291</v>
      </c>
      <c r="C5125" s="14" t="s">
        <v>4218</v>
      </c>
    </row>
    <row r="5126" spans="1:3" x14ac:dyDescent="0.25">
      <c r="A5126" s="17" t="s">
        <v>4223</v>
      </c>
      <c r="B5126" s="14" t="s">
        <v>291</v>
      </c>
      <c r="C5126" s="14" t="s">
        <v>4218</v>
      </c>
    </row>
    <row r="5127" spans="1:3" x14ac:dyDescent="0.25">
      <c r="A5127" s="17" t="s">
        <v>4222</v>
      </c>
      <c r="B5127" s="14" t="s">
        <v>291</v>
      </c>
      <c r="C5127" s="14" t="s">
        <v>4218</v>
      </c>
    </row>
    <row r="5128" spans="1:3" x14ac:dyDescent="0.25">
      <c r="A5128" s="17" t="s">
        <v>4221</v>
      </c>
      <c r="B5128" s="14" t="s">
        <v>291</v>
      </c>
      <c r="C5128" s="14" t="s">
        <v>4218</v>
      </c>
    </row>
    <row r="5129" spans="1:3" x14ac:dyDescent="0.25">
      <c r="A5129" s="17" t="s">
        <v>4220</v>
      </c>
      <c r="B5129" s="14" t="s">
        <v>291</v>
      </c>
      <c r="C5129" s="14" t="s">
        <v>4218</v>
      </c>
    </row>
    <row r="5130" spans="1:3" x14ac:dyDescent="0.25">
      <c r="A5130" s="17" t="s">
        <v>4219</v>
      </c>
      <c r="B5130" s="14" t="s">
        <v>291</v>
      </c>
      <c r="C5130" s="14" t="s">
        <v>4218</v>
      </c>
    </row>
    <row r="5131" spans="1:3" x14ac:dyDescent="0.25">
      <c r="A5131" s="17" t="s">
        <v>4217</v>
      </c>
      <c r="B5131" s="14" t="s">
        <v>291</v>
      </c>
      <c r="C5131" s="14" t="s">
        <v>4218</v>
      </c>
    </row>
    <row r="5132" spans="1:3" x14ac:dyDescent="0.25">
      <c r="A5132" s="17" t="s">
        <v>4217</v>
      </c>
      <c r="B5132" s="14" t="s">
        <v>291</v>
      </c>
      <c r="C5132" s="14" t="s">
        <v>4216</v>
      </c>
    </row>
    <row r="5133" spans="1:3" x14ac:dyDescent="0.25">
      <c r="A5133" s="17" t="s">
        <v>4215</v>
      </c>
      <c r="B5133" s="14" t="s">
        <v>291</v>
      </c>
      <c r="C5133" s="14" t="s">
        <v>4214</v>
      </c>
    </row>
    <row r="5134" spans="1:3" x14ac:dyDescent="0.25">
      <c r="A5134" s="17" t="s">
        <v>4213</v>
      </c>
      <c r="B5134" s="14" t="s">
        <v>291</v>
      </c>
      <c r="C5134" s="14" t="s">
        <v>4210</v>
      </c>
    </row>
    <row r="5135" spans="1:3" x14ac:dyDescent="0.25">
      <c r="A5135" s="17" t="s">
        <v>4212</v>
      </c>
      <c r="B5135" s="14" t="s">
        <v>291</v>
      </c>
      <c r="C5135" s="14" t="s">
        <v>4188</v>
      </c>
    </row>
    <row r="5136" spans="1:3" x14ac:dyDescent="0.25">
      <c r="A5136" s="17" t="s">
        <v>4211</v>
      </c>
      <c r="B5136" s="14" t="s">
        <v>291</v>
      </c>
      <c r="C5136" s="14" t="s">
        <v>4210</v>
      </c>
    </row>
    <row r="5137" spans="1:3" x14ac:dyDescent="0.25">
      <c r="A5137" s="17" t="s">
        <v>4209</v>
      </c>
      <c r="B5137" s="14" t="s">
        <v>291</v>
      </c>
      <c r="C5137" s="14" t="s">
        <v>4207</v>
      </c>
    </row>
    <row r="5138" spans="1:3" x14ac:dyDescent="0.25">
      <c r="A5138" s="17" t="s">
        <v>4208</v>
      </c>
      <c r="B5138" s="14" t="s">
        <v>291</v>
      </c>
      <c r="C5138" s="14" t="s">
        <v>4207</v>
      </c>
    </row>
    <row r="5139" spans="1:3" x14ac:dyDescent="0.25">
      <c r="A5139" s="17" t="s">
        <v>4206</v>
      </c>
      <c r="B5139" s="14" t="s">
        <v>291</v>
      </c>
      <c r="C5139" s="14" t="s">
        <v>4194</v>
      </c>
    </row>
    <row r="5140" spans="1:3" x14ac:dyDescent="0.25">
      <c r="A5140" s="17" t="s">
        <v>4205</v>
      </c>
      <c r="B5140" s="14" t="s">
        <v>291</v>
      </c>
      <c r="C5140" s="14" t="s">
        <v>4190</v>
      </c>
    </row>
    <row r="5141" spans="1:3" x14ac:dyDescent="0.25">
      <c r="A5141" s="17" t="s">
        <v>4204</v>
      </c>
      <c r="B5141" s="14" t="s">
        <v>291</v>
      </c>
      <c r="C5141" s="14" t="s">
        <v>4190</v>
      </c>
    </row>
    <row r="5142" spans="1:3" x14ac:dyDescent="0.25">
      <c r="A5142" s="17" t="s">
        <v>4203</v>
      </c>
      <c r="B5142" s="14" t="s">
        <v>291</v>
      </c>
      <c r="C5142" s="14" t="s">
        <v>4190</v>
      </c>
    </row>
    <row r="5143" spans="1:3" x14ac:dyDescent="0.25">
      <c r="A5143" s="17" t="s">
        <v>4202</v>
      </c>
      <c r="B5143" s="14" t="s">
        <v>291</v>
      </c>
      <c r="C5143" s="14" t="s">
        <v>4194</v>
      </c>
    </row>
    <row r="5144" spans="1:3" x14ac:dyDescent="0.25">
      <c r="A5144" s="17" t="s">
        <v>4201</v>
      </c>
      <c r="B5144" s="14" t="s">
        <v>291</v>
      </c>
      <c r="C5144" s="14" t="s">
        <v>4194</v>
      </c>
    </row>
    <row r="5145" spans="1:3" x14ac:dyDescent="0.25">
      <c r="A5145" s="17" t="s">
        <v>4200</v>
      </c>
      <c r="B5145" s="14" t="s">
        <v>291</v>
      </c>
      <c r="C5145" s="14" t="s">
        <v>4194</v>
      </c>
    </row>
    <row r="5146" spans="1:3" x14ac:dyDescent="0.25">
      <c r="A5146" s="17" t="s">
        <v>4199</v>
      </c>
      <c r="B5146" s="14" t="s">
        <v>291</v>
      </c>
      <c r="C5146" s="14" t="s">
        <v>4194</v>
      </c>
    </row>
    <row r="5147" spans="1:3" x14ac:dyDescent="0.25">
      <c r="A5147" s="17" t="s">
        <v>4198</v>
      </c>
      <c r="B5147" s="14" t="s">
        <v>291</v>
      </c>
      <c r="C5147" s="14" t="s">
        <v>4194</v>
      </c>
    </row>
    <row r="5148" spans="1:3" x14ac:dyDescent="0.25">
      <c r="A5148" s="17" t="s">
        <v>4197</v>
      </c>
      <c r="B5148" s="14" t="s">
        <v>291</v>
      </c>
      <c r="C5148" s="14" t="s">
        <v>4194</v>
      </c>
    </row>
    <row r="5149" spans="1:3" x14ac:dyDescent="0.25">
      <c r="A5149" s="17" t="s">
        <v>4196</v>
      </c>
      <c r="B5149" s="14" t="s">
        <v>291</v>
      </c>
      <c r="C5149" s="14" t="s">
        <v>4194</v>
      </c>
    </row>
    <row r="5150" spans="1:3" x14ac:dyDescent="0.25">
      <c r="A5150" s="17" t="s">
        <v>4195</v>
      </c>
      <c r="B5150" s="14" t="s">
        <v>291</v>
      </c>
      <c r="C5150" s="14" t="s">
        <v>4194</v>
      </c>
    </row>
    <row r="5151" spans="1:3" x14ac:dyDescent="0.25">
      <c r="A5151" s="17" t="s">
        <v>4193</v>
      </c>
      <c r="B5151" s="14" t="s">
        <v>291</v>
      </c>
      <c r="C5151" s="14" t="s">
        <v>4190</v>
      </c>
    </row>
    <row r="5152" spans="1:3" x14ac:dyDescent="0.25">
      <c r="A5152" s="17" t="s">
        <v>4192</v>
      </c>
      <c r="B5152" s="14" t="s">
        <v>291</v>
      </c>
      <c r="C5152" s="14" t="s">
        <v>4190</v>
      </c>
    </row>
    <row r="5153" spans="1:3" x14ac:dyDescent="0.25">
      <c r="A5153" s="17" t="s">
        <v>4191</v>
      </c>
      <c r="B5153" s="14" t="s">
        <v>291</v>
      </c>
      <c r="C5153" s="14" t="s">
        <v>4190</v>
      </c>
    </row>
    <row r="5154" spans="1:3" x14ac:dyDescent="0.25">
      <c r="A5154" s="17" t="s">
        <v>4189</v>
      </c>
      <c r="B5154" s="14" t="s">
        <v>291</v>
      </c>
      <c r="C5154" s="14" t="s">
        <v>4190</v>
      </c>
    </row>
    <row r="5155" spans="1:3" x14ac:dyDescent="0.25">
      <c r="A5155" s="17" t="s">
        <v>4189</v>
      </c>
      <c r="B5155" s="14" t="s">
        <v>291</v>
      </c>
      <c r="C5155" s="14" t="s">
        <v>4188</v>
      </c>
    </row>
    <row r="5156" spans="1:3" x14ac:dyDescent="0.25">
      <c r="A5156" s="17" t="s">
        <v>4187</v>
      </c>
      <c r="B5156" s="14" t="s">
        <v>291</v>
      </c>
      <c r="C5156" s="14" t="s">
        <v>4183</v>
      </c>
    </row>
    <row r="5157" spans="1:3" x14ac:dyDescent="0.25">
      <c r="A5157" s="17" t="s">
        <v>4186</v>
      </c>
      <c r="B5157" s="14" t="s">
        <v>291</v>
      </c>
      <c r="C5157" s="14" t="s">
        <v>4183</v>
      </c>
    </row>
    <row r="5158" spans="1:3" x14ac:dyDescent="0.25">
      <c r="A5158" s="17" t="s">
        <v>4185</v>
      </c>
      <c r="B5158" s="14" t="s">
        <v>291</v>
      </c>
      <c r="C5158" s="14" t="s">
        <v>4183</v>
      </c>
    </row>
    <row r="5159" spans="1:3" x14ac:dyDescent="0.25">
      <c r="A5159" s="17" t="s">
        <v>4184</v>
      </c>
      <c r="B5159" s="14" t="s">
        <v>291</v>
      </c>
      <c r="C5159" s="14" t="s">
        <v>4129</v>
      </c>
    </row>
    <row r="5160" spans="1:3" x14ac:dyDescent="0.25">
      <c r="A5160" s="17" t="s">
        <v>4184</v>
      </c>
      <c r="B5160" s="14" t="s">
        <v>291</v>
      </c>
      <c r="C5160" s="14" t="s">
        <v>4183</v>
      </c>
    </row>
    <row r="5161" spans="1:3" x14ac:dyDescent="0.25">
      <c r="A5161" s="17" t="s">
        <v>4182</v>
      </c>
      <c r="B5161" s="14" t="s">
        <v>291</v>
      </c>
      <c r="C5161" s="14" t="s">
        <v>4183</v>
      </c>
    </row>
    <row r="5162" spans="1:3" x14ac:dyDescent="0.25">
      <c r="A5162" s="17" t="s">
        <v>4182</v>
      </c>
      <c r="B5162" s="14" t="s">
        <v>291</v>
      </c>
      <c r="C5162" s="14" t="s">
        <v>4146</v>
      </c>
    </row>
    <row r="5163" spans="1:3" x14ac:dyDescent="0.25">
      <c r="A5163" s="17" t="s">
        <v>4181</v>
      </c>
      <c r="B5163" s="14" t="s">
        <v>291</v>
      </c>
      <c r="C5163" s="14" t="s">
        <v>4164</v>
      </c>
    </row>
    <row r="5164" spans="1:3" x14ac:dyDescent="0.25">
      <c r="A5164" s="17" t="s">
        <v>4180</v>
      </c>
      <c r="B5164" s="14" t="s">
        <v>291</v>
      </c>
      <c r="C5164" s="14" t="s">
        <v>4082</v>
      </c>
    </row>
    <row r="5165" spans="1:3" x14ac:dyDescent="0.25">
      <c r="A5165" s="17" t="s">
        <v>4179</v>
      </c>
      <c r="B5165" s="14" t="s">
        <v>291</v>
      </c>
      <c r="C5165" s="14" t="s">
        <v>4080</v>
      </c>
    </row>
    <row r="5166" spans="1:3" x14ac:dyDescent="0.25">
      <c r="A5166" s="17" t="s">
        <v>4178</v>
      </c>
      <c r="B5166" s="14" t="s">
        <v>291</v>
      </c>
      <c r="C5166" s="14" t="s">
        <v>4080</v>
      </c>
    </row>
    <row r="5167" spans="1:3" x14ac:dyDescent="0.25">
      <c r="A5167" s="17" t="s">
        <v>4177</v>
      </c>
      <c r="B5167" s="14" t="s">
        <v>291</v>
      </c>
      <c r="C5167" s="14" t="s">
        <v>4080</v>
      </c>
    </row>
    <row r="5168" spans="1:3" x14ac:dyDescent="0.25">
      <c r="A5168" s="17" t="s">
        <v>4176</v>
      </c>
      <c r="B5168" s="14" t="s">
        <v>291</v>
      </c>
      <c r="C5168" s="14" t="s">
        <v>4080</v>
      </c>
    </row>
    <row r="5169" spans="1:3" x14ac:dyDescent="0.25">
      <c r="A5169" s="17" t="s">
        <v>4175</v>
      </c>
      <c r="B5169" s="14" t="s">
        <v>291</v>
      </c>
      <c r="C5169" s="14" t="s">
        <v>4082</v>
      </c>
    </row>
    <row r="5170" spans="1:3" x14ac:dyDescent="0.25">
      <c r="A5170" s="17" t="s">
        <v>4174</v>
      </c>
      <c r="B5170" s="14" t="s">
        <v>291</v>
      </c>
      <c r="C5170" s="14" t="s">
        <v>4160</v>
      </c>
    </row>
    <row r="5171" spans="1:3" x14ac:dyDescent="0.25">
      <c r="A5171" s="17" t="s">
        <v>4173</v>
      </c>
      <c r="B5171" s="14" t="s">
        <v>291</v>
      </c>
      <c r="C5171" s="14" t="s">
        <v>4160</v>
      </c>
    </row>
    <row r="5172" spans="1:3" x14ac:dyDescent="0.25">
      <c r="A5172" s="17" t="s">
        <v>4172</v>
      </c>
      <c r="B5172" s="14" t="s">
        <v>291</v>
      </c>
      <c r="C5172" s="14" t="s">
        <v>4160</v>
      </c>
    </row>
    <row r="5173" spans="1:3" x14ac:dyDescent="0.25">
      <c r="A5173" s="17" t="s">
        <v>4171</v>
      </c>
      <c r="B5173" s="14" t="s">
        <v>291</v>
      </c>
      <c r="C5173" s="14" t="s">
        <v>4160</v>
      </c>
    </row>
    <row r="5174" spans="1:3" x14ac:dyDescent="0.25">
      <c r="A5174" s="17" t="s">
        <v>4170</v>
      </c>
      <c r="B5174" s="14" t="s">
        <v>291</v>
      </c>
      <c r="C5174" s="14" t="s">
        <v>4160</v>
      </c>
    </row>
    <row r="5175" spans="1:3" x14ac:dyDescent="0.25">
      <c r="A5175" s="17" t="s">
        <v>4169</v>
      </c>
      <c r="B5175" s="14" t="s">
        <v>291</v>
      </c>
      <c r="C5175" s="14" t="s">
        <v>4160</v>
      </c>
    </row>
    <row r="5176" spans="1:3" x14ac:dyDescent="0.25">
      <c r="A5176" s="17" t="s">
        <v>4168</v>
      </c>
      <c r="B5176" s="14" t="s">
        <v>291</v>
      </c>
      <c r="C5176" s="14" t="s">
        <v>4160</v>
      </c>
    </row>
    <row r="5177" spans="1:3" x14ac:dyDescent="0.25">
      <c r="A5177" s="17" t="s">
        <v>4167</v>
      </c>
      <c r="B5177" s="14" t="s">
        <v>291</v>
      </c>
      <c r="C5177" s="14" t="s">
        <v>4160</v>
      </c>
    </row>
    <row r="5178" spans="1:3" x14ac:dyDescent="0.25">
      <c r="A5178" s="17" t="s">
        <v>4166</v>
      </c>
      <c r="B5178" s="14" t="s">
        <v>291</v>
      </c>
      <c r="C5178" s="14" t="s">
        <v>4164</v>
      </c>
    </row>
    <row r="5179" spans="1:3" x14ac:dyDescent="0.25">
      <c r="A5179" s="17" t="s">
        <v>4165</v>
      </c>
      <c r="B5179" s="14" t="s">
        <v>291</v>
      </c>
      <c r="C5179" s="14" t="s">
        <v>4164</v>
      </c>
    </row>
    <row r="5180" spans="1:3" x14ac:dyDescent="0.25">
      <c r="A5180" s="17" t="s">
        <v>4163</v>
      </c>
      <c r="B5180" s="14" t="s">
        <v>291</v>
      </c>
      <c r="C5180" s="14" t="s">
        <v>4082</v>
      </c>
    </row>
    <row r="5181" spans="1:3" x14ac:dyDescent="0.25">
      <c r="A5181" s="17" t="s">
        <v>4162</v>
      </c>
      <c r="B5181" s="14" t="s">
        <v>291</v>
      </c>
      <c r="C5181" s="14" t="s">
        <v>4156</v>
      </c>
    </row>
    <row r="5182" spans="1:3" x14ac:dyDescent="0.25">
      <c r="A5182" s="17" t="s">
        <v>4161</v>
      </c>
      <c r="B5182" s="14" t="s">
        <v>291</v>
      </c>
      <c r="C5182" s="14" t="s">
        <v>4156</v>
      </c>
    </row>
    <row r="5183" spans="1:3" x14ac:dyDescent="0.25">
      <c r="A5183" s="17" t="s">
        <v>4161</v>
      </c>
      <c r="B5183" s="14" t="s">
        <v>291</v>
      </c>
      <c r="C5183" s="14" t="s">
        <v>4160</v>
      </c>
    </row>
    <row r="5184" spans="1:3" x14ac:dyDescent="0.25">
      <c r="A5184" s="17" t="s">
        <v>4159</v>
      </c>
      <c r="B5184" s="14" t="s">
        <v>291</v>
      </c>
      <c r="C5184" s="14" t="s">
        <v>4156</v>
      </c>
    </row>
    <row r="5185" spans="1:3" x14ac:dyDescent="0.25">
      <c r="A5185" s="17" t="s">
        <v>4158</v>
      </c>
      <c r="B5185" s="14" t="s">
        <v>291</v>
      </c>
      <c r="C5185" s="14" t="s">
        <v>4156</v>
      </c>
    </row>
    <row r="5186" spans="1:3" x14ac:dyDescent="0.25">
      <c r="A5186" s="17" t="s">
        <v>4157</v>
      </c>
      <c r="B5186" s="14" t="s">
        <v>291</v>
      </c>
      <c r="C5186" s="14" t="s">
        <v>4156</v>
      </c>
    </row>
    <row r="5187" spans="1:3" x14ac:dyDescent="0.25">
      <c r="A5187" s="17" t="s">
        <v>4154</v>
      </c>
      <c r="B5187" s="14" t="s">
        <v>291</v>
      </c>
      <c r="C5187" s="14" t="s">
        <v>4155</v>
      </c>
    </row>
    <row r="5188" spans="1:3" x14ac:dyDescent="0.25">
      <c r="A5188" s="17" t="s">
        <v>4154</v>
      </c>
      <c r="B5188" s="14" t="s">
        <v>291</v>
      </c>
      <c r="C5188" s="14" t="s">
        <v>4094</v>
      </c>
    </row>
    <row r="5189" spans="1:3" x14ac:dyDescent="0.25">
      <c r="A5189" s="17" t="s">
        <v>4153</v>
      </c>
      <c r="B5189" s="14" t="s">
        <v>291</v>
      </c>
      <c r="C5189" s="14" t="s">
        <v>4152</v>
      </c>
    </row>
    <row r="5190" spans="1:3" x14ac:dyDescent="0.25">
      <c r="A5190" s="17" t="s">
        <v>4151</v>
      </c>
      <c r="B5190" s="14" t="s">
        <v>291</v>
      </c>
      <c r="C5190" s="14" t="s">
        <v>4101</v>
      </c>
    </row>
    <row r="5191" spans="1:3" x14ac:dyDescent="0.25">
      <c r="A5191" s="17" t="s">
        <v>4150</v>
      </c>
      <c r="B5191" s="14" t="s">
        <v>291</v>
      </c>
      <c r="C5191" s="14" t="s">
        <v>4146</v>
      </c>
    </row>
    <row r="5192" spans="1:3" x14ac:dyDescent="0.25">
      <c r="A5192" s="17" t="s">
        <v>4149</v>
      </c>
      <c r="B5192" s="14" t="s">
        <v>291</v>
      </c>
      <c r="C5192" s="14" t="s">
        <v>4133</v>
      </c>
    </row>
    <row r="5193" spans="1:3" x14ac:dyDescent="0.25">
      <c r="A5193" s="17" t="s">
        <v>4148</v>
      </c>
      <c r="B5193" s="14" t="s">
        <v>291</v>
      </c>
      <c r="C5193" s="14" t="s">
        <v>4146</v>
      </c>
    </row>
    <row r="5194" spans="1:3" x14ac:dyDescent="0.25">
      <c r="A5194" s="17" t="s">
        <v>4148</v>
      </c>
      <c r="B5194" s="14" t="s">
        <v>291</v>
      </c>
      <c r="C5194" s="14" t="s">
        <v>4133</v>
      </c>
    </row>
    <row r="5195" spans="1:3" x14ac:dyDescent="0.25">
      <c r="A5195" s="17" t="s">
        <v>4147</v>
      </c>
      <c r="B5195" s="14" t="s">
        <v>291</v>
      </c>
      <c r="C5195" s="14" t="s">
        <v>4146</v>
      </c>
    </row>
    <row r="5196" spans="1:3" x14ac:dyDescent="0.25">
      <c r="A5196" s="17" t="s">
        <v>4145</v>
      </c>
      <c r="B5196" s="14" t="s">
        <v>291</v>
      </c>
      <c r="C5196" s="14" t="s">
        <v>4133</v>
      </c>
    </row>
    <row r="5197" spans="1:3" x14ac:dyDescent="0.25">
      <c r="A5197" s="17" t="s">
        <v>4144</v>
      </c>
      <c r="B5197" s="14" t="s">
        <v>291</v>
      </c>
      <c r="C5197" s="14" t="s">
        <v>4139</v>
      </c>
    </row>
    <row r="5198" spans="1:3" x14ac:dyDescent="0.25">
      <c r="A5198" s="17" t="s">
        <v>4143</v>
      </c>
      <c r="B5198" s="14" t="s">
        <v>291</v>
      </c>
      <c r="C5198" s="14" t="s">
        <v>4139</v>
      </c>
    </row>
    <row r="5199" spans="1:3" x14ac:dyDescent="0.25">
      <c r="A5199" s="17" t="s">
        <v>4142</v>
      </c>
      <c r="B5199" s="14" t="s">
        <v>291</v>
      </c>
      <c r="C5199" s="14" t="s">
        <v>4139</v>
      </c>
    </row>
    <row r="5200" spans="1:3" x14ac:dyDescent="0.25">
      <c r="A5200" s="17" t="s">
        <v>4141</v>
      </c>
      <c r="B5200" s="14" t="s">
        <v>291</v>
      </c>
      <c r="C5200" s="14" t="s">
        <v>4139</v>
      </c>
    </row>
    <row r="5201" spans="1:3" x14ac:dyDescent="0.25">
      <c r="A5201" s="17" t="s">
        <v>4140</v>
      </c>
      <c r="B5201" s="14" t="s">
        <v>291</v>
      </c>
      <c r="C5201" s="14" t="s">
        <v>4139</v>
      </c>
    </row>
    <row r="5202" spans="1:3" x14ac:dyDescent="0.25">
      <c r="A5202" s="17" t="s">
        <v>4138</v>
      </c>
      <c r="B5202" s="14" t="s">
        <v>291</v>
      </c>
      <c r="C5202" s="14" t="s">
        <v>4133</v>
      </c>
    </row>
    <row r="5203" spans="1:3" x14ac:dyDescent="0.25">
      <c r="A5203" s="17" t="s">
        <v>4137</v>
      </c>
      <c r="B5203" s="14" t="s">
        <v>291</v>
      </c>
      <c r="C5203" s="14" t="s">
        <v>4108</v>
      </c>
    </row>
    <row r="5204" spans="1:3" x14ac:dyDescent="0.25">
      <c r="A5204" s="17" t="s">
        <v>4136</v>
      </c>
      <c r="B5204" s="14" t="s">
        <v>291</v>
      </c>
      <c r="C5204" s="14" t="s">
        <v>4108</v>
      </c>
    </row>
    <row r="5205" spans="1:3" x14ac:dyDescent="0.25">
      <c r="A5205" s="17" t="s">
        <v>4135</v>
      </c>
      <c r="B5205" s="14" t="s">
        <v>291</v>
      </c>
      <c r="C5205" s="14" t="s">
        <v>4133</v>
      </c>
    </row>
    <row r="5206" spans="1:3" x14ac:dyDescent="0.25">
      <c r="A5206" s="17" t="s">
        <v>4134</v>
      </c>
      <c r="B5206" s="14" t="s">
        <v>291</v>
      </c>
      <c r="C5206" s="14" t="s">
        <v>4133</v>
      </c>
    </row>
    <row r="5207" spans="1:3" x14ac:dyDescent="0.25">
      <c r="A5207" s="17" t="s">
        <v>4132</v>
      </c>
      <c r="B5207" s="14" t="s">
        <v>291</v>
      </c>
      <c r="C5207" s="14" t="s">
        <v>4129</v>
      </c>
    </row>
    <row r="5208" spans="1:3" x14ac:dyDescent="0.25">
      <c r="A5208" s="17" t="s">
        <v>4131</v>
      </c>
      <c r="B5208" s="14" t="s">
        <v>291</v>
      </c>
      <c r="C5208" s="14" t="s">
        <v>4129</v>
      </c>
    </row>
    <row r="5209" spans="1:3" x14ac:dyDescent="0.25">
      <c r="A5209" s="17" t="s">
        <v>4130</v>
      </c>
      <c r="B5209" s="14" t="s">
        <v>291</v>
      </c>
      <c r="C5209" s="14" t="s">
        <v>4129</v>
      </c>
    </row>
    <row r="5210" spans="1:3" x14ac:dyDescent="0.25">
      <c r="A5210" s="17" t="s">
        <v>4128</v>
      </c>
      <c r="B5210" s="14" t="s">
        <v>291</v>
      </c>
      <c r="C5210" s="14" t="s">
        <v>4126</v>
      </c>
    </row>
    <row r="5211" spans="1:3" x14ac:dyDescent="0.25">
      <c r="A5211" s="17" t="s">
        <v>4128</v>
      </c>
      <c r="B5211" s="14" t="s">
        <v>291</v>
      </c>
      <c r="C5211" s="14" t="s">
        <v>4094</v>
      </c>
    </row>
    <row r="5212" spans="1:3" x14ac:dyDescent="0.25">
      <c r="A5212" s="17" t="s">
        <v>4127</v>
      </c>
      <c r="B5212" s="14" t="s">
        <v>291</v>
      </c>
      <c r="C5212" s="14" t="s">
        <v>4126</v>
      </c>
    </row>
    <row r="5213" spans="1:3" x14ac:dyDescent="0.25">
      <c r="A5213" s="17" t="s">
        <v>4127</v>
      </c>
      <c r="B5213" s="14" t="s">
        <v>291</v>
      </c>
      <c r="C5213" s="14" t="s">
        <v>4094</v>
      </c>
    </row>
    <row r="5214" spans="1:3" x14ac:dyDescent="0.25">
      <c r="A5214" s="17" t="s">
        <v>4125</v>
      </c>
      <c r="B5214" s="14" t="s">
        <v>291</v>
      </c>
      <c r="C5214" s="14" t="s">
        <v>4126</v>
      </c>
    </row>
    <row r="5215" spans="1:3" x14ac:dyDescent="0.25">
      <c r="A5215" s="17" t="s">
        <v>4125</v>
      </c>
      <c r="B5215" s="14" t="s">
        <v>291</v>
      </c>
      <c r="C5215" s="14" t="s">
        <v>4094</v>
      </c>
    </row>
    <row r="5216" spans="1:3" x14ac:dyDescent="0.25">
      <c r="A5216" s="17" t="s">
        <v>4124</v>
      </c>
      <c r="B5216" s="14" t="s">
        <v>291</v>
      </c>
      <c r="C5216" s="14" t="s">
        <v>4108</v>
      </c>
    </row>
    <row r="5217" spans="1:3" x14ac:dyDescent="0.25">
      <c r="A5217" s="17" t="s">
        <v>4123</v>
      </c>
      <c r="B5217" s="14" t="s">
        <v>291</v>
      </c>
      <c r="C5217" s="14" t="s">
        <v>4108</v>
      </c>
    </row>
    <row r="5218" spans="1:3" x14ac:dyDescent="0.25">
      <c r="A5218" s="17" t="s">
        <v>4122</v>
      </c>
      <c r="B5218" s="14" t="s">
        <v>291</v>
      </c>
      <c r="C5218" s="14" t="s">
        <v>4108</v>
      </c>
    </row>
    <row r="5219" spans="1:3" x14ac:dyDescent="0.25">
      <c r="A5219" s="17" t="s">
        <v>4121</v>
      </c>
      <c r="B5219" s="14" t="s">
        <v>291</v>
      </c>
      <c r="C5219" s="14" t="s">
        <v>4108</v>
      </c>
    </row>
    <row r="5220" spans="1:3" x14ac:dyDescent="0.25">
      <c r="A5220" s="17" t="s">
        <v>4120</v>
      </c>
      <c r="B5220" s="14" t="s">
        <v>291</v>
      </c>
      <c r="C5220" s="14" t="s">
        <v>4108</v>
      </c>
    </row>
    <row r="5221" spans="1:3" x14ac:dyDescent="0.25">
      <c r="A5221" s="17" t="s">
        <v>4119</v>
      </c>
      <c r="B5221" s="14" t="s">
        <v>291</v>
      </c>
      <c r="C5221" s="14" t="s">
        <v>4108</v>
      </c>
    </row>
    <row r="5222" spans="1:3" x14ac:dyDescent="0.25">
      <c r="A5222" s="17" t="s">
        <v>4118</v>
      </c>
      <c r="B5222" s="14" t="s">
        <v>291</v>
      </c>
      <c r="C5222" s="14" t="s">
        <v>4108</v>
      </c>
    </row>
    <row r="5223" spans="1:3" x14ac:dyDescent="0.25">
      <c r="A5223" s="17" t="s">
        <v>4117</v>
      </c>
      <c r="B5223" s="14" t="s">
        <v>291</v>
      </c>
      <c r="C5223" s="14" t="s">
        <v>4108</v>
      </c>
    </row>
    <row r="5224" spans="1:3" x14ac:dyDescent="0.25">
      <c r="A5224" s="17" t="s">
        <v>4116</v>
      </c>
      <c r="B5224" s="14" t="s">
        <v>291</v>
      </c>
      <c r="C5224" s="14" t="s">
        <v>4113</v>
      </c>
    </row>
    <row r="5225" spans="1:3" x14ac:dyDescent="0.25">
      <c r="A5225" s="17" t="s">
        <v>4115</v>
      </c>
      <c r="B5225" s="14" t="s">
        <v>291</v>
      </c>
      <c r="C5225" s="14" t="s">
        <v>4113</v>
      </c>
    </row>
    <row r="5226" spans="1:3" x14ac:dyDescent="0.25">
      <c r="A5226" s="17" t="s">
        <v>4114</v>
      </c>
      <c r="B5226" s="14" t="s">
        <v>291</v>
      </c>
      <c r="C5226" s="14" t="s">
        <v>4113</v>
      </c>
    </row>
    <row r="5227" spans="1:3" x14ac:dyDescent="0.25">
      <c r="A5227" s="17" t="s">
        <v>4112</v>
      </c>
      <c r="B5227" s="14" t="s">
        <v>291</v>
      </c>
      <c r="C5227" s="14" t="s">
        <v>4108</v>
      </c>
    </row>
    <row r="5228" spans="1:3" x14ac:dyDescent="0.25">
      <c r="A5228" s="17" t="s">
        <v>4111</v>
      </c>
      <c r="B5228" s="14" t="s">
        <v>291</v>
      </c>
      <c r="C5228" s="14" t="s">
        <v>4108</v>
      </c>
    </row>
    <row r="5229" spans="1:3" x14ac:dyDescent="0.25">
      <c r="A5229" s="17" t="s">
        <v>4110</v>
      </c>
      <c r="B5229" s="14" t="s">
        <v>291</v>
      </c>
      <c r="C5229" s="14" t="s">
        <v>4108</v>
      </c>
    </row>
    <row r="5230" spans="1:3" x14ac:dyDescent="0.25">
      <c r="A5230" s="17" t="s">
        <v>4109</v>
      </c>
      <c r="B5230" s="14" t="s">
        <v>291</v>
      </c>
      <c r="C5230" s="14" t="s">
        <v>4108</v>
      </c>
    </row>
    <row r="5231" spans="1:3" x14ac:dyDescent="0.25">
      <c r="A5231" s="17" t="s">
        <v>4107</v>
      </c>
      <c r="B5231" s="14" t="s">
        <v>291</v>
      </c>
      <c r="C5231" s="14" t="s">
        <v>4089</v>
      </c>
    </row>
    <row r="5232" spans="1:3" x14ac:dyDescent="0.25">
      <c r="A5232" s="17" t="s">
        <v>4106</v>
      </c>
      <c r="B5232" s="14" t="s">
        <v>291</v>
      </c>
      <c r="C5232" s="14" t="s">
        <v>4089</v>
      </c>
    </row>
    <row r="5233" spans="1:3" x14ac:dyDescent="0.25">
      <c r="A5233" s="17" t="s">
        <v>4105</v>
      </c>
      <c r="B5233" s="14" t="s">
        <v>291</v>
      </c>
      <c r="C5233" s="14" t="s">
        <v>4089</v>
      </c>
    </row>
    <row r="5234" spans="1:3" x14ac:dyDescent="0.25">
      <c r="A5234" s="17" t="s">
        <v>4104</v>
      </c>
      <c r="B5234" s="14" t="s">
        <v>291</v>
      </c>
      <c r="C5234" s="14" t="s">
        <v>4101</v>
      </c>
    </row>
    <row r="5235" spans="1:3" x14ac:dyDescent="0.25">
      <c r="A5235" s="17" t="s">
        <v>4103</v>
      </c>
      <c r="B5235" s="14" t="s">
        <v>291</v>
      </c>
      <c r="C5235" s="14" t="s">
        <v>4101</v>
      </c>
    </row>
    <row r="5236" spans="1:3" x14ac:dyDescent="0.25">
      <c r="A5236" s="17" t="s">
        <v>4102</v>
      </c>
      <c r="B5236" s="14" t="s">
        <v>291</v>
      </c>
      <c r="C5236" s="14" t="s">
        <v>4101</v>
      </c>
    </row>
    <row r="5237" spans="1:3" x14ac:dyDescent="0.25">
      <c r="A5237" s="17" t="s">
        <v>4100</v>
      </c>
      <c r="B5237" s="14" t="s">
        <v>291</v>
      </c>
      <c r="C5237" s="14" t="s">
        <v>4089</v>
      </c>
    </row>
    <row r="5238" spans="1:3" x14ac:dyDescent="0.25">
      <c r="A5238" s="17" t="s">
        <v>4099</v>
      </c>
      <c r="B5238" s="14" t="s">
        <v>291</v>
      </c>
      <c r="C5238" s="14" t="s">
        <v>4089</v>
      </c>
    </row>
    <row r="5239" spans="1:3" x14ac:dyDescent="0.25">
      <c r="A5239" s="17" t="s">
        <v>4098</v>
      </c>
      <c r="B5239" s="14" t="s">
        <v>291</v>
      </c>
      <c r="C5239" s="14" t="s">
        <v>4070</v>
      </c>
    </row>
    <row r="5240" spans="1:3" x14ac:dyDescent="0.25">
      <c r="A5240" s="17" t="s">
        <v>4097</v>
      </c>
      <c r="B5240" s="14" t="s">
        <v>291</v>
      </c>
      <c r="C5240" s="14" t="s">
        <v>4070</v>
      </c>
    </row>
    <row r="5241" spans="1:3" x14ac:dyDescent="0.25">
      <c r="A5241" s="17" t="s">
        <v>4096</v>
      </c>
      <c r="B5241" s="14" t="s">
        <v>291</v>
      </c>
      <c r="C5241" s="14" t="s">
        <v>4070</v>
      </c>
    </row>
    <row r="5242" spans="1:3" x14ac:dyDescent="0.25">
      <c r="A5242" s="17" t="s">
        <v>4095</v>
      </c>
      <c r="B5242" s="14" t="s">
        <v>291</v>
      </c>
      <c r="C5242" s="14" t="s">
        <v>4094</v>
      </c>
    </row>
    <row r="5243" spans="1:3" x14ac:dyDescent="0.25">
      <c r="A5243" s="17" t="s">
        <v>4093</v>
      </c>
      <c r="B5243" s="14" t="s">
        <v>291</v>
      </c>
      <c r="C5243" s="14" t="s">
        <v>4089</v>
      </c>
    </row>
    <row r="5244" spans="1:3" x14ac:dyDescent="0.25">
      <c r="A5244" s="17" t="s">
        <v>4092</v>
      </c>
      <c r="B5244" s="14" t="s">
        <v>291</v>
      </c>
      <c r="C5244" s="14" t="s">
        <v>4089</v>
      </c>
    </row>
    <row r="5245" spans="1:3" x14ac:dyDescent="0.25">
      <c r="A5245" s="17" t="s">
        <v>4090</v>
      </c>
      <c r="B5245" s="14" t="s">
        <v>291</v>
      </c>
      <c r="C5245" s="14" t="s">
        <v>4091</v>
      </c>
    </row>
    <row r="5246" spans="1:3" x14ac:dyDescent="0.25">
      <c r="A5246" s="17" t="s">
        <v>4090</v>
      </c>
      <c r="B5246" s="14" t="s">
        <v>291</v>
      </c>
      <c r="C5246" s="14" t="s">
        <v>4089</v>
      </c>
    </row>
    <row r="5247" spans="1:3" x14ac:dyDescent="0.25">
      <c r="A5247" s="17" t="s">
        <v>4088</v>
      </c>
      <c r="B5247" s="14" t="s">
        <v>291</v>
      </c>
      <c r="C5247" s="14" t="s">
        <v>4080</v>
      </c>
    </row>
    <row r="5248" spans="1:3" x14ac:dyDescent="0.25">
      <c r="A5248" s="17" t="s">
        <v>4087</v>
      </c>
      <c r="B5248" s="14" t="s">
        <v>291</v>
      </c>
      <c r="C5248" s="14" t="s">
        <v>4080</v>
      </c>
    </row>
    <row r="5249" spans="1:3" x14ac:dyDescent="0.25">
      <c r="A5249" s="17" t="s">
        <v>4086</v>
      </c>
      <c r="B5249" s="14" t="s">
        <v>291</v>
      </c>
      <c r="C5249" s="14" t="s">
        <v>4082</v>
      </c>
    </row>
    <row r="5250" spans="1:3" x14ac:dyDescent="0.25">
      <c r="A5250" s="17" t="s">
        <v>4085</v>
      </c>
      <c r="B5250" s="14" t="s">
        <v>291</v>
      </c>
      <c r="C5250" s="14" t="s">
        <v>4082</v>
      </c>
    </row>
    <row r="5251" spans="1:3" x14ac:dyDescent="0.25">
      <c r="A5251" s="17" t="s">
        <v>4084</v>
      </c>
      <c r="B5251" s="14" t="s">
        <v>291</v>
      </c>
      <c r="C5251" s="14" t="s">
        <v>4082</v>
      </c>
    </row>
    <row r="5252" spans="1:3" x14ac:dyDescent="0.25">
      <c r="A5252" s="17" t="s">
        <v>4083</v>
      </c>
      <c r="B5252" s="14" t="s">
        <v>291</v>
      </c>
      <c r="C5252" s="14" t="s">
        <v>4082</v>
      </c>
    </row>
    <row r="5253" spans="1:3" x14ac:dyDescent="0.25">
      <c r="A5253" s="17" t="s">
        <v>4081</v>
      </c>
      <c r="B5253" s="14" t="s">
        <v>291</v>
      </c>
      <c r="C5253" s="14" t="s">
        <v>4080</v>
      </c>
    </row>
    <row r="5254" spans="1:3" x14ac:dyDescent="0.25">
      <c r="A5254" s="17" t="s">
        <v>4079</v>
      </c>
      <c r="B5254" s="14" t="s">
        <v>291</v>
      </c>
      <c r="C5254" s="14" t="s">
        <v>4070</v>
      </c>
    </row>
    <row r="5255" spans="1:3" x14ac:dyDescent="0.25">
      <c r="A5255" s="17" t="s">
        <v>4078</v>
      </c>
      <c r="B5255" s="14" t="s">
        <v>291</v>
      </c>
      <c r="C5255" s="14" t="s">
        <v>4070</v>
      </c>
    </row>
    <row r="5256" spans="1:3" x14ac:dyDescent="0.25">
      <c r="A5256" s="17" t="s">
        <v>4077</v>
      </c>
      <c r="B5256" s="14" t="s">
        <v>291</v>
      </c>
      <c r="C5256" s="14" t="s">
        <v>4070</v>
      </c>
    </row>
    <row r="5257" spans="1:3" x14ac:dyDescent="0.25">
      <c r="A5257" s="17" t="s">
        <v>4076</v>
      </c>
      <c r="B5257" s="14" t="s">
        <v>291</v>
      </c>
      <c r="C5257" s="14" t="s">
        <v>4070</v>
      </c>
    </row>
    <row r="5258" spans="1:3" x14ac:dyDescent="0.25">
      <c r="A5258" s="17" t="s">
        <v>4075</v>
      </c>
      <c r="B5258" s="14" t="s">
        <v>291</v>
      </c>
      <c r="C5258" s="14" t="s">
        <v>4070</v>
      </c>
    </row>
    <row r="5259" spans="1:3" x14ac:dyDescent="0.25">
      <c r="A5259" s="17" t="s">
        <v>4074</v>
      </c>
      <c r="B5259" s="14" t="s">
        <v>291</v>
      </c>
      <c r="C5259" s="14" t="s">
        <v>4070</v>
      </c>
    </row>
    <row r="5260" spans="1:3" x14ac:dyDescent="0.25">
      <c r="A5260" s="17" t="s">
        <v>4073</v>
      </c>
      <c r="B5260" s="14" t="s">
        <v>291</v>
      </c>
      <c r="C5260" s="14" t="s">
        <v>4070</v>
      </c>
    </row>
    <row r="5261" spans="1:3" x14ac:dyDescent="0.25">
      <c r="A5261" s="17" t="s">
        <v>4072</v>
      </c>
      <c r="B5261" s="14" t="s">
        <v>291</v>
      </c>
      <c r="C5261" s="14" t="s">
        <v>4070</v>
      </c>
    </row>
    <row r="5262" spans="1:3" x14ac:dyDescent="0.25">
      <c r="A5262" s="17" t="s">
        <v>4071</v>
      </c>
      <c r="B5262" s="14" t="s">
        <v>291</v>
      </c>
      <c r="C5262" s="14" t="s">
        <v>4070</v>
      </c>
    </row>
    <row r="5263" spans="1:3" x14ac:dyDescent="0.25">
      <c r="A5263" s="17" t="s">
        <v>4069</v>
      </c>
      <c r="B5263" s="14" t="s">
        <v>287</v>
      </c>
      <c r="C5263" s="14" t="s">
        <v>4050</v>
      </c>
    </row>
    <row r="5264" spans="1:3" x14ac:dyDescent="0.25">
      <c r="A5264" s="17" t="s">
        <v>4069</v>
      </c>
      <c r="B5264" s="14" t="s">
        <v>287</v>
      </c>
      <c r="C5264" s="14" t="s">
        <v>4059</v>
      </c>
    </row>
    <row r="5265" spans="1:3" x14ac:dyDescent="0.25">
      <c r="A5265" s="17" t="s">
        <v>4068</v>
      </c>
      <c r="B5265" s="14" t="s">
        <v>287</v>
      </c>
      <c r="C5265" s="14" t="s">
        <v>4050</v>
      </c>
    </row>
    <row r="5266" spans="1:3" x14ac:dyDescent="0.25">
      <c r="A5266" s="17" t="s">
        <v>4067</v>
      </c>
      <c r="B5266" s="14" t="s">
        <v>287</v>
      </c>
      <c r="C5266" s="14" t="s">
        <v>4050</v>
      </c>
    </row>
    <row r="5267" spans="1:3" x14ac:dyDescent="0.25">
      <c r="A5267" s="17" t="s">
        <v>4066</v>
      </c>
      <c r="B5267" s="14" t="s">
        <v>287</v>
      </c>
      <c r="C5267" s="14" t="s">
        <v>4050</v>
      </c>
    </row>
    <row r="5268" spans="1:3" x14ac:dyDescent="0.25">
      <c r="A5268" s="17" t="s">
        <v>4065</v>
      </c>
      <c r="B5268" s="14" t="s">
        <v>287</v>
      </c>
      <c r="C5268" s="14" t="s">
        <v>4050</v>
      </c>
    </row>
    <row r="5269" spans="1:3" x14ac:dyDescent="0.25">
      <c r="A5269" s="17" t="s">
        <v>4064</v>
      </c>
      <c r="B5269" s="14" t="s">
        <v>287</v>
      </c>
      <c r="C5269" s="14" t="s">
        <v>4050</v>
      </c>
    </row>
    <row r="5270" spans="1:3" x14ac:dyDescent="0.25">
      <c r="A5270" s="17" t="s">
        <v>4063</v>
      </c>
      <c r="B5270" s="14" t="s">
        <v>287</v>
      </c>
      <c r="C5270" s="14" t="s">
        <v>4050</v>
      </c>
    </row>
    <row r="5271" spans="1:3" x14ac:dyDescent="0.25">
      <c r="A5271" s="17" t="s">
        <v>4062</v>
      </c>
      <c r="B5271" s="14" t="s">
        <v>287</v>
      </c>
      <c r="C5271" s="14" t="s">
        <v>4050</v>
      </c>
    </row>
    <row r="5272" spans="1:3" x14ac:dyDescent="0.25">
      <c r="A5272" s="17" t="s">
        <v>4061</v>
      </c>
      <c r="B5272" s="14" t="s">
        <v>287</v>
      </c>
      <c r="C5272" s="14" t="s">
        <v>4050</v>
      </c>
    </row>
    <row r="5273" spans="1:3" x14ac:dyDescent="0.25">
      <c r="A5273" s="17" t="s">
        <v>4060</v>
      </c>
      <c r="B5273" s="14" t="s">
        <v>287</v>
      </c>
      <c r="C5273" s="14" t="s">
        <v>4050</v>
      </c>
    </row>
    <row r="5274" spans="1:3" x14ac:dyDescent="0.25">
      <c r="A5274" s="17" t="s">
        <v>4060</v>
      </c>
      <c r="B5274" s="14" t="s">
        <v>287</v>
      </c>
      <c r="C5274" s="14" t="s">
        <v>4059</v>
      </c>
    </row>
    <row r="5275" spans="1:3" x14ac:dyDescent="0.25">
      <c r="A5275" s="17" t="s">
        <v>4058</v>
      </c>
      <c r="B5275" s="14" t="s">
        <v>287</v>
      </c>
      <c r="C5275" s="14" t="s">
        <v>4050</v>
      </c>
    </row>
    <row r="5276" spans="1:3" x14ac:dyDescent="0.25">
      <c r="A5276" s="17" t="s">
        <v>4057</v>
      </c>
      <c r="B5276" s="14" t="s">
        <v>287</v>
      </c>
      <c r="C5276" s="14" t="s">
        <v>4050</v>
      </c>
    </row>
    <row r="5277" spans="1:3" x14ac:dyDescent="0.25">
      <c r="A5277" s="17" t="s">
        <v>4056</v>
      </c>
      <c r="B5277" s="14" t="s">
        <v>287</v>
      </c>
      <c r="C5277" s="14" t="s">
        <v>4050</v>
      </c>
    </row>
    <row r="5278" spans="1:3" x14ac:dyDescent="0.25">
      <c r="A5278" s="17" t="s">
        <v>4055</v>
      </c>
      <c r="B5278" s="14" t="s">
        <v>287</v>
      </c>
      <c r="C5278" s="14" t="s">
        <v>3992</v>
      </c>
    </row>
    <row r="5279" spans="1:3" x14ac:dyDescent="0.25">
      <c r="A5279" s="17" t="s">
        <v>4054</v>
      </c>
      <c r="B5279" s="14" t="s">
        <v>287</v>
      </c>
      <c r="C5279" s="14" t="s">
        <v>3992</v>
      </c>
    </row>
    <row r="5280" spans="1:3" x14ac:dyDescent="0.25">
      <c r="A5280" s="17" t="s">
        <v>4053</v>
      </c>
      <c r="B5280" s="14" t="s">
        <v>287</v>
      </c>
      <c r="C5280" s="14" t="s">
        <v>3992</v>
      </c>
    </row>
    <row r="5281" spans="1:3" x14ac:dyDescent="0.25">
      <c r="A5281" s="17" t="s">
        <v>4052</v>
      </c>
      <c r="B5281" s="14" t="s">
        <v>287</v>
      </c>
      <c r="C5281" s="14" t="s">
        <v>4050</v>
      </c>
    </row>
    <row r="5282" spans="1:3" x14ac:dyDescent="0.25">
      <c r="A5282" s="17" t="s">
        <v>4051</v>
      </c>
      <c r="B5282" s="14" t="s">
        <v>287</v>
      </c>
      <c r="C5282" s="14" t="s">
        <v>4050</v>
      </c>
    </row>
    <row r="5283" spans="1:3" x14ac:dyDescent="0.25">
      <c r="A5283" s="17" t="s">
        <v>4049</v>
      </c>
      <c r="B5283" s="14" t="s">
        <v>287</v>
      </c>
      <c r="C5283" s="14" t="s">
        <v>4048</v>
      </c>
    </row>
    <row r="5284" spans="1:3" x14ac:dyDescent="0.25">
      <c r="A5284" s="17" t="s">
        <v>4047</v>
      </c>
      <c r="B5284" s="14" t="s">
        <v>287</v>
      </c>
      <c r="C5284" s="14" t="s">
        <v>3992</v>
      </c>
    </row>
    <row r="5285" spans="1:3" x14ac:dyDescent="0.25">
      <c r="A5285" s="17" t="s">
        <v>4046</v>
      </c>
      <c r="B5285" s="14" t="s">
        <v>287</v>
      </c>
      <c r="C5285" s="14" t="s">
        <v>4045</v>
      </c>
    </row>
    <row r="5286" spans="1:3" x14ac:dyDescent="0.25">
      <c r="A5286" s="17" t="s">
        <v>4044</v>
      </c>
      <c r="B5286" s="14" t="s">
        <v>287</v>
      </c>
      <c r="C5286" s="14" t="s">
        <v>4043</v>
      </c>
    </row>
    <row r="5287" spans="1:3" x14ac:dyDescent="0.25">
      <c r="A5287" s="17" t="s">
        <v>4042</v>
      </c>
      <c r="B5287" s="14" t="s">
        <v>287</v>
      </c>
      <c r="C5287" s="14" t="s">
        <v>4035</v>
      </c>
    </row>
    <row r="5288" spans="1:3" x14ac:dyDescent="0.25">
      <c r="A5288" s="17" t="s">
        <v>4041</v>
      </c>
      <c r="B5288" s="14" t="s">
        <v>287</v>
      </c>
      <c r="C5288" s="14" t="s">
        <v>4035</v>
      </c>
    </row>
    <row r="5289" spans="1:3" x14ac:dyDescent="0.25">
      <c r="A5289" s="17" t="s">
        <v>4040</v>
      </c>
      <c r="B5289" s="14" t="s">
        <v>287</v>
      </c>
      <c r="C5289" s="14" t="s">
        <v>4035</v>
      </c>
    </row>
    <row r="5290" spans="1:3" x14ac:dyDescent="0.25">
      <c r="A5290" s="17" t="s">
        <v>4039</v>
      </c>
      <c r="B5290" s="14" t="s">
        <v>287</v>
      </c>
      <c r="C5290" s="14" t="s">
        <v>4035</v>
      </c>
    </row>
    <row r="5291" spans="1:3" x14ac:dyDescent="0.25">
      <c r="A5291" s="17" t="s">
        <v>4038</v>
      </c>
      <c r="B5291" s="14" t="s">
        <v>287</v>
      </c>
      <c r="C5291" s="14" t="s">
        <v>4035</v>
      </c>
    </row>
    <row r="5292" spans="1:3" x14ac:dyDescent="0.25">
      <c r="A5292" s="17" t="s">
        <v>4037</v>
      </c>
      <c r="B5292" s="14" t="s">
        <v>287</v>
      </c>
      <c r="C5292" s="14" t="s">
        <v>4035</v>
      </c>
    </row>
    <row r="5293" spans="1:3" x14ac:dyDescent="0.25">
      <c r="A5293" s="17" t="s">
        <v>4036</v>
      </c>
      <c r="B5293" s="14" t="s">
        <v>287</v>
      </c>
      <c r="C5293" s="14" t="s">
        <v>4035</v>
      </c>
    </row>
    <row r="5294" spans="1:3" x14ac:dyDescent="0.25">
      <c r="A5294" s="17" t="s">
        <v>4034</v>
      </c>
      <c r="B5294" s="14" t="s">
        <v>287</v>
      </c>
      <c r="C5294" s="14" t="s">
        <v>3992</v>
      </c>
    </row>
    <row r="5295" spans="1:3" x14ac:dyDescent="0.25">
      <c r="A5295" s="17" t="s">
        <v>4033</v>
      </c>
      <c r="B5295" s="14" t="s">
        <v>287</v>
      </c>
      <c r="C5295" s="14" t="s">
        <v>3992</v>
      </c>
    </row>
    <row r="5296" spans="1:3" x14ac:dyDescent="0.25">
      <c r="A5296" s="17" t="s">
        <v>4032</v>
      </c>
      <c r="B5296" s="14" t="s">
        <v>287</v>
      </c>
      <c r="C5296" s="14" t="s">
        <v>3992</v>
      </c>
    </row>
    <row r="5297" spans="1:3" x14ac:dyDescent="0.25">
      <c r="A5297" s="17" t="s">
        <v>4031</v>
      </c>
      <c r="B5297" s="14" t="s">
        <v>287</v>
      </c>
      <c r="C5297" s="14" t="s">
        <v>4028</v>
      </c>
    </row>
    <row r="5298" spans="1:3" x14ac:dyDescent="0.25">
      <c r="A5298" s="17" t="s">
        <v>4030</v>
      </c>
      <c r="B5298" s="14" t="s">
        <v>287</v>
      </c>
      <c r="C5298" s="14" t="s">
        <v>4028</v>
      </c>
    </row>
    <row r="5299" spans="1:3" x14ac:dyDescent="0.25">
      <c r="A5299" s="17" t="s">
        <v>4029</v>
      </c>
      <c r="B5299" s="14" t="s">
        <v>287</v>
      </c>
      <c r="C5299" s="14" t="s">
        <v>4028</v>
      </c>
    </row>
    <row r="5300" spans="1:3" x14ac:dyDescent="0.25">
      <c r="A5300" s="17" t="s">
        <v>4027</v>
      </c>
      <c r="B5300" s="14" t="s">
        <v>287</v>
      </c>
      <c r="C5300" s="14" t="s">
        <v>4023</v>
      </c>
    </row>
    <row r="5301" spans="1:3" x14ac:dyDescent="0.25">
      <c r="A5301" s="17" t="s">
        <v>4026</v>
      </c>
      <c r="B5301" s="14" t="s">
        <v>287</v>
      </c>
      <c r="C5301" s="14" t="s">
        <v>4023</v>
      </c>
    </row>
    <row r="5302" spans="1:3" x14ac:dyDescent="0.25">
      <c r="A5302" s="17" t="s">
        <v>4025</v>
      </c>
      <c r="B5302" s="14" t="s">
        <v>287</v>
      </c>
      <c r="C5302" s="14" t="s">
        <v>4023</v>
      </c>
    </row>
    <row r="5303" spans="1:3" x14ac:dyDescent="0.25">
      <c r="A5303" s="17" t="s">
        <v>4024</v>
      </c>
      <c r="B5303" s="14" t="s">
        <v>287</v>
      </c>
      <c r="C5303" s="14" t="s">
        <v>4023</v>
      </c>
    </row>
    <row r="5304" spans="1:3" x14ac:dyDescent="0.25">
      <c r="A5304" s="17" t="s">
        <v>4022</v>
      </c>
      <c r="B5304" s="14" t="s">
        <v>287</v>
      </c>
      <c r="C5304" s="14" t="s">
        <v>4000</v>
      </c>
    </row>
    <row r="5305" spans="1:3" x14ac:dyDescent="0.25">
      <c r="A5305" s="17" t="s">
        <v>4021</v>
      </c>
      <c r="B5305" s="14" t="s">
        <v>287</v>
      </c>
      <c r="C5305" s="14" t="s">
        <v>4000</v>
      </c>
    </row>
    <row r="5306" spans="1:3" x14ac:dyDescent="0.25">
      <c r="A5306" s="17" t="s">
        <v>4020</v>
      </c>
      <c r="B5306" s="14" t="s">
        <v>287</v>
      </c>
      <c r="C5306" s="14" t="s">
        <v>4000</v>
      </c>
    </row>
    <row r="5307" spans="1:3" x14ac:dyDescent="0.25">
      <c r="A5307" s="17" t="s">
        <v>4019</v>
      </c>
      <c r="B5307" s="14" t="s">
        <v>287</v>
      </c>
      <c r="C5307" s="14" t="s">
        <v>4000</v>
      </c>
    </row>
    <row r="5308" spans="1:3" x14ac:dyDescent="0.25">
      <c r="A5308" s="17" t="s">
        <v>4018</v>
      </c>
      <c r="B5308" s="14" t="s">
        <v>287</v>
      </c>
      <c r="C5308" s="14" t="s">
        <v>4000</v>
      </c>
    </row>
    <row r="5309" spans="1:3" x14ac:dyDescent="0.25">
      <c r="A5309" s="17" t="s">
        <v>4017</v>
      </c>
      <c r="B5309" s="14" t="s">
        <v>287</v>
      </c>
      <c r="C5309" s="14" t="s">
        <v>4000</v>
      </c>
    </row>
    <row r="5310" spans="1:3" x14ac:dyDescent="0.25">
      <c r="A5310" s="17" t="s">
        <v>4016</v>
      </c>
      <c r="B5310" s="14" t="s">
        <v>287</v>
      </c>
      <c r="C5310" s="14" t="s">
        <v>4000</v>
      </c>
    </row>
    <row r="5311" spans="1:3" x14ac:dyDescent="0.25">
      <c r="A5311" s="17" t="s">
        <v>4015</v>
      </c>
      <c r="B5311" s="14" t="s">
        <v>287</v>
      </c>
      <c r="C5311" s="14" t="s">
        <v>4000</v>
      </c>
    </row>
    <row r="5312" spans="1:3" x14ac:dyDescent="0.25">
      <c r="A5312" s="17" t="s">
        <v>4014</v>
      </c>
      <c r="B5312" s="14" t="s">
        <v>287</v>
      </c>
      <c r="C5312" s="14" t="s">
        <v>4000</v>
      </c>
    </row>
    <row r="5313" spans="1:3" x14ac:dyDescent="0.25">
      <c r="A5313" s="17" t="s">
        <v>4013</v>
      </c>
      <c r="B5313" s="14" t="s">
        <v>287</v>
      </c>
      <c r="C5313" s="14" t="s">
        <v>4000</v>
      </c>
    </row>
    <row r="5314" spans="1:3" x14ac:dyDescent="0.25">
      <c r="A5314" s="17" t="s">
        <v>4012</v>
      </c>
      <c r="B5314" s="14" t="s">
        <v>287</v>
      </c>
      <c r="C5314" s="14" t="s">
        <v>4000</v>
      </c>
    </row>
    <row r="5315" spans="1:3" x14ac:dyDescent="0.25">
      <c r="A5315" s="17" t="s">
        <v>4011</v>
      </c>
      <c r="B5315" s="14" t="s">
        <v>287</v>
      </c>
      <c r="C5315" s="14" t="s">
        <v>4000</v>
      </c>
    </row>
    <row r="5316" spans="1:3" x14ac:dyDescent="0.25">
      <c r="A5316" s="17" t="s">
        <v>4010</v>
      </c>
      <c r="B5316" s="14" t="s">
        <v>287</v>
      </c>
      <c r="C5316" s="14" t="s">
        <v>4000</v>
      </c>
    </row>
    <row r="5317" spans="1:3" x14ac:dyDescent="0.25">
      <c r="A5317" s="17" t="s">
        <v>4009</v>
      </c>
      <c r="B5317" s="14" t="s">
        <v>287</v>
      </c>
      <c r="C5317" s="14" t="s">
        <v>4000</v>
      </c>
    </row>
    <row r="5318" spans="1:3" x14ac:dyDescent="0.25">
      <c r="A5318" s="17" t="s">
        <v>4008</v>
      </c>
      <c r="B5318" s="14" t="s">
        <v>287</v>
      </c>
      <c r="C5318" s="14" t="s">
        <v>4000</v>
      </c>
    </row>
    <row r="5319" spans="1:3" x14ac:dyDescent="0.25">
      <c r="A5319" s="17" t="s">
        <v>4007</v>
      </c>
      <c r="B5319" s="14" t="s">
        <v>287</v>
      </c>
      <c r="C5319" s="14" t="s">
        <v>3994</v>
      </c>
    </row>
    <row r="5320" spans="1:3" x14ac:dyDescent="0.25">
      <c r="A5320" s="17" t="s">
        <v>4006</v>
      </c>
      <c r="B5320" s="14" t="s">
        <v>287</v>
      </c>
      <c r="C5320" s="14" t="s">
        <v>3994</v>
      </c>
    </row>
    <row r="5321" spans="1:3" x14ac:dyDescent="0.25">
      <c r="A5321" s="17" t="s">
        <v>4005</v>
      </c>
      <c r="B5321" s="14" t="s">
        <v>287</v>
      </c>
      <c r="C5321" s="14" t="s">
        <v>3924</v>
      </c>
    </row>
    <row r="5322" spans="1:3" x14ac:dyDescent="0.25">
      <c r="A5322" s="17" t="s">
        <v>4004</v>
      </c>
      <c r="B5322" s="14" t="s">
        <v>287</v>
      </c>
      <c r="C5322" s="14" t="s">
        <v>3924</v>
      </c>
    </row>
    <row r="5323" spans="1:3" x14ac:dyDescent="0.25">
      <c r="A5323" s="17" t="s">
        <v>4003</v>
      </c>
      <c r="B5323" s="14" t="s">
        <v>287</v>
      </c>
      <c r="C5323" s="14" t="s">
        <v>3924</v>
      </c>
    </row>
    <row r="5324" spans="1:3" x14ac:dyDescent="0.25">
      <c r="A5324" s="17" t="s">
        <v>4002</v>
      </c>
      <c r="B5324" s="14" t="s">
        <v>287</v>
      </c>
      <c r="C5324" s="14" t="s">
        <v>3924</v>
      </c>
    </row>
    <row r="5325" spans="1:3" x14ac:dyDescent="0.25">
      <c r="A5325" s="17" t="s">
        <v>4001</v>
      </c>
      <c r="B5325" s="14" t="s">
        <v>287</v>
      </c>
      <c r="C5325" s="14" t="s">
        <v>3924</v>
      </c>
    </row>
    <row r="5326" spans="1:3" x14ac:dyDescent="0.25">
      <c r="A5326" s="17" t="s">
        <v>4001</v>
      </c>
      <c r="B5326" s="14" t="s">
        <v>287</v>
      </c>
      <c r="C5326" s="14" t="s">
        <v>4000</v>
      </c>
    </row>
    <row r="5327" spans="1:3" x14ac:dyDescent="0.25">
      <c r="A5327" s="17" t="s">
        <v>3999</v>
      </c>
      <c r="B5327" s="14" t="s">
        <v>287</v>
      </c>
      <c r="C5327" s="14" t="s">
        <v>3994</v>
      </c>
    </row>
    <row r="5328" spans="1:3" x14ac:dyDescent="0.25">
      <c r="A5328" s="17" t="s">
        <v>3998</v>
      </c>
      <c r="B5328" s="14" t="s">
        <v>287</v>
      </c>
      <c r="C5328" s="14" t="s">
        <v>3994</v>
      </c>
    </row>
    <row r="5329" spans="1:3" x14ac:dyDescent="0.25">
      <c r="A5329" s="17" t="s">
        <v>3997</v>
      </c>
      <c r="B5329" s="14" t="s">
        <v>287</v>
      </c>
      <c r="C5329" s="14" t="s">
        <v>3924</v>
      </c>
    </row>
    <row r="5330" spans="1:3" x14ac:dyDescent="0.25">
      <c r="A5330" s="17" t="s">
        <v>3997</v>
      </c>
      <c r="B5330" s="14" t="s">
        <v>287</v>
      </c>
      <c r="C5330" s="14" t="s">
        <v>3994</v>
      </c>
    </row>
    <row r="5331" spans="1:3" x14ac:dyDescent="0.25">
      <c r="A5331" s="17" t="s">
        <v>3996</v>
      </c>
      <c r="B5331" s="14" t="s">
        <v>287</v>
      </c>
      <c r="C5331" s="14" t="s">
        <v>3994</v>
      </c>
    </row>
    <row r="5332" spans="1:3" x14ac:dyDescent="0.25">
      <c r="A5332" s="17" t="s">
        <v>3995</v>
      </c>
      <c r="B5332" s="14" t="s">
        <v>287</v>
      </c>
      <c r="C5332" s="14" t="s">
        <v>3994</v>
      </c>
    </row>
    <row r="5333" spans="1:3" x14ac:dyDescent="0.25">
      <c r="A5333" s="17" t="s">
        <v>3993</v>
      </c>
      <c r="B5333" s="14" t="s">
        <v>287</v>
      </c>
      <c r="C5333" s="14" t="s">
        <v>3992</v>
      </c>
    </row>
    <row r="5334" spans="1:3" x14ac:dyDescent="0.25">
      <c r="A5334" s="17" t="s">
        <v>3991</v>
      </c>
      <c r="B5334" s="14" t="s">
        <v>287</v>
      </c>
      <c r="C5334" s="14" t="s">
        <v>3894</v>
      </c>
    </row>
    <row r="5335" spans="1:3" x14ac:dyDescent="0.25">
      <c r="A5335" s="17" t="s">
        <v>3990</v>
      </c>
      <c r="B5335" s="14" t="s">
        <v>287</v>
      </c>
      <c r="C5335" s="14" t="s">
        <v>3894</v>
      </c>
    </row>
    <row r="5336" spans="1:3" x14ac:dyDescent="0.25">
      <c r="A5336" s="17" t="s">
        <v>3989</v>
      </c>
      <c r="B5336" s="14" t="s">
        <v>287</v>
      </c>
      <c r="C5336" s="14" t="s">
        <v>3894</v>
      </c>
    </row>
    <row r="5337" spans="1:3" x14ac:dyDescent="0.25">
      <c r="A5337" s="17" t="s">
        <v>3988</v>
      </c>
      <c r="B5337" s="14" t="s">
        <v>287</v>
      </c>
      <c r="C5337" s="14" t="s">
        <v>3894</v>
      </c>
    </row>
    <row r="5338" spans="1:3" x14ac:dyDescent="0.25">
      <c r="A5338" s="17" t="s">
        <v>3987</v>
      </c>
      <c r="B5338" s="14" t="s">
        <v>287</v>
      </c>
      <c r="C5338" s="14" t="s">
        <v>3920</v>
      </c>
    </row>
    <row r="5339" spans="1:3" x14ac:dyDescent="0.25">
      <c r="A5339" s="17" t="s">
        <v>3986</v>
      </c>
      <c r="B5339" s="14" t="s">
        <v>287</v>
      </c>
      <c r="C5339" s="14" t="s">
        <v>3894</v>
      </c>
    </row>
    <row r="5340" spans="1:3" x14ac:dyDescent="0.25">
      <c r="A5340" s="17" t="s">
        <v>3985</v>
      </c>
      <c r="B5340" s="14" t="s">
        <v>287</v>
      </c>
      <c r="C5340" s="14" t="s">
        <v>3894</v>
      </c>
    </row>
    <row r="5341" spans="1:3" x14ac:dyDescent="0.25">
      <c r="A5341" s="17" t="s">
        <v>3984</v>
      </c>
      <c r="B5341" s="14" t="s">
        <v>287</v>
      </c>
      <c r="C5341" s="14" t="s">
        <v>3894</v>
      </c>
    </row>
    <row r="5342" spans="1:3" x14ac:dyDescent="0.25">
      <c r="A5342" s="17" t="s">
        <v>3983</v>
      </c>
      <c r="B5342" s="14" t="s">
        <v>287</v>
      </c>
      <c r="C5342" s="14" t="s">
        <v>3894</v>
      </c>
    </row>
    <row r="5343" spans="1:3" x14ac:dyDescent="0.25">
      <c r="A5343" s="17" t="s">
        <v>3982</v>
      </c>
      <c r="B5343" s="14" t="s">
        <v>287</v>
      </c>
      <c r="C5343" s="14" t="s">
        <v>3894</v>
      </c>
    </row>
    <row r="5344" spans="1:3" x14ac:dyDescent="0.25">
      <c r="A5344" s="17" t="s">
        <v>3981</v>
      </c>
      <c r="B5344" s="14" t="s">
        <v>287</v>
      </c>
      <c r="C5344" s="14" t="s">
        <v>3894</v>
      </c>
    </row>
    <row r="5345" spans="1:3" x14ac:dyDescent="0.25">
      <c r="A5345" s="17" t="s">
        <v>3980</v>
      </c>
      <c r="B5345" s="14" t="s">
        <v>287</v>
      </c>
      <c r="C5345" s="14" t="s">
        <v>3894</v>
      </c>
    </row>
    <row r="5346" spans="1:3" x14ac:dyDescent="0.25">
      <c r="A5346" s="17" t="s">
        <v>3979</v>
      </c>
      <c r="B5346" s="14" t="s">
        <v>287</v>
      </c>
      <c r="C5346" s="14" t="s">
        <v>3894</v>
      </c>
    </row>
    <row r="5347" spans="1:3" x14ac:dyDescent="0.25">
      <c r="A5347" s="17" t="s">
        <v>3978</v>
      </c>
      <c r="B5347" s="14" t="s">
        <v>287</v>
      </c>
      <c r="C5347" s="14" t="s">
        <v>3894</v>
      </c>
    </row>
    <row r="5348" spans="1:3" x14ac:dyDescent="0.25">
      <c r="A5348" s="17" t="s">
        <v>3977</v>
      </c>
      <c r="B5348" s="14" t="s">
        <v>287</v>
      </c>
      <c r="C5348" s="14" t="s">
        <v>3924</v>
      </c>
    </row>
    <row r="5349" spans="1:3" x14ac:dyDescent="0.25">
      <c r="A5349" s="17" t="s">
        <v>3976</v>
      </c>
      <c r="B5349" s="14" t="s">
        <v>287</v>
      </c>
      <c r="C5349" s="14" t="s">
        <v>3911</v>
      </c>
    </row>
    <row r="5350" spans="1:3" x14ac:dyDescent="0.25">
      <c r="A5350" s="17" t="s">
        <v>3975</v>
      </c>
      <c r="B5350" s="14" t="s">
        <v>287</v>
      </c>
      <c r="C5350" s="14" t="s">
        <v>3924</v>
      </c>
    </row>
    <row r="5351" spans="1:3" x14ac:dyDescent="0.25">
      <c r="A5351" s="17" t="s">
        <v>3974</v>
      </c>
      <c r="B5351" s="14" t="s">
        <v>287</v>
      </c>
      <c r="C5351" s="14" t="s">
        <v>3924</v>
      </c>
    </row>
    <row r="5352" spans="1:3" x14ac:dyDescent="0.25">
      <c r="A5352" s="17" t="s">
        <v>3973</v>
      </c>
      <c r="B5352" s="14" t="s">
        <v>287</v>
      </c>
      <c r="C5352" s="14" t="s">
        <v>3924</v>
      </c>
    </row>
    <row r="5353" spans="1:3" x14ac:dyDescent="0.25">
      <c r="A5353" s="17" t="s">
        <v>3972</v>
      </c>
      <c r="B5353" s="14" t="s">
        <v>287</v>
      </c>
      <c r="C5353" s="14" t="s">
        <v>3924</v>
      </c>
    </row>
    <row r="5354" spans="1:3" x14ac:dyDescent="0.25">
      <c r="A5354" s="17" t="s">
        <v>3971</v>
      </c>
      <c r="B5354" s="14" t="s">
        <v>287</v>
      </c>
      <c r="C5354" s="14" t="s">
        <v>3924</v>
      </c>
    </row>
    <row r="5355" spans="1:3" x14ac:dyDescent="0.25">
      <c r="A5355" s="17" t="s">
        <v>3970</v>
      </c>
      <c r="B5355" s="14" t="s">
        <v>287</v>
      </c>
      <c r="C5355" s="14" t="s">
        <v>3924</v>
      </c>
    </row>
    <row r="5356" spans="1:3" x14ac:dyDescent="0.25">
      <c r="A5356" s="17" t="s">
        <v>3969</v>
      </c>
      <c r="B5356" s="14" t="s">
        <v>287</v>
      </c>
      <c r="C5356" s="14" t="s">
        <v>3920</v>
      </c>
    </row>
    <row r="5357" spans="1:3" x14ac:dyDescent="0.25">
      <c r="A5357" s="17" t="s">
        <v>3968</v>
      </c>
      <c r="B5357" s="14" t="s">
        <v>287</v>
      </c>
      <c r="C5357" s="14" t="s">
        <v>3920</v>
      </c>
    </row>
    <row r="5358" spans="1:3" x14ac:dyDescent="0.25">
      <c r="A5358" s="17" t="s">
        <v>3967</v>
      </c>
      <c r="B5358" s="14" t="s">
        <v>287</v>
      </c>
      <c r="C5358" s="14" t="s">
        <v>3920</v>
      </c>
    </row>
    <row r="5359" spans="1:3" x14ac:dyDescent="0.25">
      <c r="A5359" s="17" t="s">
        <v>3966</v>
      </c>
      <c r="B5359" s="14" t="s">
        <v>287</v>
      </c>
      <c r="C5359" s="14" t="s">
        <v>3911</v>
      </c>
    </row>
    <row r="5360" spans="1:3" x14ac:dyDescent="0.25">
      <c r="A5360" s="17" t="s">
        <v>3965</v>
      </c>
      <c r="B5360" s="14" t="s">
        <v>287</v>
      </c>
      <c r="C5360" s="14" t="s">
        <v>3920</v>
      </c>
    </row>
    <row r="5361" spans="1:3" x14ac:dyDescent="0.25">
      <c r="A5361" s="17" t="s">
        <v>3964</v>
      </c>
      <c r="B5361" s="14" t="s">
        <v>287</v>
      </c>
      <c r="C5361" s="14" t="s">
        <v>3920</v>
      </c>
    </row>
    <row r="5362" spans="1:3" x14ac:dyDescent="0.25">
      <c r="A5362" s="17" t="s">
        <v>3963</v>
      </c>
      <c r="B5362" s="14" t="s">
        <v>287</v>
      </c>
      <c r="C5362" s="14" t="s">
        <v>3924</v>
      </c>
    </row>
    <row r="5363" spans="1:3" x14ac:dyDescent="0.25">
      <c r="A5363" s="17" t="s">
        <v>3962</v>
      </c>
      <c r="B5363" s="14" t="s">
        <v>287</v>
      </c>
      <c r="C5363" s="14" t="s">
        <v>3924</v>
      </c>
    </row>
    <row r="5364" spans="1:3" x14ac:dyDescent="0.25">
      <c r="A5364" s="17" t="s">
        <v>3961</v>
      </c>
      <c r="B5364" s="14" t="s">
        <v>287</v>
      </c>
      <c r="C5364" s="14" t="s">
        <v>3924</v>
      </c>
    </row>
    <row r="5365" spans="1:3" x14ac:dyDescent="0.25">
      <c r="A5365" s="17" t="s">
        <v>3960</v>
      </c>
      <c r="B5365" s="14" t="s">
        <v>287</v>
      </c>
      <c r="C5365" s="14" t="s">
        <v>3930</v>
      </c>
    </row>
    <row r="5366" spans="1:3" x14ac:dyDescent="0.25">
      <c r="A5366" s="17" t="s">
        <v>3959</v>
      </c>
      <c r="B5366" s="14" t="s">
        <v>287</v>
      </c>
      <c r="C5366" s="14" t="s">
        <v>3924</v>
      </c>
    </row>
    <row r="5367" spans="1:3" x14ac:dyDescent="0.25">
      <c r="A5367" s="17" t="s">
        <v>3958</v>
      </c>
      <c r="B5367" s="14" t="s">
        <v>287</v>
      </c>
      <c r="C5367" s="14" t="s">
        <v>3924</v>
      </c>
    </row>
    <row r="5368" spans="1:3" x14ac:dyDescent="0.25">
      <c r="A5368" s="17" t="s">
        <v>3957</v>
      </c>
      <c r="B5368" s="14" t="s">
        <v>287</v>
      </c>
      <c r="C5368" s="14" t="s">
        <v>3930</v>
      </c>
    </row>
    <row r="5369" spans="1:3" x14ac:dyDescent="0.25">
      <c r="A5369" s="17" t="s">
        <v>3956</v>
      </c>
      <c r="B5369" s="14" t="s">
        <v>287</v>
      </c>
      <c r="C5369" s="14" t="s">
        <v>3930</v>
      </c>
    </row>
    <row r="5370" spans="1:3" x14ac:dyDescent="0.25">
      <c r="A5370" s="17" t="s">
        <v>3955</v>
      </c>
      <c r="B5370" s="14" t="s">
        <v>287</v>
      </c>
      <c r="C5370" s="14" t="s">
        <v>3930</v>
      </c>
    </row>
    <row r="5371" spans="1:3" x14ac:dyDescent="0.25">
      <c r="A5371" s="17" t="s">
        <v>3954</v>
      </c>
      <c r="B5371" s="14" t="s">
        <v>287</v>
      </c>
      <c r="C5371" s="14" t="s">
        <v>3930</v>
      </c>
    </row>
    <row r="5372" spans="1:3" x14ac:dyDescent="0.25">
      <c r="A5372" s="17" t="s">
        <v>3953</v>
      </c>
      <c r="B5372" s="14" t="s">
        <v>287</v>
      </c>
      <c r="C5372" s="14" t="s">
        <v>3930</v>
      </c>
    </row>
    <row r="5373" spans="1:3" x14ac:dyDescent="0.25">
      <c r="A5373" s="17" t="s">
        <v>3952</v>
      </c>
      <c r="B5373" s="14" t="s">
        <v>287</v>
      </c>
      <c r="C5373" s="14" t="s">
        <v>3930</v>
      </c>
    </row>
    <row r="5374" spans="1:3" x14ac:dyDescent="0.25">
      <c r="A5374" s="17" t="s">
        <v>3951</v>
      </c>
      <c r="B5374" s="14" t="s">
        <v>287</v>
      </c>
      <c r="C5374" s="14" t="s">
        <v>3942</v>
      </c>
    </row>
    <row r="5375" spans="1:3" x14ac:dyDescent="0.25">
      <c r="A5375" s="17" t="s">
        <v>3950</v>
      </c>
      <c r="B5375" s="14" t="s">
        <v>287</v>
      </c>
      <c r="C5375" s="14" t="s">
        <v>3942</v>
      </c>
    </row>
    <row r="5376" spans="1:3" x14ac:dyDescent="0.25">
      <c r="A5376" s="17" t="s">
        <v>3949</v>
      </c>
      <c r="B5376" s="14" t="s">
        <v>287</v>
      </c>
      <c r="C5376" s="14" t="s">
        <v>3942</v>
      </c>
    </row>
    <row r="5377" spans="1:3" x14ac:dyDescent="0.25">
      <c r="A5377" s="17" t="s">
        <v>3948</v>
      </c>
      <c r="B5377" s="14" t="s">
        <v>287</v>
      </c>
      <c r="C5377" s="14" t="s">
        <v>3942</v>
      </c>
    </row>
    <row r="5378" spans="1:3" x14ac:dyDescent="0.25">
      <c r="A5378" s="17" t="s">
        <v>3947</v>
      </c>
      <c r="B5378" s="14" t="s">
        <v>287</v>
      </c>
      <c r="C5378" s="14" t="s">
        <v>3942</v>
      </c>
    </row>
    <row r="5379" spans="1:3" x14ac:dyDescent="0.25">
      <c r="A5379" s="17" t="s">
        <v>3946</v>
      </c>
      <c r="B5379" s="14" t="s">
        <v>287</v>
      </c>
      <c r="C5379" s="14" t="s">
        <v>3930</v>
      </c>
    </row>
    <row r="5380" spans="1:3" x14ac:dyDescent="0.25">
      <c r="A5380" s="17" t="s">
        <v>3945</v>
      </c>
      <c r="B5380" s="14" t="s">
        <v>287</v>
      </c>
      <c r="C5380" s="14" t="s">
        <v>3930</v>
      </c>
    </row>
    <row r="5381" spans="1:3" x14ac:dyDescent="0.25">
      <c r="A5381" s="17" t="s">
        <v>3944</v>
      </c>
      <c r="B5381" s="14" t="s">
        <v>287</v>
      </c>
      <c r="C5381" s="14" t="s">
        <v>3942</v>
      </c>
    </row>
    <row r="5382" spans="1:3" x14ac:dyDescent="0.25">
      <c r="A5382" s="17" t="s">
        <v>3943</v>
      </c>
      <c r="B5382" s="14" t="s">
        <v>287</v>
      </c>
      <c r="C5382" s="14" t="s">
        <v>3942</v>
      </c>
    </row>
    <row r="5383" spans="1:3" x14ac:dyDescent="0.25">
      <c r="A5383" s="17" t="s">
        <v>3941</v>
      </c>
      <c r="B5383" s="14" t="s">
        <v>287</v>
      </c>
      <c r="C5383" s="14" t="s">
        <v>3911</v>
      </c>
    </row>
    <row r="5384" spans="1:3" x14ac:dyDescent="0.25">
      <c r="A5384" s="17" t="s">
        <v>3940</v>
      </c>
      <c r="B5384" s="14" t="s">
        <v>287</v>
      </c>
      <c r="C5384" s="14" t="s">
        <v>3911</v>
      </c>
    </row>
    <row r="5385" spans="1:3" x14ac:dyDescent="0.25">
      <c r="A5385" s="17" t="s">
        <v>3939</v>
      </c>
      <c r="B5385" s="14" t="s">
        <v>287</v>
      </c>
      <c r="C5385" s="14" t="s">
        <v>3911</v>
      </c>
    </row>
    <row r="5386" spans="1:3" x14ac:dyDescent="0.25">
      <c r="A5386" s="17" t="s">
        <v>3938</v>
      </c>
      <c r="B5386" s="14" t="s">
        <v>287</v>
      </c>
      <c r="C5386" s="14" t="s">
        <v>3911</v>
      </c>
    </row>
    <row r="5387" spans="1:3" x14ac:dyDescent="0.25">
      <c r="A5387" s="17" t="s">
        <v>3937</v>
      </c>
      <c r="B5387" s="14" t="s">
        <v>287</v>
      </c>
      <c r="C5387" s="14" t="s">
        <v>3911</v>
      </c>
    </row>
    <row r="5388" spans="1:3" x14ac:dyDescent="0.25">
      <c r="A5388" s="17" t="s">
        <v>3936</v>
      </c>
      <c r="B5388" s="14" t="s">
        <v>287</v>
      </c>
      <c r="C5388" s="14" t="s">
        <v>3914</v>
      </c>
    </row>
    <row r="5389" spans="1:3" x14ac:dyDescent="0.25">
      <c r="A5389" s="17" t="s">
        <v>3935</v>
      </c>
      <c r="B5389" s="14" t="s">
        <v>287</v>
      </c>
      <c r="C5389" s="14" t="s">
        <v>3911</v>
      </c>
    </row>
    <row r="5390" spans="1:3" x14ac:dyDescent="0.25">
      <c r="A5390" s="17" t="s">
        <v>3934</v>
      </c>
      <c r="B5390" s="14" t="s">
        <v>287</v>
      </c>
      <c r="C5390" s="14" t="s">
        <v>3911</v>
      </c>
    </row>
    <row r="5391" spans="1:3" x14ac:dyDescent="0.25">
      <c r="A5391" s="17" t="s">
        <v>3933</v>
      </c>
      <c r="B5391" s="14" t="s">
        <v>287</v>
      </c>
      <c r="C5391" s="14" t="s">
        <v>3911</v>
      </c>
    </row>
    <row r="5392" spans="1:3" x14ac:dyDescent="0.25">
      <c r="A5392" s="17" t="s">
        <v>3932</v>
      </c>
      <c r="B5392" s="14" t="s">
        <v>287</v>
      </c>
      <c r="C5392" s="14" t="s">
        <v>3930</v>
      </c>
    </row>
    <row r="5393" spans="1:3" x14ac:dyDescent="0.25">
      <c r="A5393" s="17" t="s">
        <v>3931</v>
      </c>
      <c r="B5393" s="14" t="s">
        <v>287</v>
      </c>
      <c r="C5393" s="14" t="s">
        <v>3930</v>
      </c>
    </row>
    <row r="5394" spans="1:3" x14ac:dyDescent="0.25">
      <c r="A5394" s="17" t="s">
        <v>3929</v>
      </c>
      <c r="B5394" s="14" t="s">
        <v>287</v>
      </c>
      <c r="C5394" s="14" t="s">
        <v>3924</v>
      </c>
    </row>
    <row r="5395" spans="1:3" x14ac:dyDescent="0.25">
      <c r="A5395" s="17" t="s">
        <v>3928</v>
      </c>
      <c r="B5395" s="14" t="s">
        <v>287</v>
      </c>
      <c r="C5395" s="14" t="s">
        <v>3924</v>
      </c>
    </row>
    <row r="5396" spans="1:3" x14ac:dyDescent="0.25">
      <c r="A5396" s="17" t="s">
        <v>3927</v>
      </c>
      <c r="B5396" s="14" t="s">
        <v>287</v>
      </c>
      <c r="C5396" s="14" t="s">
        <v>3924</v>
      </c>
    </row>
    <row r="5397" spans="1:3" x14ac:dyDescent="0.25">
      <c r="A5397" s="17" t="s">
        <v>3926</v>
      </c>
      <c r="B5397" s="14" t="s">
        <v>287</v>
      </c>
      <c r="C5397" s="14" t="s">
        <v>3924</v>
      </c>
    </row>
    <row r="5398" spans="1:3" x14ac:dyDescent="0.25">
      <c r="A5398" s="17" t="s">
        <v>3925</v>
      </c>
      <c r="B5398" s="14" t="s">
        <v>287</v>
      </c>
      <c r="C5398" s="14" t="s">
        <v>3924</v>
      </c>
    </row>
    <row r="5399" spans="1:3" x14ac:dyDescent="0.25">
      <c r="A5399" s="17" t="s">
        <v>3923</v>
      </c>
      <c r="B5399" s="14" t="s">
        <v>287</v>
      </c>
      <c r="C5399" s="14" t="s">
        <v>3920</v>
      </c>
    </row>
    <row r="5400" spans="1:3" x14ac:dyDescent="0.25">
      <c r="A5400" s="17" t="s">
        <v>3922</v>
      </c>
      <c r="B5400" s="14" t="s">
        <v>287</v>
      </c>
      <c r="C5400" s="14" t="s">
        <v>3920</v>
      </c>
    </row>
    <row r="5401" spans="1:3" x14ac:dyDescent="0.25">
      <c r="A5401" s="17" t="s">
        <v>3921</v>
      </c>
      <c r="B5401" s="14" t="s">
        <v>287</v>
      </c>
      <c r="C5401" s="14" t="s">
        <v>3920</v>
      </c>
    </row>
    <row r="5402" spans="1:3" x14ac:dyDescent="0.25">
      <c r="A5402" s="17" t="s">
        <v>3919</v>
      </c>
      <c r="B5402" s="14" t="s">
        <v>287</v>
      </c>
      <c r="C5402" s="14" t="s">
        <v>3911</v>
      </c>
    </row>
    <row r="5403" spans="1:3" x14ac:dyDescent="0.25">
      <c r="A5403" s="17" t="s">
        <v>3918</v>
      </c>
      <c r="B5403" s="14" t="s">
        <v>287</v>
      </c>
      <c r="C5403" s="14" t="s">
        <v>3911</v>
      </c>
    </row>
    <row r="5404" spans="1:3" x14ac:dyDescent="0.25">
      <c r="A5404" s="17" t="s">
        <v>3917</v>
      </c>
      <c r="B5404" s="14" t="s">
        <v>287</v>
      </c>
      <c r="C5404" s="14" t="s">
        <v>3911</v>
      </c>
    </row>
    <row r="5405" spans="1:3" x14ac:dyDescent="0.25">
      <c r="A5405" s="17" t="s">
        <v>3916</v>
      </c>
      <c r="B5405" s="14" t="s">
        <v>287</v>
      </c>
      <c r="C5405" s="14" t="s">
        <v>3911</v>
      </c>
    </row>
    <row r="5406" spans="1:3" x14ac:dyDescent="0.25">
      <c r="A5406" s="17" t="s">
        <v>3915</v>
      </c>
      <c r="B5406" s="14" t="s">
        <v>287</v>
      </c>
      <c r="C5406" s="14" t="s">
        <v>3914</v>
      </c>
    </row>
    <row r="5407" spans="1:3" x14ac:dyDescent="0.25">
      <c r="A5407" s="17" t="s">
        <v>3913</v>
      </c>
      <c r="B5407" s="14" t="s">
        <v>287</v>
      </c>
      <c r="C5407" s="14" t="s">
        <v>3914</v>
      </c>
    </row>
    <row r="5408" spans="1:3" x14ac:dyDescent="0.25">
      <c r="A5408" s="17" t="s">
        <v>3913</v>
      </c>
      <c r="B5408" s="14" t="s">
        <v>287</v>
      </c>
      <c r="C5408" s="14" t="s">
        <v>3911</v>
      </c>
    </row>
    <row r="5409" spans="1:3" x14ac:dyDescent="0.25">
      <c r="A5409" s="17" t="s">
        <v>3912</v>
      </c>
      <c r="B5409" s="14" t="s">
        <v>287</v>
      </c>
      <c r="C5409" s="14" t="s">
        <v>3911</v>
      </c>
    </row>
    <row r="5410" spans="1:3" x14ac:dyDescent="0.25">
      <c r="A5410" s="17" t="s">
        <v>3910</v>
      </c>
      <c r="B5410" s="14" t="s">
        <v>287</v>
      </c>
      <c r="C5410" s="14" t="s">
        <v>3903</v>
      </c>
    </row>
    <row r="5411" spans="1:3" x14ac:dyDescent="0.25">
      <c r="A5411" s="17" t="s">
        <v>3909</v>
      </c>
      <c r="B5411" s="14" t="s">
        <v>287</v>
      </c>
      <c r="C5411" s="14" t="s">
        <v>3903</v>
      </c>
    </row>
    <row r="5412" spans="1:3" x14ac:dyDescent="0.25">
      <c r="A5412" s="17" t="s">
        <v>3908</v>
      </c>
      <c r="B5412" s="14" t="s">
        <v>287</v>
      </c>
      <c r="C5412" s="14" t="s">
        <v>3903</v>
      </c>
    </row>
    <row r="5413" spans="1:3" x14ac:dyDescent="0.25">
      <c r="A5413" s="17" t="s">
        <v>3907</v>
      </c>
      <c r="B5413" s="14" t="s">
        <v>287</v>
      </c>
      <c r="C5413" s="14" t="s">
        <v>3903</v>
      </c>
    </row>
    <row r="5414" spans="1:3" x14ac:dyDescent="0.25">
      <c r="A5414" s="17" t="s">
        <v>3906</v>
      </c>
      <c r="B5414" s="14" t="s">
        <v>287</v>
      </c>
      <c r="C5414" s="14" t="s">
        <v>3903</v>
      </c>
    </row>
    <row r="5415" spans="1:3" x14ac:dyDescent="0.25">
      <c r="A5415" s="17" t="s">
        <v>3905</v>
      </c>
      <c r="B5415" s="14" t="s">
        <v>287</v>
      </c>
      <c r="C5415" s="14" t="s">
        <v>3903</v>
      </c>
    </row>
    <row r="5416" spans="1:3" x14ac:dyDescent="0.25">
      <c r="A5416" s="17" t="s">
        <v>3904</v>
      </c>
      <c r="B5416" s="14" t="s">
        <v>287</v>
      </c>
      <c r="C5416" s="14" t="s">
        <v>3903</v>
      </c>
    </row>
    <row r="5417" spans="1:3" x14ac:dyDescent="0.25">
      <c r="A5417" s="17" t="s">
        <v>3902</v>
      </c>
      <c r="B5417" s="14" t="s">
        <v>287</v>
      </c>
      <c r="C5417" s="14" t="s">
        <v>3894</v>
      </c>
    </row>
    <row r="5418" spans="1:3" x14ac:dyDescent="0.25">
      <c r="A5418" s="17" t="s">
        <v>3901</v>
      </c>
      <c r="B5418" s="14" t="s">
        <v>287</v>
      </c>
      <c r="C5418" s="14" t="s">
        <v>3894</v>
      </c>
    </row>
    <row r="5419" spans="1:3" x14ac:dyDescent="0.25">
      <c r="A5419" s="17" t="s">
        <v>3900</v>
      </c>
      <c r="B5419" s="14" t="s">
        <v>287</v>
      </c>
      <c r="C5419" s="14" t="s">
        <v>3894</v>
      </c>
    </row>
    <row r="5420" spans="1:3" x14ac:dyDescent="0.25">
      <c r="A5420" s="17" t="s">
        <v>3899</v>
      </c>
      <c r="B5420" s="14" t="s">
        <v>287</v>
      </c>
      <c r="C5420" s="14" t="s">
        <v>3894</v>
      </c>
    </row>
    <row r="5421" spans="1:3" x14ac:dyDescent="0.25">
      <c r="A5421" s="17" t="s">
        <v>3898</v>
      </c>
      <c r="B5421" s="14" t="s">
        <v>287</v>
      </c>
      <c r="C5421" s="14" t="s">
        <v>3894</v>
      </c>
    </row>
    <row r="5422" spans="1:3" x14ac:dyDescent="0.25">
      <c r="A5422" s="17" t="s">
        <v>3897</v>
      </c>
      <c r="B5422" s="14" t="s">
        <v>287</v>
      </c>
      <c r="C5422" s="14" t="s">
        <v>3894</v>
      </c>
    </row>
    <row r="5423" spans="1:3" x14ac:dyDescent="0.25">
      <c r="A5423" s="17" t="s">
        <v>3896</v>
      </c>
      <c r="B5423" s="14" t="s">
        <v>287</v>
      </c>
      <c r="C5423" s="14" t="s">
        <v>3894</v>
      </c>
    </row>
    <row r="5424" spans="1:3" x14ac:dyDescent="0.25">
      <c r="A5424" s="17" t="s">
        <v>3895</v>
      </c>
      <c r="B5424" s="14" t="s">
        <v>287</v>
      </c>
      <c r="C5424" s="14" t="s">
        <v>3894</v>
      </c>
    </row>
    <row r="5425" spans="1:3" x14ac:dyDescent="0.25">
      <c r="A5425" s="17" t="s">
        <v>3893</v>
      </c>
      <c r="B5425" s="14" t="s">
        <v>279</v>
      </c>
      <c r="C5425" s="14" t="s">
        <v>3836</v>
      </c>
    </row>
    <row r="5426" spans="1:3" x14ac:dyDescent="0.25">
      <c r="A5426" s="17" t="s">
        <v>3892</v>
      </c>
      <c r="B5426" s="14" t="s">
        <v>279</v>
      </c>
      <c r="C5426" s="14" t="s">
        <v>3836</v>
      </c>
    </row>
    <row r="5427" spans="1:3" x14ac:dyDescent="0.25">
      <c r="A5427" s="17" t="s">
        <v>3891</v>
      </c>
      <c r="B5427" s="14" t="s">
        <v>279</v>
      </c>
      <c r="C5427" s="14" t="s">
        <v>3836</v>
      </c>
    </row>
    <row r="5428" spans="1:3" x14ac:dyDescent="0.25">
      <c r="A5428" s="17" t="s">
        <v>3890</v>
      </c>
      <c r="B5428" s="14" t="s">
        <v>279</v>
      </c>
      <c r="C5428" s="14" t="s">
        <v>3836</v>
      </c>
    </row>
    <row r="5429" spans="1:3" x14ac:dyDescent="0.25">
      <c r="A5429" s="17" t="s">
        <v>3889</v>
      </c>
      <c r="B5429" s="14" t="s">
        <v>279</v>
      </c>
      <c r="C5429" s="14" t="s">
        <v>3836</v>
      </c>
    </row>
    <row r="5430" spans="1:3" x14ac:dyDescent="0.25">
      <c r="A5430" s="17" t="s">
        <v>3888</v>
      </c>
      <c r="B5430" s="14" t="s">
        <v>279</v>
      </c>
      <c r="C5430" s="14" t="s">
        <v>3836</v>
      </c>
    </row>
    <row r="5431" spans="1:3" x14ac:dyDescent="0.25">
      <c r="A5431" s="17" t="s">
        <v>3887</v>
      </c>
      <c r="B5431" s="14" t="s">
        <v>279</v>
      </c>
      <c r="C5431" s="14" t="s">
        <v>3884</v>
      </c>
    </row>
    <row r="5432" spans="1:3" x14ac:dyDescent="0.25">
      <c r="A5432" s="17" t="s">
        <v>3886</v>
      </c>
      <c r="B5432" s="14" t="s">
        <v>279</v>
      </c>
      <c r="C5432" s="14" t="s">
        <v>3884</v>
      </c>
    </row>
    <row r="5433" spans="1:3" x14ac:dyDescent="0.25">
      <c r="A5433" s="17" t="s">
        <v>3885</v>
      </c>
      <c r="B5433" s="14" t="s">
        <v>279</v>
      </c>
      <c r="C5433" s="14" t="s">
        <v>3884</v>
      </c>
    </row>
    <row r="5434" spans="1:3" x14ac:dyDescent="0.25">
      <c r="A5434" s="17" t="s">
        <v>3883</v>
      </c>
      <c r="B5434" s="14" t="s">
        <v>279</v>
      </c>
      <c r="C5434" s="14" t="s">
        <v>3821</v>
      </c>
    </row>
    <row r="5435" spans="1:3" x14ac:dyDescent="0.25">
      <c r="A5435" s="17" t="s">
        <v>3882</v>
      </c>
      <c r="B5435" s="14" t="s">
        <v>279</v>
      </c>
      <c r="C5435" s="14" t="s">
        <v>3836</v>
      </c>
    </row>
    <row r="5436" spans="1:3" x14ac:dyDescent="0.25">
      <c r="A5436" s="17" t="s">
        <v>3881</v>
      </c>
      <c r="B5436" s="14" t="s">
        <v>279</v>
      </c>
      <c r="C5436" s="14" t="s">
        <v>3836</v>
      </c>
    </row>
    <row r="5437" spans="1:3" x14ac:dyDescent="0.25">
      <c r="A5437" s="17" t="s">
        <v>3880</v>
      </c>
      <c r="B5437" s="14" t="s">
        <v>279</v>
      </c>
      <c r="C5437" s="14" t="s">
        <v>3836</v>
      </c>
    </row>
    <row r="5438" spans="1:3" x14ac:dyDescent="0.25">
      <c r="A5438" s="17" t="s">
        <v>3879</v>
      </c>
      <c r="B5438" s="14" t="s">
        <v>279</v>
      </c>
      <c r="C5438" s="14" t="s">
        <v>3836</v>
      </c>
    </row>
    <row r="5439" spans="1:3" x14ac:dyDescent="0.25">
      <c r="A5439" s="17" t="s">
        <v>3878</v>
      </c>
      <c r="B5439" s="14" t="s">
        <v>279</v>
      </c>
      <c r="C5439" s="14" t="s">
        <v>3875</v>
      </c>
    </row>
    <row r="5440" spans="1:3" x14ac:dyDescent="0.25">
      <c r="A5440" s="17" t="s">
        <v>3877</v>
      </c>
      <c r="B5440" s="14" t="s">
        <v>279</v>
      </c>
      <c r="C5440" s="14" t="s">
        <v>3875</v>
      </c>
    </row>
    <row r="5441" spans="1:3" x14ac:dyDescent="0.25">
      <c r="A5441" s="17" t="s">
        <v>3876</v>
      </c>
      <c r="B5441" s="14" t="s">
        <v>279</v>
      </c>
      <c r="C5441" s="14" t="s">
        <v>3875</v>
      </c>
    </row>
    <row r="5442" spans="1:3" x14ac:dyDescent="0.25">
      <c r="A5442" s="17" t="s">
        <v>3874</v>
      </c>
      <c r="B5442" s="14" t="s">
        <v>279</v>
      </c>
      <c r="C5442" s="14" t="s">
        <v>3853</v>
      </c>
    </row>
    <row r="5443" spans="1:3" x14ac:dyDescent="0.25">
      <c r="A5443" s="17" t="s">
        <v>3873</v>
      </c>
      <c r="B5443" s="14" t="s">
        <v>279</v>
      </c>
      <c r="C5443" s="14" t="s">
        <v>3872</v>
      </c>
    </row>
    <row r="5444" spans="1:3" x14ac:dyDescent="0.25">
      <c r="A5444" s="17" t="s">
        <v>3871</v>
      </c>
      <c r="B5444" s="14" t="s">
        <v>279</v>
      </c>
      <c r="C5444" s="14" t="s">
        <v>3868</v>
      </c>
    </row>
    <row r="5445" spans="1:3" x14ac:dyDescent="0.25">
      <c r="A5445" s="17" t="s">
        <v>3871</v>
      </c>
      <c r="B5445" s="14" t="s">
        <v>279</v>
      </c>
      <c r="C5445" s="14" t="s">
        <v>3866</v>
      </c>
    </row>
    <row r="5446" spans="1:3" x14ac:dyDescent="0.25">
      <c r="A5446" s="17" t="s">
        <v>3870</v>
      </c>
      <c r="B5446" s="14" t="s">
        <v>279</v>
      </c>
      <c r="C5446" s="14" t="s">
        <v>3868</v>
      </c>
    </row>
    <row r="5447" spans="1:3" x14ac:dyDescent="0.25">
      <c r="A5447" s="17" t="s">
        <v>3869</v>
      </c>
      <c r="B5447" s="14" t="s">
        <v>279</v>
      </c>
      <c r="C5447" s="14" t="s">
        <v>3868</v>
      </c>
    </row>
    <row r="5448" spans="1:3" x14ac:dyDescent="0.25">
      <c r="A5448" s="17" t="s">
        <v>3867</v>
      </c>
      <c r="B5448" s="14" t="s">
        <v>279</v>
      </c>
      <c r="C5448" s="14" t="s">
        <v>3866</v>
      </c>
    </row>
    <row r="5449" spans="1:3" x14ac:dyDescent="0.25">
      <c r="A5449" s="17" t="s">
        <v>3865</v>
      </c>
      <c r="B5449" s="14" t="s">
        <v>279</v>
      </c>
      <c r="C5449" s="14" t="s">
        <v>3836</v>
      </c>
    </row>
    <row r="5450" spans="1:3" x14ac:dyDescent="0.25">
      <c r="A5450" s="17" t="s">
        <v>3864</v>
      </c>
      <c r="B5450" s="14" t="s">
        <v>279</v>
      </c>
      <c r="C5450" s="14" t="s">
        <v>3821</v>
      </c>
    </row>
    <row r="5451" spans="1:3" x14ac:dyDescent="0.25">
      <c r="A5451" s="17" t="s">
        <v>3864</v>
      </c>
      <c r="B5451" s="14" t="s">
        <v>279</v>
      </c>
      <c r="C5451" s="14" t="s">
        <v>3836</v>
      </c>
    </row>
    <row r="5452" spans="1:3" x14ac:dyDescent="0.25">
      <c r="A5452" s="17" t="s">
        <v>3863</v>
      </c>
      <c r="B5452" s="14" t="s">
        <v>279</v>
      </c>
      <c r="C5452" s="14" t="s">
        <v>3836</v>
      </c>
    </row>
    <row r="5453" spans="1:3" x14ac:dyDescent="0.25">
      <c r="A5453" s="17" t="s">
        <v>3862</v>
      </c>
      <c r="B5453" s="14" t="s">
        <v>279</v>
      </c>
      <c r="C5453" s="14" t="s">
        <v>3853</v>
      </c>
    </row>
    <row r="5454" spans="1:3" x14ac:dyDescent="0.25">
      <c r="A5454" s="17" t="s">
        <v>3862</v>
      </c>
      <c r="B5454" s="14" t="s">
        <v>279</v>
      </c>
      <c r="C5454" s="14" t="s">
        <v>3859</v>
      </c>
    </row>
    <row r="5455" spans="1:3" x14ac:dyDescent="0.25">
      <c r="A5455" s="17" t="s">
        <v>3861</v>
      </c>
      <c r="B5455" s="14" t="s">
        <v>279</v>
      </c>
      <c r="C5455" s="14" t="s">
        <v>3853</v>
      </c>
    </row>
    <row r="5456" spans="1:3" x14ac:dyDescent="0.25">
      <c r="A5456" s="17" t="s">
        <v>3861</v>
      </c>
      <c r="B5456" s="14" t="s">
        <v>279</v>
      </c>
      <c r="C5456" s="14" t="s">
        <v>3859</v>
      </c>
    </row>
    <row r="5457" spans="1:3" x14ac:dyDescent="0.25">
      <c r="A5457" s="17" t="s">
        <v>3860</v>
      </c>
      <c r="B5457" s="14" t="s">
        <v>279</v>
      </c>
      <c r="C5457" s="14" t="s">
        <v>3859</v>
      </c>
    </row>
    <row r="5458" spans="1:3" x14ac:dyDescent="0.25">
      <c r="A5458" s="17" t="s">
        <v>3858</v>
      </c>
      <c r="B5458" s="14" t="s">
        <v>279</v>
      </c>
      <c r="C5458" s="14" t="s">
        <v>3853</v>
      </c>
    </row>
    <row r="5459" spans="1:3" x14ac:dyDescent="0.25">
      <c r="A5459" s="17" t="s">
        <v>3857</v>
      </c>
      <c r="B5459" s="14" t="s">
        <v>279</v>
      </c>
      <c r="C5459" s="14" t="s">
        <v>3853</v>
      </c>
    </row>
    <row r="5460" spans="1:3" x14ac:dyDescent="0.25">
      <c r="A5460" s="17" t="s">
        <v>3856</v>
      </c>
      <c r="B5460" s="14" t="s">
        <v>279</v>
      </c>
      <c r="C5460" s="14" t="s">
        <v>3853</v>
      </c>
    </row>
    <row r="5461" spans="1:3" x14ac:dyDescent="0.25">
      <c r="A5461" s="17" t="s">
        <v>3855</v>
      </c>
      <c r="B5461" s="14" t="s">
        <v>279</v>
      </c>
      <c r="C5461" s="14" t="s">
        <v>3853</v>
      </c>
    </row>
    <row r="5462" spans="1:3" x14ac:dyDescent="0.25">
      <c r="A5462" s="17" t="s">
        <v>3854</v>
      </c>
      <c r="B5462" s="14" t="s">
        <v>279</v>
      </c>
      <c r="C5462" s="14" t="s">
        <v>3853</v>
      </c>
    </row>
    <row r="5463" spans="1:3" x14ac:dyDescent="0.25">
      <c r="A5463" s="17" t="s">
        <v>3852</v>
      </c>
      <c r="B5463" s="14" t="s">
        <v>279</v>
      </c>
      <c r="C5463" s="14" t="s">
        <v>3850</v>
      </c>
    </row>
    <row r="5464" spans="1:3" x14ac:dyDescent="0.25">
      <c r="A5464" s="17" t="s">
        <v>3851</v>
      </c>
      <c r="B5464" s="14" t="s">
        <v>279</v>
      </c>
      <c r="C5464" s="14" t="s">
        <v>3850</v>
      </c>
    </row>
    <row r="5465" spans="1:3" x14ac:dyDescent="0.25">
      <c r="A5465" s="17" t="s">
        <v>3849</v>
      </c>
      <c r="B5465" s="14" t="s">
        <v>279</v>
      </c>
      <c r="C5465" s="14" t="s">
        <v>3847</v>
      </c>
    </row>
    <row r="5466" spans="1:3" x14ac:dyDescent="0.25">
      <c r="A5466" s="17" t="s">
        <v>3848</v>
      </c>
      <c r="B5466" s="14" t="s">
        <v>279</v>
      </c>
      <c r="C5466" s="14" t="s">
        <v>3847</v>
      </c>
    </row>
    <row r="5467" spans="1:3" x14ac:dyDescent="0.25">
      <c r="A5467" s="17" t="s">
        <v>3846</v>
      </c>
      <c r="B5467" s="14" t="s">
        <v>279</v>
      </c>
      <c r="C5467" s="14" t="s">
        <v>3832</v>
      </c>
    </row>
    <row r="5468" spans="1:3" x14ac:dyDescent="0.25">
      <c r="A5468" s="17" t="s">
        <v>3846</v>
      </c>
      <c r="B5468" s="14" t="s">
        <v>279</v>
      </c>
      <c r="C5468" s="14" t="s">
        <v>3843</v>
      </c>
    </row>
    <row r="5469" spans="1:3" x14ac:dyDescent="0.25">
      <c r="A5469" s="17" t="s">
        <v>3845</v>
      </c>
      <c r="B5469" s="14" t="s">
        <v>279</v>
      </c>
      <c r="C5469" s="14" t="s">
        <v>3832</v>
      </c>
    </row>
    <row r="5470" spans="1:3" x14ac:dyDescent="0.25">
      <c r="A5470" s="17" t="s">
        <v>3844</v>
      </c>
      <c r="B5470" s="14" t="s">
        <v>279</v>
      </c>
      <c r="C5470" s="14" t="s">
        <v>3843</v>
      </c>
    </row>
    <row r="5471" spans="1:3" x14ac:dyDescent="0.25">
      <c r="A5471" s="17" t="s">
        <v>3842</v>
      </c>
      <c r="B5471" s="14" t="s">
        <v>279</v>
      </c>
      <c r="C5471" s="14" t="s">
        <v>3827</v>
      </c>
    </row>
    <row r="5472" spans="1:3" x14ac:dyDescent="0.25">
      <c r="A5472" s="17" t="s">
        <v>3841</v>
      </c>
      <c r="B5472" s="14" t="s">
        <v>279</v>
      </c>
      <c r="C5472" s="14" t="s">
        <v>3827</v>
      </c>
    </row>
    <row r="5473" spans="1:3" x14ac:dyDescent="0.25">
      <c r="A5473" s="17" t="s">
        <v>3840</v>
      </c>
      <c r="B5473" s="14" t="s">
        <v>279</v>
      </c>
      <c r="C5473" s="14" t="s">
        <v>3825</v>
      </c>
    </row>
    <row r="5474" spans="1:3" x14ac:dyDescent="0.25">
      <c r="A5474" s="17" t="s">
        <v>3839</v>
      </c>
      <c r="B5474" s="14" t="s">
        <v>279</v>
      </c>
      <c r="C5474" s="14" t="s">
        <v>3827</v>
      </c>
    </row>
    <row r="5475" spans="1:3" x14ac:dyDescent="0.25">
      <c r="A5475" s="17" t="s">
        <v>3838</v>
      </c>
      <c r="B5475" s="14" t="s">
        <v>279</v>
      </c>
      <c r="C5475" s="14" t="s">
        <v>3825</v>
      </c>
    </row>
    <row r="5476" spans="1:3" x14ac:dyDescent="0.25">
      <c r="A5476" s="17" t="s">
        <v>3837</v>
      </c>
      <c r="B5476" s="14" t="s">
        <v>279</v>
      </c>
      <c r="C5476" s="14" t="s">
        <v>3836</v>
      </c>
    </row>
    <row r="5477" spans="1:3" x14ac:dyDescent="0.25">
      <c r="A5477" s="17" t="s">
        <v>3835</v>
      </c>
      <c r="B5477" s="14" t="s">
        <v>279</v>
      </c>
      <c r="C5477" s="14" t="s">
        <v>3834</v>
      </c>
    </row>
    <row r="5478" spans="1:3" x14ac:dyDescent="0.25">
      <c r="A5478" s="17" t="s">
        <v>3833</v>
      </c>
      <c r="B5478" s="14" t="s">
        <v>279</v>
      </c>
      <c r="C5478" s="14" t="s">
        <v>3832</v>
      </c>
    </row>
    <row r="5479" spans="1:3" x14ac:dyDescent="0.25">
      <c r="A5479" s="17" t="s">
        <v>3831</v>
      </c>
      <c r="B5479" s="14" t="s">
        <v>279</v>
      </c>
      <c r="C5479" s="14" t="s">
        <v>3827</v>
      </c>
    </row>
    <row r="5480" spans="1:3" x14ac:dyDescent="0.25">
      <c r="A5480" s="17" t="s">
        <v>3830</v>
      </c>
      <c r="B5480" s="14" t="s">
        <v>279</v>
      </c>
      <c r="C5480" s="14" t="s">
        <v>3827</v>
      </c>
    </row>
    <row r="5481" spans="1:3" x14ac:dyDescent="0.25">
      <c r="A5481" s="17" t="s">
        <v>3829</v>
      </c>
      <c r="B5481" s="14" t="s">
        <v>279</v>
      </c>
      <c r="C5481" s="14" t="s">
        <v>3827</v>
      </c>
    </row>
    <row r="5482" spans="1:3" x14ac:dyDescent="0.25">
      <c r="A5482" s="17" t="s">
        <v>3828</v>
      </c>
      <c r="B5482" s="14" t="s">
        <v>279</v>
      </c>
      <c r="C5482" s="14" t="s">
        <v>3827</v>
      </c>
    </row>
    <row r="5483" spans="1:3" x14ac:dyDescent="0.25">
      <c r="A5483" s="17" t="s">
        <v>3826</v>
      </c>
      <c r="B5483" s="14" t="s">
        <v>279</v>
      </c>
      <c r="C5483" s="14" t="s">
        <v>3825</v>
      </c>
    </row>
    <row r="5484" spans="1:3" x14ac:dyDescent="0.25">
      <c r="A5484" s="17" t="s">
        <v>3824</v>
      </c>
      <c r="B5484" s="14" t="s">
        <v>279</v>
      </c>
      <c r="C5484" s="14" t="s">
        <v>3821</v>
      </c>
    </row>
    <row r="5485" spans="1:3" x14ac:dyDescent="0.25">
      <c r="A5485" s="17" t="s">
        <v>3823</v>
      </c>
      <c r="B5485" s="14" t="s">
        <v>279</v>
      </c>
      <c r="C5485" s="14" t="s">
        <v>3821</v>
      </c>
    </row>
    <row r="5486" spans="1:3" x14ac:dyDescent="0.25">
      <c r="A5486" s="17" t="s">
        <v>3822</v>
      </c>
      <c r="B5486" s="14" t="s">
        <v>279</v>
      </c>
      <c r="C5486" s="14" t="s">
        <v>3821</v>
      </c>
    </row>
    <row r="5487" spans="1:3" x14ac:dyDescent="0.25">
      <c r="A5487" s="17" t="s">
        <v>3820</v>
      </c>
      <c r="B5487" s="14" t="s">
        <v>279</v>
      </c>
      <c r="C5487" s="14" t="s">
        <v>3816</v>
      </c>
    </row>
    <row r="5488" spans="1:3" x14ac:dyDescent="0.25">
      <c r="A5488" s="17" t="s">
        <v>3819</v>
      </c>
      <c r="B5488" s="14" t="s">
        <v>279</v>
      </c>
      <c r="C5488" s="14" t="s">
        <v>3816</v>
      </c>
    </row>
    <row r="5489" spans="1:3" x14ac:dyDescent="0.25">
      <c r="A5489" s="17" t="s">
        <v>3818</v>
      </c>
      <c r="B5489" s="14" t="s">
        <v>279</v>
      </c>
      <c r="C5489" s="14" t="s">
        <v>3816</v>
      </c>
    </row>
    <row r="5490" spans="1:3" x14ac:dyDescent="0.25">
      <c r="A5490" s="17" t="s">
        <v>3817</v>
      </c>
      <c r="B5490" s="14" t="s">
        <v>279</v>
      </c>
      <c r="C5490" s="14" t="s">
        <v>3816</v>
      </c>
    </row>
    <row r="5491" spans="1:3" x14ac:dyDescent="0.25">
      <c r="A5491" s="17" t="s">
        <v>3815</v>
      </c>
      <c r="B5491" s="14" t="s">
        <v>283</v>
      </c>
      <c r="C5491" s="14" t="s">
        <v>3722</v>
      </c>
    </row>
    <row r="5492" spans="1:3" x14ac:dyDescent="0.25">
      <c r="A5492" s="17" t="s">
        <v>3814</v>
      </c>
      <c r="B5492" s="14" t="s">
        <v>283</v>
      </c>
      <c r="C5492" s="14" t="s">
        <v>3722</v>
      </c>
    </row>
    <row r="5493" spans="1:3" x14ac:dyDescent="0.25">
      <c r="A5493" s="17" t="s">
        <v>3813</v>
      </c>
      <c r="B5493" s="14" t="s">
        <v>283</v>
      </c>
      <c r="C5493" s="14" t="s">
        <v>3722</v>
      </c>
    </row>
    <row r="5494" spans="1:3" x14ac:dyDescent="0.25">
      <c r="A5494" s="17" t="s">
        <v>3812</v>
      </c>
      <c r="B5494" s="14" t="s">
        <v>283</v>
      </c>
      <c r="C5494" s="14" t="s">
        <v>3722</v>
      </c>
    </row>
    <row r="5495" spans="1:3" x14ac:dyDescent="0.25">
      <c r="A5495" s="17" t="s">
        <v>3811</v>
      </c>
      <c r="B5495" s="14" t="s">
        <v>283</v>
      </c>
      <c r="C5495" s="14" t="s">
        <v>3722</v>
      </c>
    </row>
    <row r="5496" spans="1:3" x14ac:dyDescent="0.25">
      <c r="A5496" s="17" t="s">
        <v>3810</v>
      </c>
      <c r="B5496" s="14" t="s">
        <v>283</v>
      </c>
      <c r="C5496" s="14" t="s">
        <v>3722</v>
      </c>
    </row>
    <row r="5497" spans="1:3" x14ac:dyDescent="0.25">
      <c r="A5497" s="17" t="s">
        <v>3809</v>
      </c>
      <c r="B5497" s="14" t="s">
        <v>283</v>
      </c>
      <c r="C5497" s="14" t="s">
        <v>3722</v>
      </c>
    </row>
    <row r="5498" spans="1:3" x14ac:dyDescent="0.25">
      <c r="A5498" s="17" t="s">
        <v>3808</v>
      </c>
      <c r="B5498" s="14" t="s">
        <v>283</v>
      </c>
      <c r="C5498" s="14" t="s">
        <v>3722</v>
      </c>
    </row>
    <row r="5499" spans="1:3" x14ac:dyDescent="0.25">
      <c r="A5499" s="17" t="s">
        <v>3806</v>
      </c>
      <c r="B5499" s="14" t="s">
        <v>283</v>
      </c>
      <c r="C5499" s="14" t="s">
        <v>3807</v>
      </c>
    </row>
    <row r="5500" spans="1:3" x14ac:dyDescent="0.25">
      <c r="A5500" s="17" t="s">
        <v>3806</v>
      </c>
      <c r="B5500" s="14" t="s">
        <v>283</v>
      </c>
      <c r="C5500" s="14" t="s">
        <v>3805</v>
      </c>
    </row>
    <row r="5501" spans="1:3" x14ac:dyDescent="0.25">
      <c r="A5501" s="17" t="s">
        <v>3804</v>
      </c>
      <c r="B5501" s="14" t="s">
        <v>283</v>
      </c>
      <c r="C5501" s="14" t="s">
        <v>3734</v>
      </c>
    </row>
    <row r="5502" spans="1:3" x14ac:dyDescent="0.25">
      <c r="A5502" s="17" t="s">
        <v>3803</v>
      </c>
      <c r="B5502" s="14" t="s">
        <v>283</v>
      </c>
      <c r="C5502" s="14" t="s">
        <v>3722</v>
      </c>
    </row>
    <row r="5503" spans="1:3" x14ac:dyDescent="0.25">
      <c r="A5503" s="17" t="s">
        <v>3802</v>
      </c>
      <c r="B5503" s="14" t="s">
        <v>283</v>
      </c>
      <c r="C5503" s="14" t="s">
        <v>3801</v>
      </c>
    </row>
    <row r="5504" spans="1:3" x14ac:dyDescent="0.25">
      <c r="A5504" s="17" t="s">
        <v>3800</v>
      </c>
      <c r="B5504" s="14" t="s">
        <v>283</v>
      </c>
      <c r="C5504" s="14" t="s">
        <v>3799</v>
      </c>
    </row>
    <row r="5505" spans="1:3" x14ac:dyDescent="0.25">
      <c r="A5505" s="17" t="s">
        <v>3798</v>
      </c>
      <c r="B5505" s="14" t="s">
        <v>283</v>
      </c>
      <c r="C5505" s="14" t="s">
        <v>3794</v>
      </c>
    </row>
    <row r="5506" spans="1:3" x14ac:dyDescent="0.25">
      <c r="A5506" s="17" t="s">
        <v>3797</v>
      </c>
      <c r="B5506" s="14" t="s">
        <v>283</v>
      </c>
      <c r="C5506" s="14" t="s">
        <v>3794</v>
      </c>
    </row>
    <row r="5507" spans="1:3" x14ac:dyDescent="0.25">
      <c r="A5507" s="17" t="s">
        <v>3796</v>
      </c>
      <c r="B5507" s="14" t="s">
        <v>283</v>
      </c>
      <c r="C5507" s="14" t="s">
        <v>3794</v>
      </c>
    </row>
    <row r="5508" spans="1:3" x14ac:dyDescent="0.25">
      <c r="A5508" s="17" t="s">
        <v>3795</v>
      </c>
      <c r="B5508" s="14" t="s">
        <v>283</v>
      </c>
      <c r="C5508" s="14" t="s">
        <v>3794</v>
      </c>
    </row>
    <row r="5509" spans="1:3" x14ac:dyDescent="0.25">
      <c r="A5509" s="17" t="s">
        <v>3793</v>
      </c>
      <c r="B5509" s="14" t="s">
        <v>283</v>
      </c>
      <c r="C5509" s="14" t="s">
        <v>3713</v>
      </c>
    </row>
    <row r="5510" spans="1:3" x14ac:dyDescent="0.25">
      <c r="A5510" s="17" t="s">
        <v>3792</v>
      </c>
      <c r="B5510" s="14" t="s">
        <v>283</v>
      </c>
      <c r="C5510" s="14" t="s">
        <v>3702</v>
      </c>
    </row>
    <row r="5511" spans="1:3" x14ac:dyDescent="0.25">
      <c r="A5511" s="17" t="s">
        <v>3791</v>
      </c>
      <c r="B5511" s="14" t="s">
        <v>283</v>
      </c>
      <c r="C5511" s="14" t="s">
        <v>3707</v>
      </c>
    </row>
    <row r="5512" spans="1:3" x14ac:dyDescent="0.25">
      <c r="A5512" s="17" t="s">
        <v>3790</v>
      </c>
      <c r="B5512" s="14" t="s">
        <v>283</v>
      </c>
      <c r="C5512" s="14" t="s">
        <v>3787</v>
      </c>
    </row>
    <row r="5513" spans="1:3" x14ac:dyDescent="0.25">
      <c r="A5513" s="17" t="s">
        <v>3789</v>
      </c>
      <c r="B5513" s="14" t="s">
        <v>283</v>
      </c>
      <c r="C5513" s="14" t="s">
        <v>3787</v>
      </c>
    </row>
    <row r="5514" spans="1:3" x14ac:dyDescent="0.25">
      <c r="A5514" s="17" t="s">
        <v>3788</v>
      </c>
      <c r="B5514" s="14" t="s">
        <v>283</v>
      </c>
      <c r="C5514" s="14" t="s">
        <v>3787</v>
      </c>
    </row>
    <row r="5515" spans="1:3" x14ac:dyDescent="0.25">
      <c r="A5515" s="17" t="s">
        <v>3786</v>
      </c>
      <c r="B5515" s="14" t="s">
        <v>283</v>
      </c>
      <c r="C5515" s="14" t="s">
        <v>3785</v>
      </c>
    </row>
    <row r="5516" spans="1:3" x14ac:dyDescent="0.25">
      <c r="A5516" s="17" t="s">
        <v>3784</v>
      </c>
      <c r="B5516" s="14" t="s">
        <v>283</v>
      </c>
      <c r="C5516" s="14" t="s">
        <v>3722</v>
      </c>
    </row>
    <row r="5517" spans="1:3" x14ac:dyDescent="0.25">
      <c r="A5517" s="17" t="s">
        <v>3783</v>
      </c>
      <c r="B5517" s="14" t="s">
        <v>283</v>
      </c>
      <c r="C5517" s="14" t="s">
        <v>3782</v>
      </c>
    </row>
    <row r="5518" spans="1:3" x14ac:dyDescent="0.25">
      <c r="A5518" s="17" t="s">
        <v>3781</v>
      </c>
      <c r="B5518" s="14" t="s">
        <v>283</v>
      </c>
      <c r="C5518" s="14" t="s">
        <v>3780</v>
      </c>
    </row>
    <row r="5519" spans="1:3" x14ac:dyDescent="0.25">
      <c r="A5519" s="17" t="s">
        <v>3779</v>
      </c>
      <c r="B5519" s="14" t="s">
        <v>283</v>
      </c>
      <c r="C5519" s="14" t="s">
        <v>3727</v>
      </c>
    </row>
    <row r="5520" spans="1:3" x14ac:dyDescent="0.25">
      <c r="A5520" s="17" t="s">
        <v>3778</v>
      </c>
      <c r="B5520" s="14" t="s">
        <v>283</v>
      </c>
      <c r="C5520" s="14" t="s">
        <v>3770</v>
      </c>
    </row>
    <row r="5521" spans="1:3" x14ac:dyDescent="0.25">
      <c r="A5521" s="17" t="s">
        <v>3777</v>
      </c>
      <c r="B5521" s="14" t="s">
        <v>283</v>
      </c>
      <c r="C5521" s="14" t="s">
        <v>3770</v>
      </c>
    </row>
    <row r="5522" spans="1:3" x14ac:dyDescent="0.25">
      <c r="A5522" s="17" t="s">
        <v>3776</v>
      </c>
      <c r="B5522" s="14" t="s">
        <v>283</v>
      </c>
      <c r="C5522" s="14" t="s">
        <v>3770</v>
      </c>
    </row>
    <row r="5523" spans="1:3" x14ac:dyDescent="0.25">
      <c r="A5523" s="17" t="s">
        <v>3775</v>
      </c>
      <c r="B5523" s="14" t="s">
        <v>283</v>
      </c>
      <c r="C5523" s="14" t="s">
        <v>3770</v>
      </c>
    </row>
    <row r="5524" spans="1:3" x14ac:dyDescent="0.25">
      <c r="A5524" s="17" t="s">
        <v>3774</v>
      </c>
      <c r="B5524" s="14" t="s">
        <v>283</v>
      </c>
      <c r="C5524" s="14" t="s">
        <v>3770</v>
      </c>
    </row>
    <row r="5525" spans="1:3" x14ac:dyDescent="0.25">
      <c r="A5525" s="17" t="s">
        <v>3773</v>
      </c>
      <c r="B5525" s="14" t="s">
        <v>283</v>
      </c>
      <c r="C5525" s="14" t="s">
        <v>3770</v>
      </c>
    </row>
    <row r="5526" spans="1:3" x14ac:dyDescent="0.25">
      <c r="A5526" s="17" t="s">
        <v>3772</v>
      </c>
      <c r="B5526" s="14" t="s">
        <v>283</v>
      </c>
      <c r="C5526" s="14" t="s">
        <v>3770</v>
      </c>
    </row>
    <row r="5527" spans="1:3" x14ac:dyDescent="0.25">
      <c r="A5527" s="17" t="s">
        <v>3771</v>
      </c>
      <c r="B5527" s="14" t="s">
        <v>283</v>
      </c>
      <c r="C5527" s="14" t="s">
        <v>3770</v>
      </c>
    </row>
    <row r="5528" spans="1:3" x14ac:dyDescent="0.25">
      <c r="A5528" s="17" t="s">
        <v>3769</v>
      </c>
      <c r="B5528" s="14" t="s">
        <v>283</v>
      </c>
      <c r="C5528" s="14" t="s">
        <v>3734</v>
      </c>
    </row>
    <row r="5529" spans="1:3" x14ac:dyDescent="0.25">
      <c r="A5529" s="17" t="s">
        <v>3768</v>
      </c>
      <c r="B5529" s="14" t="s">
        <v>283</v>
      </c>
      <c r="C5529" s="14" t="s">
        <v>3734</v>
      </c>
    </row>
    <row r="5530" spans="1:3" x14ac:dyDescent="0.25">
      <c r="A5530" s="17" t="s">
        <v>3767</v>
      </c>
      <c r="B5530" s="14" t="s">
        <v>283</v>
      </c>
      <c r="C5530" s="14" t="s">
        <v>3734</v>
      </c>
    </row>
    <row r="5531" spans="1:3" x14ac:dyDescent="0.25">
      <c r="A5531" s="17" t="s">
        <v>3766</v>
      </c>
      <c r="B5531" s="14" t="s">
        <v>283</v>
      </c>
      <c r="C5531" s="14" t="s">
        <v>3763</v>
      </c>
    </row>
    <row r="5532" spans="1:3" x14ac:dyDescent="0.25">
      <c r="A5532" s="17" t="s">
        <v>3766</v>
      </c>
      <c r="B5532" s="14" t="s">
        <v>283</v>
      </c>
      <c r="C5532" s="14" t="s">
        <v>3722</v>
      </c>
    </row>
    <row r="5533" spans="1:3" x14ac:dyDescent="0.25">
      <c r="A5533" s="17" t="s">
        <v>3765</v>
      </c>
      <c r="B5533" s="14" t="s">
        <v>283</v>
      </c>
      <c r="C5533" s="14" t="s">
        <v>3763</v>
      </c>
    </row>
    <row r="5534" spans="1:3" x14ac:dyDescent="0.25">
      <c r="A5534" s="17" t="s">
        <v>3764</v>
      </c>
      <c r="B5534" s="14" t="s">
        <v>283</v>
      </c>
      <c r="C5534" s="14" t="s">
        <v>3763</v>
      </c>
    </row>
    <row r="5535" spans="1:3" x14ac:dyDescent="0.25">
      <c r="A5535" s="17" t="s">
        <v>3762</v>
      </c>
      <c r="B5535" s="14" t="s">
        <v>283</v>
      </c>
      <c r="C5535" s="14" t="s">
        <v>3727</v>
      </c>
    </row>
    <row r="5536" spans="1:3" x14ac:dyDescent="0.25">
      <c r="A5536" s="17" t="s">
        <v>3761</v>
      </c>
      <c r="B5536" s="14" t="s">
        <v>283</v>
      </c>
      <c r="C5536" s="14" t="s">
        <v>3727</v>
      </c>
    </row>
    <row r="5537" spans="1:3" x14ac:dyDescent="0.25">
      <c r="A5537" s="17" t="s">
        <v>3760</v>
      </c>
      <c r="B5537" s="14" t="s">
        <v>283</v>
      </c>
      <c r="C5537" s="14" t="s">
        <v>3727</v>
      </c>
    </row>
    <row r="5538" spans="1:3" x14ac:dyDescent="0.25">
      <c r="A5538" s="17" t="s">
        <v>3759</v>
      </c>
      <c r="B5538" s="14" t="s">
        <v>283</v>
      </c>
      <c r="C5538" s="14" t="s">
        <v>3727</v>
      </c>
    </row>
    <row r="5539" spans="1:3" x14ac:dyDescent="0.25">
      <c r="A5539" s="17" t="s">
        <v>3758</v>
      </c>
      <c r="B5539" s="14" t="s">
        <v>283</v>
      </c>
      <c r="C5539" s="14" t="s">
        <v>3750</v>
      </c>
    </row>
    <row r="5540" spans="1:3" x14ac:dyDescent="0.25">
      <c r="A5540" s="17" t="s">
        <v>3757</v>
      </c>
      <c r="B5540" s="14" t="s">
        <v>283</v>
      </c>
      <c r="C5540" s="14" t="s">
        <v>3752</v>
      </c>
    </row>
    <row r="5541" spans="1:3" x14ac:dyDescent="0.25">
      <c r="A5541" s="17" t="s">
        <v>3756</v>
      </c>
      <c r="B5541" s="14" t="s">
        <v>283</v>
      </c>
      <c r="C5541" s="14" t="s">
        <v>3752</v>
      </c>
    </row>
    <row r="5542" spans="1:3" x14ac:dyDescent="0.25">
      <c r="A5542" s="17" t="s">
        <v>3755</v>
      </c>
      <c r="B5542" s="14" t="s">
        <v>283</v>
      </c>
      <c r="C5542" s="14" t="s">
        <v>3752</v>
      </c>
    </row>
    <row r="5543" spans="1:3" x14ac:dyDescent="0.25">
      <c r="A5543" s="17" t="s">
        <v>3754</v>
      </c>
      <c r="B5543" s="14" t="s">
        <v>283</v>
      </c>
      <c r="C5543" s="14" t="s">
        <v>3752</v>
      </c>
    </row>
    <row r="5544" spans="1:3" x14ac:dyDescent="0.25">
      <c r="A5544" s="17" t="s">
        <v>3753</v>
      </c>
      <c r="B5544" s="14" t="s">
        <v>283</v>
      </c>
      <c r="C5544" s="14" t="s">
        <v>3752</v>
      </c>
    </row>
    <row r="5545" spans="1:3" x14ac:dyDescent="0.25">
      <c r="A5545" s="17" t="s">
        <v>3751</v>
      </c>
      <c r="B5545" s="14" t="s">
        <v>283</v>
      </c>
      <c r="C5545" s="14" t="s">
        <v>3750</v>
      </c>
    </row>
    <row r="5546" spans="1:3" x14ac:dyDescent="0.25">
      <c r="A5546" s="17" t="s">
        <v>3749</v>
      </c>
      <c r="B5546" s="14" t="s">
        <v>283</v>
      </c>
      <c r="C5546" s="14" t="s">
        <v>3716</v>
      </c>
    </row>
    <row r="5547" spans="1:3" x14ac:dyDescent="0.25">
      <c r="A5547" s="17" t="s">
        <v>3748</v>
      </c>
      <c r="B5547" s="14" t="s">
        <v>283</v>
      </c>
      <c r="C5547" s="14" t="s">
        <v>3716</v>
      </c>
    </row>
    <row r="5548" spans="1:3" x14ac:dyDescent="0.25">
      <c r="A5548" s="17" t="s">
        <v>3747</v>
      </c>
      <c r="B5548" s="14" t="s">
        <v>283</v>
      </c>
      <c r="C5548" s="14" t="s">
        <v>3716</v>
      </c>
    </row>
    <row r="5549" spans="1:3" x14ac:dyDescent="0.25">
      <c r="A5549" s="17" t="s">
        <v>3746</v>
      </c>
      <c r="B5549" s="14" t="s">
        <v>283</v>
      </c>
      <c r="C5549" s="14" t="s">
        <v>3713</v>
      </c>
    </row>
    <row r="5550" spans="1:3" x14ac:dyDescent="0.25">
      <c r="A5550" s="17" t="s">
        <v>3745</v>
      </c>
      <c r="B5550" s="14" t="s">
        <v>283</v>
      </c>
      <c r="C5550" s="14" t="s">
        <v>3713</v>
      </c>
    </row>
    <row r="5551" spans="1:3" x14ac:dyDescent="0.25">
      <c r="A5551" s="17" t="s">
        <v>3744</v>
      </c>
      <c r="B5551" s="14" t="s">
        <v>283</v>
      </c>
      <c r="C5551" s="14" t="s">
        <v>3713</v>
      </c>
    </row>
    <row r="5552" spans="1:3" x14ac:dyDescent="0.25">
      <c r="A5552" s="17" t="s">
        <v>3743</v>
      </c>
      <c r="B5552" s="14" t="s">
        <v>283</v>
      </c>
      <c r="C5552" s="14" t="s">
        <v>3702</v>
      </c>
    </row>
    <row r="5553" spans="1:3" x14ac:dyDescent="0.25">
      <c r="A5553" s="17" t="s">
        <v>3742</v>
      </c>
      <c r="B5553" s="14" t="s">
        <v>283</v>
      </c>
      <c r="C5553" s="14" t="s">
        <v>3702</v>
      </c>
    </row>
    <row r="5554" spans="1:3" x14ac:dyDescent="0.25">
      <c r="A5554" s="17" t="s">
        <v>3741</v>
      </c>
      <c r="B5554" s="14" t="s">
        <v>283</v>
      </c>
      <c r="C5554" s="14" t="s">
        <v>3702</v>
      </c>
    </row>
    <row r="5555" spans="1:3" x14ac:dyDescent="0.25">
      <c r="A5555" s="17" t="s">
        <v>3740</v>
      </c>
      <c r="B5555" s="14" t="s">
        <v>283</v>
      </c>
      <c r="C5555" s="14" t="s">
        <v>3702</v>
      </c>
    </row>
    <row r="5556" spans="1:3" x14ac:dyDescent="0.25">
      <c r="A5556" s="17" t="s">
        <v>3739</v>
      </c>
      <c r="B5556" s="14" t="s">
        <v>283</v>
      </c>
      <c r="C5556" s="14" t="s">
        <v>3702</v>
      </c>
    </row>
    <row r="5557" spans="1:3" x14ac:dyDescent="0.25">
      <c r="A5557" s="17" t="s">
        <v>3738</v>
      </c>
      <c r="B5557" s="14" t="s">
        <v>283</v>
      </c>
      <c r="C5557" s="14" t="s">
        <v>3737</v>
      </c>
    </row>
    <row r="5558" spans="1:3" x14ac:dyDescent="0.25">
      <c r="A5558" s="17" t="s">
        <v>3736</v>
      </c>
      <c r="B5558" s="14" t="s">
        <v>283</v>
      </c>
      <c r="C5558" s="14" t="s">
        <v>3734</v>
      </c>
    </row>
    <row r="5559" spans="1:3" x14ac:dyDescent="0.25">
      <c r="A5559" s="17" t="s">
        <v>3735</v>
      </c>
      <c r="B5559" s="14" t="s">
        <v>283</v>
      </c>
      <c r="C5559" s="14" t="s">
        <v>3734</v>
      </c>
    </row>
    <row r="5560" spans="1:3" x14ac:dyDescent="0.25">
      <c r="A5560" s="17" t="s">
        <v>3733</v>
      </c>
      <c r="B5560" s="14" t="s">
        <v>283</v>
      </c>
      <c r="C5560" s="14" t="s">
        <v>3727</v>
      </c>
    </row>
    <row r="5561" spans="1:3" x14ac:dyDescent="0.25">
      <c r="A5561" s="17" t="s">
        <v>3732</v>
      </c>
      <c r="B5561" s="14" t="s">
        <v>283</v>
      </c>
      <c r="C5561" s="14" t="s">
        <v>3727</v>
      </c>
    </row>
    <row r="5562" spans="1:3" x14ac:dyDescent="0.25">
      <c r="A5562" s="17" t="s">
        <v>3731</v>
      </c>
      <c r="B5562" s="14" t="s">
        <v>283</v>
      </c>
      <c r="C5562" s="14" t="s">
        <v>3727</v>
      </c>
    </row>
    <row r="5563" spans="1:3" x14ac:dyDescent="0.25">
      <c r="A5563" s="17" t="s">
        <v>3730</v>
      </c>
      <c r="B5563" s="14" t="s">
        <v>283</v>
      </c>
      <c r="C5563" s="14" t="s">
        <v>3727</v>
      </c>
    </row>
    <row r="5564" spans="1:3" x14ac:dyDescent="0.25">
      <c r="A5564" s="17" t="s">
        <v>3729</v>
      </c>
      <c r="B5564" s="14" t="s">
        <v>283</v>
      </c>
      <c r="C5564" s="14" t="s">
        <v>3727</v>
      </c>
    </row>
    <row r="5565" spans="1:3" x14ac:dyDescent="0.25">
      <c r="A5565" s="17" t="s">
        <v>3728</v>
      </c>
      <c r="B5565" s="14" t="s">
        <v>283</v>
      </c>
      <c r="C5565" s="14" t="s">
        <v>3727</v>
      </c>
    </row>
    <row r="5566" spans="1:3" x14ac:dyDescent="0.25">
      <c r="A5566" s="17" t="s">
        <v>3726</v>
      </c>
      <c r="B5566" s="14" t="s">
        <v>283</v>
      </c>
      <c r="C5566" s="14" t="s">
        <v>3724</v>
      </c>
    </row>
    <row r="5567" spans="1:3" x14ac:dyDescent="0.25">
      <c r="A5567" s="17" t="s">
        <v>3725</v>
      </c>
      <c r="B5567" s="14" t="s">
        <v>283</v>
      </c>
      <c r="C5567" s="14" t="s">
        <v>3724</v>
      </c>
    </row>
    <row r="5568" spans="1:3" x14ac:dyDescent="0.25">
      <c r="A5568" s="17" t="s">
        <v>3723</v>
      </c>
      <c r="B5568" s="14" t="s">
        <v>283</v>
      </c>
      <c r="C5568" s="14" t="s">
        <v>3722</v>
      </c>
    </row>
    <row r="5569" spans="1:3" x14ac:dyDescent="0.25">
      <c r="A5569" s="17" t="s">
        <v>3721</v>
      </c>
      <c r="B5569" s="14" t="s">
        <v>283</v>
      </c>
      <c r="C5569" s="14" t="s">
        <v>3720</v>
      </c>
    </row>
    <row r="5570" spans="1:3" x14ac:dyDescent="0.25">
      <c r="A5570" s="17" t="s">
        <v>3719</v>
      </c>
      <c r="B5570" s="14" t="s">
        <v>283</v>
      </c>
      <c r="C5570" s="14" t="s">
        <v>3716</v>
      </c>
    </row>
    <row r="5571" spans="1:3" x14ac:dyDescent="0.25">
      <c r="A5571" s="17" t="s">
        <v>3718</v>
      </c>
      <c r="B5571" s="14" t="s">
        <v>283</v>
      </c>
      <c r="C5571" s="14" t="s">
        <v>3716</v>
      </c>
    </row>
    <row r="5572" spans="1:3" x14ac:dyDescent="0.25">
      <c r="A5572" s="17" t="s">
        <v>3717</v>
      </c>
      <c r="B5572" s="14" t="s">
        <v>283</v>
      </c>
      <c r="C5572" s="14" t="s">
        <v>3716</v>
      </c>
    </row>
    <row r="5573" spans="1:3" x14ac:dyDescent="0.25">
      <c r="A5573" s="17" t="s">
        <v>3715</v>
      </c>
      <c r="B5573" s="14" t="s">
        <v>283</v>
      </c>
      <c r="C5573" s="14" t="s">
        <v>3713</v>
      </c>
    </row>
    <row r="5574" spans="1:3" x14ac:dyDescent="0.25">
      <c r="A5574" s="17" t="s">
        <v>3714</v>
      </c>
      <c r="B5574" s="14" t="s">
        <v>283</v>
      </c>
      <c r="C5574" s="14" t="s">
        <v>3713</v>
      </c>
    </row>
    <row r="5575" spans="1:3" x14ac:dyDescent="0.25">
      <c r="A5575" s="17" t="s">
        <v>3712</v>
      </c>
      <c r="B5575" s="14" t="s">
        <v>283</v>
      </c>
      <c r="C5575" s="14" t="s">
        <v>3709</v>
      </c>
    </row>
    <row r="5576" spans="1:3" x14ac:dyDescent="0.25">
      <c r="A5576" s="17" t="s">
        <v>3711</v>
      </c>
      <c r="B5576" s="14" t="s">
        <v>283</v>
      </c>
      <c r="C5576" s="14" t="s">
        <v>3709</v>
      </c>
    </row>
    <row r="5577" spans="1:3" x14ac:dyDescent="0.25">
      <c r="A5577" s="17" t="s">
        <v>3710</v>
      </c>
      <c r="B5577" s="14" t="s">
        <v>283</v>
      </c>
      <c r="C5577" s="14" t="s">
        <v>3709</v>
      </c>
    </row>
    <row r="5578" spans="1:3" x14ac:dyDescent="0.25">
      <c r="A5578" s="17" t="s">
        <v>3708</v>
      </c>
      <c r="B5578" s="14" t="s">
        <v>283</v>
      </c>
      <c r="C5578" s="14" t="s">
        <v>3707</v>
      </c>
    </row>
    <row r="5579" spans="1:3" x14ac:dyDescent="0.25">
      <c r="A5579" s="17" t="s">
        <v>3706</v>
      </c>
      <c r="B5579" s="14" t="s">
        <v>283</v>
      </c>
      <c r="C5579" s="14" t="s">
        <v>3702</v>
      </c>
    </row>
    <row r="5580" spans="1:3" x14ac:dyDescent="0.25">
      <c r="A5580" s="17" t="s">
        <v>3705</v>
      </c>
      <c r="B5580" s="14" t="s">
        <v>283</v>
      </c>
      <c r="C5580" s="14" t="s">
        <v>3702</v>
      </c>
    </row>
    <row r="5581" spans="1:3" x14ac:dyDescent="0.25">
      <c r="A5581" s="17" t="s">
        <v>3704</v>
      </c>
      <c r="B5581" s="14" t="s">
        <v>283</v>
      </c>
      <c r="C5581" s="14" t="s">
        <v>3702</v>
      </c>
    </row>
    <row r="5582" spans="1:3" x14ac:dyDescent="0.25">
      <c r="A5582" s="17" t="s">
        <v>3703</v>
      </c>
      <c r="B5582" s="14" t="s">
        <v>283</v>
      </c>
      <c r="C5582" s="14" t="s">
        <v>3702</v>
      </c>
    </row>
    <row r="5583" spans="1:3" x14ac:dyDescent="0.25">
      <c r="A5583" s="17" t="s">
        <v>3701</v>
      </c>
      <c r="B5583" s="14" t="s">
        <v>271</v>
      </c>
      <c r="C5583" s="14" t="s">
        <v>3630</v>
      </c>
    </row>
    <row r="5584" spans="1:3" x14ac:dyDescent="0.25">
      <c r="A5584" s="17" t="s">
        <v>3700</v>
      </c>
      <c r="B5584" s="14" t="s">
        <v>271</v>
      </c>
      <c r="C5584" s="14" t="s">
        <v>3630</v>
      </c>
    </row>
    <row r="5585" spans="1:3" x14ac:dyDescent="0.25">
      <c r="A5585" s="17" t="s">
        <v>3699</v>
      </c>
      <c r="B5585" s="14" t="s">
        <v>271</v>
      </c>
      <c r="C5585" s="14" t="s">
        <v>3630</v>
      </c>
    </row>
    <row r="5586" spans="1:3" x14ac:dyDescent="0.25">
      <c r="A5586" s="17" t="s">
        <v>3698</v>
      </c>
      <c r="B5586" s="14" t="s">
        <v>271</v>
      </c>
      <c r="C5586" s="14" t="s">
        <v>3630</v>
      </c>
    </row>
    <row r="5587" spans="1:3" x14ac:dyDescent="0.25">
      <c r="A5587" s="17" t="s">
        <v>3697</v>
      </c>
      <c r="B5587" s="14" t="s">
        <v>271</v>
      </c>
      <c r="C5587" s="14" t="s">
        <v>3630</v>
      </c>
    </row>
    <row r="5588" spans="1:3" x14ac:dyDescent="0.25">
      <c r="A5588" s="17" t="s">
        <v>3696</v>
      </c>
      <c r="B5588" s="14" t="s">
        <v>271</v>
      </c>
      <c r="C5588" s="14" t="s">
        <v>3630</v>
      </c>
    </row>
    <row r="5589" spans="1:3" x14ac:dyDescent="0.25">
      <c r="A5589" s="17" t="s">
        <v>3695</v>
      </c>
      <c r="B5589" s="14" t="s">
        <v>271</v>
      </c>
      <c r="C5589" s="14" t="s">
        <v>3630</v>
      </c>
    </row>
    <row r="5590" spans="1:3" x14ac:dyDescent="0.25">
      <c r="A5590" s="17" t="s">
        <v>3694</v>
      </c>
      <c r="B5590" s="14" t="s">
        <v>271</v>
      </c>
      <c r="C5590" s="14" t="s">
        <v>3630</v>
      </c>
    </row>
    <row r="5591" spans="1:3" x14ac:dyDescent="0.25">
      <c r="A5591" s="17" t="s">
        <v>3693</v>
      </c>
      <c r="B5591" s="14" t="s">
        <v>271</v>
      </c>
      <c r="C5591" s="14" t="s">
        <v>3630</v>
      </c>
    </row>
    <row r="5592" spans="1:3" x14ac:dyDescent="0.25">
      <c r="A5592" s="17" t="s">
        <v>3692</v>
      </c>
      <c r="B5592" s="14" t="s">
        <v>271</v>
      </c>
      <c r="C5592" s="14" t="s">
        <v>3630</v>
      </c>
    </row>
    <row r="5593" spans="1:3" x14ac:dyDescent="0.25">
      <c r="A5593" s="17" t="s">
        <v>3691</v>
      </c>
      <c r="B5593" s="14" t="s">
        <v>271</v>
      </c>
      <c r="C5593" s="14" t="s">
        <v>3630</v>
      </c>
    </row>
    <row r="5594" spans="1:3" x14ac:dyDescent="0.25">
      <c r="A5594" s="17" t="s">
        <v>3690</v>
      </c>
      <c r="B5594" s="14" t="s">
        <v>271</v>
      </c>
      <c r="C5594" s="14" t="s">
        <v>3630</v>
      </c>
    </row>
    <row r="5595" spans="1:3" x14ac:dyDescent="0.25">
      <c r="A5595" s="17" t="s">
        <v>3689</v>
      </c>
      <c r="B5595" s="14" t="s">
        <v>271</v>
      </c>
      <c r="C5595" s="14" t="s">
        <v>3688</v>
      </c>
    </row>
    <row r="5596" spans="1:3" x14ac:dyDescent="0.25">
      <c r="A5596" s="17" t="s">
        <v>3687</v>
      </c>
      <c r="B5596" s="14" t="s">
        <v>271</v>
      </c>
      <c r="C5596" s="14" t="s">
        <v>3686</v>
      </c>
    </row>
    <row r="5597" spans="1:3" x14ac:dyDescent="0.25">
      <c r="A5597" s="17" t="s">
        <v>3685</v>
      </c>
      <c r="B5597" s="14" t="s">
        <v>271</v>
      </c>
      <c r="C5597" s="14" t="s">
        <v>3680</v>
      </c>
    </row>
    <row r="5598" spans="1:3" x14ac:dyDescent="0.25">
      <c r="A5598" s="17" t="s">
        <v>3684</v>
      </c>
      <c r="B5598" s="14" t="s">
        <v>271</v>
      </c>
      <c r="C5598" s="14" t="s">
        <v>3680</v>
      </c>
    </row>
    <row r="5599" spans="1:3" x14ac:dyDescent="0.25">
      <c r="A5599" s="17" t="s">
        <v>3683</v>
      </c>
      <c r="B5599" s="14" t="s">
        <v>271</v>
      </c>
      <c r="C5599" s="14" t="s">
        <v>3680</v>
      </c>
    </row>
    <row r="5600" spans="1:3" x14ac:dyDescent="0.25">
      <c r="A5600" s="17" t="s">
        <v>3682</v>
      </c>
      <c r="B5600" s="14" t="s">
        <v>271</v>
      </c>
      <c r="C5600" s="14" t="s">
        <v>3680</v>
      </c>
    </row>
    <row r="5601" spans="1:3" x14ac:dyDescent="0.25">
      <c r="A5601" s="17" t="s">
        <v>3681</v>
      </c>
      <c r="B5601" s="14" t="s">
        <v>271</v>
      </c>
      <c r="C5601" s="14" t="s">
        <v>3680</v>
      </c>
    </row>
    <row r="5602" spans="1:3" x14ac:dyDescent="0.25">
      <c r="A5602" s="17" t="s">
        <v>3679</v>
      </c>
      <c r="B5602" s="14" t="s">
        <v>271</v>
      </c>
      <c r="C5602" s="14" t="s">
        <v>3673</v>
      </c>
    </row>
    <row r="5603" spans="1:3" x14ac:dyDescent="0.25">
      <c r="A5603" s="17" t="s">
        <v>3679</v>
      </c>
      <c r="B5603" s="14" t="s">
        <v>271</v>
      </c>
      <c r="C5603" s="14" t="s">
        <v>3678</v>
      </c>
    </row>
    <row r="5604" spans="1:3" x14ac:dyDescent="0.25">
      <c r="A5604" s="17" t="s">
        <v>3677</v>
      </c>
      <c r="B5604" s="14" t="s">
        <v>271</v>
      </c>
      <c r="C5604" s="14" t="s">
        <v>3673</v>
      </c>
    </row>
    <row r="5605" spans="1:3" x14ac:dyDescent="0.25">
      <c r="A5605" s="17" t="s">
        <v>3676</v>
      </c>
      <c r="B5605" s="14" t="s">
        <v>271</v>
      </c>
      <c r="C5605" s="14" t="s">
        <v>3673</v>
      </c>
    </row>
    <row r="5606" spans="1:3" x14ac:dyDescent="0.25">
      <c r="A5606" s="17" t="s">
        <v>3675</v>
      </c>
      <c r="B5606" s="14" t="s">
        <v>271</v>
      </c>
      <c r="C5606" s="14" t="s">
        <v>3673</v>
      </c>
    </row>
    <row r="5607" spans="1:3" x14ac:dyDescent="0.25">
      <c r="A5607" s="17" t="s">
        <v>3674</v>
      </c>
      <c r="B5607" s="14" t="s">
        <v>271</v>
      </c>
      <c r="C5607" s="14" t="s">
        <v>3673</v>
      </c>
    </row>
    <row r="5608" spans="1:3" x14ac:dyDescent="0.25">
      <c r="A5608" s="17" t="s">
        <v>3672</v>
      </c>
      <c r="B5608" s="14" t="s">
        <v>271</v>
      </c>
      <c r="C5608" s="14" t="s">
        <v>3630</v>
      </c>
    </row>
    <row r="5609" spans="1:3" x14ac:dyDescent="0.25">
      <c r="A5609" s="17" t="s">
        <v>3671</v>
      </c>
      <c r="B5609" s="14" t="s">
        <v>271</v>
      </c>
      <c r="C5609" s="14" t="s">
        <v>3630</v>
      </c>
    </row>
    <row r="5610" spans="1:3" x14ac:dyDescent="0.25">
      <c r="A5610" s="17" t="s">
        <v>3670</v>
      </c>
      <c r="B5610" s="14" t="s">
        <v>271</v>
      </c>
      <c r="C5610" s="14" t="s">
        <v>3663</v>
      </c>
    </row>
    <row r="5611" spans="1:3" x14ac:dyDescent="0.25">
      <c r="A5611" s="17" t="s">
        <v>3669</v>
      </c>
      <c r="B5611" s="14" t="s">
        <v>271</v>
      </c>
      <c r="C5611" s="14" t="s">
        <v>3663</v>
      </c>
    </row>
    <row r="5612" spans="1:3" x14ac:dyDescent="0.25">
      <c r="A5612" s="17" t="s">
        <v>3668</v>
      </c>
      <c r="B5612" s="14" t="s">
        <v>271</v>
      </c>
      <c r="C5612" s="14" t="s">
        <v>3663</v>
      </c>
    </row>
    <row r="5613" spans="1:3" x14ac:dyDescent="0.25">
      <c r="A5613" s="17" t="s">
        <v>3667</v>
      </c>
      <c r="B5613" s="14" t="s">
        <v>271</v>
      </c>
      <c r="C5613" s="14" t="s">
        <v>3666</v>
      </c>
    </row>
    <row r="5614" spans="1:3" x14ac:dyDescent="0.25">
      <c r="A5614" s="17" t="s">
        <v>3664</v>
      </c>
      <c r="B5614" s="14" t="s">
        <v>271</v>
      </c>
      <c r="C5614" s="14" t="s">
        <v>3665</v>
      </c>
    </row>
    <row r="5615" spans="1:3" x14ac:dyDescent="0.25">
      <c r="A5615" s="17" t="s">
        <v>3664</v>
      </c>
      <c r="B5615" s="14" t="s">
        <v>271</v>
      </c>
      <c r="C5615" s="14" t="s">
        <v>3663</v>
      </c>
    </row>
    <row r="5616" spans="1:3" x14ac:dyDescent="0.25">
      <c r="A5616" s="17" t="s">
        <v>3662</v>
      </c>
      <c r="B5616" s="14" t="s">
        <v>271</v>
      </c>
      <c r="C5616" s="14" t="s">
        <v>3569</v>
      </c>
    </row>
    <row r="5617" spans="1:3" x14ac:dyDescent="0.25">
      <c r="A5617" s="17" t="s">
        <v>3661</v>
      </c>
      <c r="B5617" s="14" t="s">
        <v>271</v>
      </c>
      <c r="C5617" s="14" t="s">
        <v>3569</v>
      </c>
    </row>
    <row r="5618" spans="1:3" x14ac:dyDescent="0.25">
      <c r="A5618" s="17" t="s">
        <v>3660</v>
      </c>
      <c r="B5618" s="14" t="s">
        <v>271</v>
      </c>
      <c r="C5618" s="14" t="s">
        <v>3569</v>
      </c>
    </row>
    <row r="5619" spans="1:3" x14ac:dyDescent="0.25">
      <c r="A5619" s="17" t="s">
        <v>3659</v>
      </c>
      <c r="B5619" s="14" t="s">
        <v>271</v>
      </c>
      <c r="C5619" s="14" t="s">
        <v>3569</v>
      </c>
    </row>
    <row r="5620" spans="1:3" x14ac:dyDescent="0.25">
      <c r="A5620" s="17" t="s">
        <v>3658</v>
      </c>
      <c r="B5620" s="14" t="s">
        <v>271</v>
      </c>
      <c r="C5620" s="14" t="s">
        <v>3630</v>
      </c>
    </row>
    <row r="5621" spans="1:3" x14ac:dyDescent="0.25">
      <c r="A5621" s="17" t="s">
        <v>3657</v>
      </c>
      <c r="B5621" s="14" t="s">
        <v>271</v>
      </c>
      <c r="C5621" s="14" t="s">
        <v>3653</v>
      </c>
    </row>
    <row r="5622" spans="1:3" x14ac:dyDescent="0.25">
      <c r="A5622" s="17" t="s">
        <v>3656</v>
      </c>
      <c r="B5622" s="14" t="s">
        <v>271</v>
      </c>
      <c r="C5622" s="14" t="s">
        <v>3653</v>
      </c>
    </row>
    <row r="5623" spans="1:3" x14ac:dyDescent="0.25">
      <c r="A5623" s="17" t="s">
        <v>3655</v>
      </c>
      <c r="B5623" s="14" t="s">
        <v>271</v>
      </c>
      <c r="C5623" s="14" t="s">
        <v>3653</v>
      </c>
    </row>
    <row r="5624" spans="1:3" x14ac:dyDescent="0.25">
      <c r="A5624" s="17" t="s">
        <v>3654</v>
      </c>
      <c r="B5624" s="14" t="s">
        <v>271</v>
      </c>
      <c r="C5624" s="14" t="s">
        <v>3653</v>
      </c>
    </row>
    <row r="5625" spans="1:3" x14ac:dyDescent="0.25">
      <c r="A5625" s="17" t="s">
        <v>3652</v>
      </c>
      <c r="B5625" s="14" t="s">
        <v>271</v>
      </c>
      <c r="C5625" s="14" t="s">
        <v>3651</v>
      </c>
    </row>
    <row r="5626" spans="1:3" x14ac:dyDescent="0.25">
      <c r="A5626" s="17" t="s">
        <v>3650</v>
      </c>
      <c r="B5626" s="14" t="s">
        <v>271</v>
      </c>
      <c r="C5626" s="14" t="s">
        <v>3649</v>
      </c>
    </row>
    <row r="5627" spans="1:3" x14ac:dyDescent="0.25">
      <c r="A5627" s="17" t="s">
        <v>3645</v>
      </c>
      <c r="B5627" s="14" t="s">
        <v>271</v>
      </c>
      <c r="C5627" s="14" t="s">
        <v>3648</v>
      </c>
    </row>
    <row r="5628" spans="1:3" x14ac:dyDescent="0.25">
      <c r="A5628" s="17" t="s">
        <v>3645</v>
      </c>
      <c r="B5628" s="14" t="s">
        <v>271</v>
      </c>
      <c r="C5628" s="14" t="s">
        <v>3647</v>
      </c>
    </row>
    <row r="5629" spans="1:3" x14ac:dyDescent="0.25">
      <c r="A5629" s="17" t="s">
        <v>3645</v>
      </c>
      <c r="B5629" s="14" t="s">
        <v>271</v>
      </c>
      <c r="C5629" s="14" t="s">
        <v>3646</v>
      </c>
    </row>
    <row r="5630" spans="1:3" x14ac:dyDescent="0.25">
      <c r="A5630" s="17" t="s">
        <v>3645</v>
      </c>
      <c r="B5630" s="14" t="s">
        <v>271</v>
      </c>
      <c r="C5630" s="14" t="s">
        <v>3644</v>
      </c>
    </row>
    <row r="5631" spans="1:3" x14ac:dyDescent="0.25">
      <c r="A5631" s="17" t="s">
        <v>3643</v>
      </c>
      <c r="B5631" s="14" t="s">
        <v>271</v>
      </c>
      <c r="C5631" s="14" t="s">
        <v>3639</v>
      </c>
    </row>
    <row r="5632" spans="1:3" x14ac:dyDescent="0.25">
      <c r="A5632" s="17" t="s">
        <v>3642</v>
      </c>
      <c r="B5632" s="14" t="s">
        <v>271</v>
      </c>
      <c r="C5632" s="14" t="s">
        <v>3639</v>
      </c>
    </row>
    <row r="5633" spans="1:3" x14ac:dyDescent="0.25">
      <c r="A5633" s="17" t="s">
        <v>3641</v>
      </c>
      <c r="B5633" s="14" t="s">
        <v>271</v>
      </c>
      <c r="C5633" s="14" t="s">
        <v>3639</v>
      </c>
    </row>
    <row r="5634" spans="1:3" x14ac:dyDescent="0.25">
      <c r="A5634" s="17" t="s">
        <v>3640</v>
      </c>
      <c r="B5634" s="14" t="s">
        <v>271</v>
      </c>
      <c r="C5634" s="14" t="s">
        <v>3639</v>
      </c>
    </row>
    <row r="5635" spans="1:3" x14ac:dyDescent="0.25">
      <c r="A5635" s="17" t="s">
        <v>3638</v>
      </c>
      <c r="B5635" s="14" t="s">
        <v>271</v>
      </c>
      <c r="C5635" s="14" t="s">
        <v>3636</v>
      </c>
    </row>
    <row r="5636" spans="1:3" x14ac:dyDescent="0.25">
      <c r="A5636" s="17" t="s">
        <v>3637</v>
      </c>
      <c r="B5636" s="14" t="s">
        <v>271</v>
      </c>
      <c r="C5636" s="14" t="s">
        <v>3636</v>
      </c>
    </row>
    <row r="5637" spans="1:3" x14ac:dyDescent="0.25">
      <c r="A5637" s="17" t="s">
        <v>3635</v>
      </c>
      <c r="B5637" s="14" t="s">
        <v>271</v>
      </c>
      <c r="C5637" s="14" t="s">
        <v>3630</v>
      </c>
    </row>
    <row r="5638" spans="1:3" x14ac:dyDescent="0.25">
      <c r="A5638" s="17" t="s">
        <v>3634</v>
      </c>
      <c r="B5638" s="14" t="s">
        <v>271</v>
      </c>
      <c r="C5638" s="14" t="s">
        <v>3630</v>
      </c>
    </row>
    <row r="5639" spans="1:3" x14ac:dyDescent="0.25">
      <c r="A5639" s="17" t="s">
        <v>3633</v>
      </c>
      <c r="B5639" s="14" t="s">
        <v>271</v>
      </c>
      <c r="C5639" s="14" t="s">
        <v>3630</v>
      </c>
    </row>
    <row r="5640" spans="1:3" x14ac:dyDescent="0.25">
      <c r="A5640" s="17" t="s">
        <v>3632</v>
      </c>
      <c r="B5640" s="14" t="s">
        <v>271</v>
      </c>
      <c r="C5640" s="14" t="s">
        <v>3630</v>
      </c>
    </row>
    <row r="5641" spans="1:3" x14ac:dyDescent="0.25">
      <c r="A5641" s="17" t="s">
        <v>3631</v>
      </c>
      <c r="B5641" s="14" t="s">
        <v>271</v>
      </c>
      <c r="C5641" s="14" t="s">
        <v>3630</v>
      </c>
    </row>
    <row r="5642" spans="1:3" x14ac:dyDescent="0.25">
      <c r="A5642" s="17" t="s">
        <v>3629</v>
      </c>
      <c r="B5642" s="14" t="s">
        <v>271</v>
      </c>
      <c r="C5642" s="14" t="s">
        <v>3569</v>
      </c>
    </row>
    <row r="5643" spans="1:3" x14ac:dyDescent="0.25">
      <c r="A5643" s="17" t="s">
        <v>3628</v>
      </c>
      <c r="B5643" s="14" t="s">
        <v>271</v>
      </c>
      <c r="C5643" s="14" t="s">
        <v>3569</v>
      </c>
    </row>
    <row r="5644" spans="1:3" x14ac:dyDescent="0.25">
      <c r="A5644" s="17" t="s">
        <v>3627</v>
      </c>
      <c r="B5644" s="14" t="s">
        <v>271</v>
      </c>
      <c r="C5644" s="14" t="s">
        <v>3625</v>
      </c>
    </row>
    <row r="5645" spans="1:3" x14ac:dyDescent="0.25">
      <c r="A5645" s="17" t="s">
        <v>3626</v>
      </c>
      <c r="B5645" s="14" t="s">
        <v>271</v>
      </c>
      <c r="C5645" s="14" t="s">
        <v>3625</v>
      </c>
    </row>
    <row r="5646" spans="1:3" x14ac:dyDescent="0.25">
      <c r="A5646" s="17" t="s">
        <v>3624</v>
      </c>
      <c r="B5646" s="14" t="s">
        <v>271</v>
      </c>
      <c r="C5646" s="14" t="s">
        <v>3621</v>
      </c>
    </row>
    <row r="5647" spans="1:3" x14ac:dyDescent="0.25">
      <c r="A5647" s="17" t="s">
        <v>3624</v>
      </c>
      <c r="B5647" s="14" t="s">
        <v>271</v>
      </c>
      <c r="C5647" s="14" t="s">
        <v>3569</v>
      </c>
    </row>
    <row r="5648" spans="1:3" x14ac:dyDescent="0.25">
      <c r="A5648" s="17" t="s">
        <v>3623</v>
      </c>
      <c r="B5648" s="14" t="s">
        <v>271</v>
      </c>
      <c r="C5648" s="14" t="s">
        <v>3621</v>
      </c>
    </row>
    <row r="5649" spans="1:3" x14ac:dyDescent="0.25">
      <c r="A5649" s="17" t="s">
        <v>3622</v>
      </c>
      <c r="B5649" s="14" t="s">
        <v>271</v>
      </c>
      <c r="C5649" s="14" t="s">
        <v>3621</v>
      </c>
    </row>
    <row r="5650" spans="1:3" x14ac:dyDescent="0.25">
      <c r="A5650" s="17" t="s">
        <v>3620</v>
      </c>
      <c r="B5650" s="14" t="s">
        <v>271</v>
      </c>
      <c r="C5650" s="14" t="s">
        <v>3609</v>
      </c>
    </row>
    <row r="5651" spans="1:3" x14ac:dyDescent="0.25">
      <c r="A5651" s="17" t="s">
        <v>3619</v>
      </c>
      <c r="B5651" s="14" t="s">
        <v>271</v>
      </c>
      <c r="C5651" s="14" t="s">
        <v>3609</v>
      </c>
    </row>
    <row r="5652" spans="1:3" x14ac:dyDescent="0.25">
      <c r="A5652" s="17" t="s">
        <v>3618</v>
      </c>
      <c r="B5652" s="14" t="s">
        <v>271</v>
      </c>
      <c r="C5652" s="14" t="s">
        <v>3615</v>
      </c>
    </row>
    <row r="5653" spans="1:3" x14ac:dyDescent="0.25">
      <c r="A5653" s="17" t="s">
        <v>3617</v>
      </c>
      <c r="B5653" s="14" t="s">
        <v>271</v>
      </c>
      <c r="C5653" s="14" t="s">
        <v>3615</v>
      </c>
    </row>
    <row r="5654" spans="1:3" x14ac:dyDescent="0.25">
      <c r="A5654" s="17" t="s">
        <v>3616</v>
      </c>
      <c r="B5654" s="14" t="s">
        <v>271</v>
      </c>
      <c r="C5654" s="14" t="s">
        <v>3615</v>
      </c>
    </row>
    <row r="5655" spans="1:3" x14ac:dyDescent="0.25">
      <c r="A5655" s="17" t="s">
        <v>3614</v>
      </c>
      <c r="B5655" s="14" t="s">
        <v>271</v>
      </c>
      <c r="C5655" s="14" t="s">
        <v>3612</v>
      </c>
    </row>
    <row r="5656" spans="1:3" x14ac:dyDescent="0.25">
      <c r="A5656" s="17" t="s">
        <v>3613</v>
      </c>
      <c r="B5656" s="14" t="s">
        <v>271</v>
      </c>
      <c r="C5656" s="14" t="s">
        <v>3612</v>
      </c>
    </row>
    <row r="5657" spans="1:3" x14ac:dyDescent="0.25">
      <c r="A5657" s="17" t="s">
        <v>3611</v>
      </c>
      <c r="B5657" s="14" t="s">
        <v>271</v>
      </c>
      <c r="C5657" s="14" t="s">
        <v>3609</v>
      </c>
    </row>
    <row r="5658" spans="1:3" x14ac:dyDescent="0.25">
      <c r="A5658" s="17" t="s">
        <v>3610</v>
      </c>
      <c r="B5658" s="14" t="s">
        <v>271</v>
      </c>
      <c r="C5658" s="14" t="s">
        <v>3609</v>
      </c>
    </row>
    <row r="5659" spans="1:3" x14ac:dyDescent="0.25">
      <c r="A5659" s="17" t="s">
        <v>3608</v>
      </c>
      <c r="B5659" s="14" t="s">
        <v>271</v>
      </c>
      <c r="C5659" s="14" t="s">
        <v>3604</v>
      </c>
    </row>
    <row r="5660" spans="1:3" x14ac:dyDescent="0.25">
      <c r="A5660" s="17" t="s">
        <v>3607</v>
      </c>
      <c r="B5660" s="14" t="s">
        <v>271</v>
      </c>
      <c r="C5660" s="14" t="s">
        <v>3604</v>
      </c>
    </row>
    <row r="5661" spans="1:3" x14ac:dyDescent="0.25">
      <c r="A5661" s="17" t="s">
        <v>3606</v>
      </c>
      <c r="B5661" s="14" t="s">
        <v>271</v>
      </c>
      <c r="C5661" s="14" t="s">
        <v>3604</v>
      </c>
    </row>
    <row r="5662" spans="1:3" x14ac:dyDescent="0.25">
      <c r="A5662" s="17" t="s">
        <v>3605</v>
      </c>
      <c r="B5662" s="14" t="s">
        <v>271</v>
      </c>
      <c r="C5662" s="14" t="s">
        <v>3604</v>
      </c>
    </row>
    <row r="5663" spans="1:3" x14ac:dyDescent="0.25">
      <c r="A5663" s="17" t="s">
        <v>3603</v>
      </c>
      <c r="B5663" s="14" t="s">
        <v>271</v>
      </c>
      <c r="C5663" s="14" t="s">
        <v>3585</v>
      </c>
    </row>
    <row r="5664" spans="1:3" x14ac:dyDescent="0.25">
      <c r="A5664" s="17" t="s">
        <v>3602</v>
      </c>
      <c r="B5664" s="14" t="s">
        <v>271</v>
      </c>
      <c r="C5664" s="14" t="s">
        <v>3585</v>
      </c>
    </row>
    <row r="5665" spans="1:3" x14ac:dyDescent="0.25">
      <c r="A5665" s="17" t="s">
        <v>3601</v>
      </c>
      <c r="B5665" s="14" t="s">
        <v>271</v>
      </c>
      <c r="C5665" s="14" t="s">
        <v>3597</v>
      </c>
    </row>
    <row r="5666" spans="1:3" x14ac:dyDescent="0.25">
      <c r="A5666" s="17" t="s">
        <v>3600</v>
      </c>
      <c r="B5666" s="14" t="s">
        <v>271</v>
      </c>
      <c r="C5666" s="14" t="s">
        <v>3597</v>
      </c>
    </row>
    <row r="5667" spans="1:3" x14ac:dyDescent="0.25">
      <c r="A5667" s="17" t="s">
        <v>3599</v>
      </c>
      <c r="B5667" s="14" t="s">
        <v>271</v>
      </c>
      <c r="C5667" s="14" t="s">
        <v>3597</v>
      </c>
    </row>
    <row r="5668" spans="1:3" x14ac:dyDescent="0.25">
      <c r="A5668" s="17" t="s">
        <v>3598</v>
      </c>
      <c r="B5668" s="14" t="s">
        <v>271</v>
      </c>
      <c r="C5668" s="14" t="s">
        <v>3597</v>
      </c>
    </row>
    <row r="5669" spans="1:3" x14ac:dyDescent="0.25">
      <c r="A5669" s="17" t="s">
        <v>3596</v>
      </c>
      <c r="B5669" s="14" t="s">
        <v>271</v>
      </c>
      <c r="C5669" s="14" t="s">
        <v>3585</v>
      </c>
    </row>
    <row r="5670" spans="1:3" x14ac:dyDescent="0.25">
      <c r="A5670" s="17" t="s">
        <v>3595</v>
      </c>
      <c r="B5670" s="14" t="s">
        <v>271</v>
      </c>
      <c r="C5670" s="14" t="s">
        <v>3585</v>
      </c>
    </row>
    <row r="5671" spans="1:3" x14ac:dyDescent="0.25">
      <c r="A5671" s="17" t="s">
        <v>3594</v>
      </c>
      <c r="B5671" s="14" t="s">
        <v>271</v>
      </c>
      <c r="C5671" s="14" t="s">
        <v>3593</v>
      </c>
    </row>
    <row r="5672" spans="1:3" x14ac:dyDescent="0.25">
      <c r="A5672" s="17" t="s">
        <v>3592</v>
      </c>
      <c r="B5672" s="14" t="s">
        <v>271</v>
      </c>
      <c r="C5672" s="14" t="s">
        <v>3585</v>
      </c>
    </row>
    <row r="5673" spans="1:3" x14ac:dyDescent="0.25">
      <c r="A5673" s="17" t="s">
        <v>3591</v>
      </c>
      <c r="B5673" s="14" t="s">
        <v>271</v>
      </c>
      <c r="C5673" s="14" t="s">
        <v>3585</v>
      </c>
    </row>
    <row r="5674" spans="1:3" x14ac:dyDescent="0.25">
      <c r="A5674" s="17" t="s">
        <v>3590</v>
      </c>
      <c r="B5674" s="14" t="s">
        <v>271</v>
      </c>
      <c r="C5674" s="14" t="s">
        <v>3585</v>
      </c>
    </row>
    <row r="5675" spans="1:3" x14ac:dyDescent="0.25">
      <c r="A5675" s="17" t="s">
        <v>3589</v>
      </c>
      <c r="B5675" s="14" t="s">
        <v>271</v>
      </c>
      <c r="C5675" s="14" t="s">
        <v>3585</v>
      </c>
    </row>
    <row r="5676" spans="1:3" x14ac:dyDescent="0.25">
      <c r="A5676" s="17" t="s">
        <v>3588</v>
      </c>
      <c r="B5676" s="14" t="s">
        <v>271</v>
      </c>
      <c r="C5676" s="14" t="s">
        <v>3585</v>
      </c>
    </row>
    <row r="5677" spans="1:3" x14ac:dyDescent="0.25">
      <c r="A5677" s="17" t="s">
        <v>3587</v>
      </c>
      <c r="B5677" s="14" t="s">
        <v>271</v>
      </c>
      <c r="C5677" s="14" t="s">
        <v>3585</v>
      </c>
    </row>
    <row r="5678" spans="1:3" x14ac:dyDescent="0.25">
      <c r="A5678" s="17" t="s">
        <v>3586</v>
      </c>
      <c r="B5678" s="14" t="s">
        <v>271</v>
      </c>
      <c r="C5678" s="14" t="s">
        <v>3585</v>
      </c>
    </row>
    <row r="5679" spans="1:3" x14ac:dyDescent="0.25">
      <c r="A5679" s="17" t="s">
        <v>3584</v>
      </c>
      <c r="B5679" s="14" t="s">
        <v>271</v>
      </c>
      <c r="C5679" s="14" t="s">
        <v>3576</v>
      </c>
    </row>
    <row r="5680" spans="1:3" x14ac:dyDescent="0.25">
      <c r="A5680" s="17" t="s">
        <v>3583</v>
      </c>
      <c r="B5680" s="14" t="s">
        <v>271</v>
      </c>
      <c r="C5680" s="14" t="s">
        <v>3576</v>
      </c>
    </row>
    <row r="5681" spans="1:3" x14ac:dyDescent="0.25">
      <c r="A5681" s="17" t="s">
        <v>3582</v>
      </c>
      <c r="B5681" s="14" t="s">
        <v>271</v>
      </c>
      <c r="C5681" s="14" t="s">
        <v>3581</v>
      </c>
    </row>
    <row r="5682" spans="1:3" x14ac:dyDescent="0.25">
      <c r="A5682" s="17" t="s">
        <v>3580</v>
      </c>
      <c r="B5682" s="14" t="s">
        <v>271</v>
      </c>
      <c r="C5682" s="14" t="s">
        <v>3576</v>
      </c>
    </row>
    <row r="5683" spans="1:3" x14ac:dyDescent="0.25">
      <c r="A5683" s="17" t="s">
        <v>3579</v>
      </c>
      <c r="B5683" s="14" t="s">
        <v>271</v>
      </c>
      <c r="C5683" s="14" t="s">
        <v>3576</v>
      </c>
    </row>
    <row r="5684" spans="1:3" x14ac:dyDescent="0.25">
      <c r="A5684" s="17" t="s">
        <v>3578</v>
      </c>
      <c r="B5684" s="14" t="s">
        <v>271</v>
      </c>
      <c r="C5684" s="14" t="s">
        <v>3576</v>
      </c>
    </row>
    <row r="5685" spans="1:3" x14ac:dyDescent="0.25">
      <c r="A5685" s="17" t="s">
        <v>3577</v>
      </c>
      <c r="B5685" s="14" t="s">
        <v>271</v>
      </c>
      <c r="C5685" s="14" t="s">
        <v>3576</v>
      </c>
    </row>
    <row r="5686" spans="1:3" x14ac:dyDescent="0.25">
      <c r="A5686" s="17" t="s">
        <v>3575</v>
      </c>
      <c r="B5686" s="14" t="s">
        <v>271</v>
      </c>
      <c r="C5686" s="14" t="s">
        <v>3571</v>
      </c>
    </row>
    <row r="5687" spans="1:3" x14ac:dyDescent="0.25">
      <c r="A5687" s="17" t="s">
        <v>3574</v>
      </c>
      <c r="B5687" s="14" t="s">
        <v>271</v>
      </c>
      <c r="C5687" s="14" t="s">
        <v>3571</v>
      </c>
    </row>
    <row r="5688" spans="1:3" x14ac:dyDescent="0.25">
      <c r="A5688" s="17" t="s">
        <v>3573</v>
      </c>
      <c r="B5688" s="14" t="s">
        <v>271</v>
      </c>
      <c r="C5688" s="14" t="s">
        <v>3571</v>
      </c>
    </row>
    <row r="5689" spans="1:3" x14ac:dyDescent="0.25">
      <c r="A5689" s="17" t="s">
        <v>3572</v>
      </c>
      <c r="B5689" s="14" t="s">
        <v>271</v>
      </c>
      <c r="C5689" s="14" t="s">
        <v>3571</v>
      </c>
    </row>
    <row r="5690" spans="1:3" x14ac:dyDescent="0.25">
      <c r="A5690" s="17" t="s">
        <v>3570</v>
      </c>
      <c r="B5690" s="14" t="s">
        <v>271</v>
      </c>
      <c r="C5690" s="14" t="s">
        <v>3569</v>
      </c>
    </row>
    <row r="5691" spans="1:3" x14ac:dyDescent="0.25">
      <c r="A5691" s="17" t="s">
        <v>3568</v>
      </c>
      <c r="B5691" s="14" t="s">
        <v>271</v>
      </c>
      <c r="C5691" s="14" t="s">
        <v>3567</v>
      </c>
    </row>
    <row r="5692" spans="1:3" x14ac:dyDescent="0.25">
      <c r="A5692" s="17" t="s">
        <v>3566</v>
      </c>
      <c r="B5692" s="14" t="s">
        <v>271</v>
      </c>
      <c r="C5692" s="14" t="s">
        <v>3564</v>
      </c>
    </row>
    <row r="5693" spans="1:3" x14ac:dyDescent="0.25">
      <c r="A5693" s="17" t="s">
        <v>3565</v>
      </c>
      <c r="B5693" s="14" t="s">
        <v>271</v>
      </c>
      <c r="C5693" s="14" t="s">
        <v>3564</v>
      </c>
    </row>
    <row r="5694" spans="1:3" x14ac:dyDescent="0.25">
      <c r="A5694" s="17" t="s">
        <v>3563</v>
      </c>
      <c r="B5694" s="14" t="s">
        <v>271</v>
      </c>
      <c r="C5694" s="14" t="s">
        <v>3561</v>
      </c>
    </row>
    <row r="5695" spans="1:3" x14ac:dyDescent="0.25">
      <c r="A5695" s="17" t="s">
        <v>3562</v>
      </c>
      <c r="B5695" s="14" t="s">
        <v>271</v>
      </c>
      <c r="C5695" s="14" t="s">
        <v>3561</v>
      </c>
    </row>
    <row r="5696" spans="1:3" x14ac:dyDescent="0.25">
      <c r="A5696" s="17" t="s">
        <v>3560</v>
      </c>
      <c r="B5696" s="14" t="s">
        <v>275</v>
      </c>
      <c r="C5696" s="14" t="s">
        <v>3438</v>
      </c>
    </row>
    <row r="5697" spans="1:3" x14ac:dyDescent="0.25">
      <c r="A5697" s="17" t="s">
        <v>3559</v>
      </c>
      <c r="B5697" s="14" t="s">
        <v>275</v>
      </c>
      <c r="C5697" s="14" t="s">
        <v>3438</v>
      </c>
    </row>
    <row r="5698" spans="1:3" x14ac:dyDescent="0.25">
      <c r="A5698" s="17" t="s">
        <v>3558</v>
      </c>
      <c r="B5698" s="14" t="s">
        <v>275</v>
      </c>
      <c r="C5698" s="14" t="s">
        <v>3438</v>
      </c>
    </row>
    <row r="5699" spans="1:3" x14ac:dyDescent="0.25">
      <c r="A5699" s="17" t="s">
        <v>11501</v>
      </c>
      <c r="B5699" s="14" t="s">
        <v>275</v>
      </c>
      <c r="C5699" s="14" t="s">
        <v>3438</v>
      </c>
    </row>
    <row r="5700" spans="1:3" x14ac:dyDescent="0.25">
      <c r="A5700" s="17" t="s">
        <v>3557</v>
      </c>
      <c r="B5700" s="14" t="s">
        <v>275</v>
      </c>
      <c r="C5700" s="14" t="s">
        <v>3438</v>
      </c>
    </row>
    <row r="5701" spans="1:3" x14ac:dyDescent="0.25">
      <c r="A5701" s="17" t="s">
        <v>3556</v>
      </c>
      <c r="B5701" s="14" t="s">
        <v>275</v>
      </c>
      <c r="C5701" s="14" t="s">
        <v>3438</v>
      </c>
    </row>
    <row r="5702" spans="1:3" x14ac:dyDescent="0.25">
      <c r="A5702" s="17" t="s">
        <v>3555</v>
      </c>
      <c r="B5702" s="14" t="s">
        <v>275</v>
      </c>
      <c r="C5702" s="14" t="s">
        <v>3438</v>
      </c>
    </row>
    <row r="5703" spans="1:3" x14ac:dyDescent="0.25">
      <c r="A5703" s="17" t="s">
        <v>3554</v>
      </c>
      <c r="B5703" s="14" t="s">
        <v>275</v>
      </c>
      <c r="C5703" s="14" t="s">
        <v>3438</v>
      </c>
    </row>
    <row r="5704" spans="1:3" x14ac:dyDescent="0.25">
      <c r="A5704" s="17" t="s">
        <v>3553</v>
      </c>
      <c r="B5704" s="14" t="s">
        <v>275</v>
      </c>
      <c r="C5704" s="14" t="s">
        <v>3438</v>
      </c>
    </row>
    <row r="5705" spans="1:3" x14ac:dyDescent="0.25">
      <c r="A5705" s="17" t="s">
        <v>3552</v>
      </c>
      <c r="B5705" s="14" t="s">
        <v>275</v>
      </c>
      <c r="C5705" s="14" t="s">
        <v>3438</v>
      </c>
    </row>
    <row r="5706" spans="1:3" x14ac:dyDescent="0.25">
      <c r="A5706" s="17" t="s">
        <v>3552</v>
      </c>
      <c r="B5706" s="14" t="s">
        <v>275</v>
      </c>
      <c r="C5706" s="14" t="s">
        <v>3550</v>
      </c>
    </row>
    <row r="5707" spans="1:3" x14ac:dyDescent="0.25">
      <c r="A5707" s="17" t="s">
        <v>3551</v>
      </c>
      <c r="B5707" s="14" t="s">
        <v>275</v>
      </c>
      <c r="C5707" s="14" t="s">
        <v>3550</v>
      </c>
    </row>
    <row r="5708" spans="1:3" x14ac:dyDescent="0.25">
      <c r="A5708" s="17" t="s">
        <v>3549</v>
      </c>
      <c r="B5708" s="14" t="s">
        <v>275</v>
      </c>
      <c r="C5708" s="14" t="s">
        <v>3447</v>
      </c>
    </row>
    <row r="5709" spans="1:3" x14ac:dyDescent="0.25">
      <c r="A5709" s="17" t="s">
        <v>3548</v>
      </c>
      <c r="B5709" s="14" t="s">
        <v>275</v>
      </c>
      <c r="C5709" s="14" t="s">
        <v>3438</v>
      </c>
    </row>
    <row r="5710" spans="1:3" x14ac:dyDescent="0.25">
      <c r="A5710" s="17" t="s">
        <v>3547</v>
      </c>
      <c r="B5710" s="14" t="s">
        <v>275</v>
      </c>
      <c r="C5710" s="14" t="s">
        <v>3543</v>
      </c>
    </row>
    <row r="5711" spans="1:3" x14ac:dyDescent="0.25">
      <c r="A5711" s="17" t="s">
        <v>3546</v>
      </c>
      <c r="B5711" s="14" t="s">
        <v>275</v>
      </c>
      <c r="C5711" s="14" t="s">
        <v>3543</v>
      </c>
    </row>
    <row r="5712" spans="1:3" x14ac:dyDescent="0.25">
      <c r="A5712" s="17" t="s">
        <v>3545</v>
      </c>
      <c r="B5712" s="14" t="s">
        <v>275</v>
      </c>
      <c r="C5712" s="14" t="s">
        <v>3543</v>
      </c>
    </row>
    <row r="5713" spans="1:3" x14ac:dyDescent="0.25">
      <c r="A5713" s="17" t="s">
        <v>3544</v>
      </c>
      <c r="B5713" s="14" t="s">
        <v>275</v>
      </c>
      <c r="C5713" s="14" t="s">
        <v>3543</v>
      </c>
    </row>
    <row r="5714" spans="1:3" x14ac:dyDescent="0.25">
      <c r="A5714" s="17" t="s">
        <v>3542</v>
      </c>
      <c r="B5714" s="14" t="s">
        <v>275</v>
      </c>
      <c r="C5714" s="14" t="s">
        <v>3540</v>
      </c>
    </row>
    <row r="5715" spans="1:3" x14ac:dyDescent="0.25">
      <c r="A5715" s="17" t="s">
        <v>3541</v>
      </c>
      <c r="B5715" s="14" t="s">
        <v>275</v>
      </c>
      <c r="C5715" s="14" t="s">
        <v>3540</v>
      </c>
    </row>
    <row r="5716" spans="1:3" x14ac:dyDescent="0.25">
      <c r="A5716" s="17" t="s">
        <v>3539</v>
      </c>
      <c r="B5716" s="14" t="s">
        <v>275</v>
      </c>
      <c r="C5716" s="14" t="s">
        <v>3538</v>
      </c>
    </row>
    <row r="5717" spans="1:3" x14ac:dyDescent="0.25">
      <c r="A5717" s="17" t="s">
        <v>3537</v>
      </c>
      <c r="B5717" s="14" t="s">
        <v>275</v>
      </c>
      <c r="C5717" s="14" t="s">
        <v>3434</v>
      </c>
    </row>
    <row r="5718" spans="1:3" x14ac:dyDescent="0.25">
      <c r="A5718" s="17" t="s">
        <v>3536</v>
      </c>
      <c r="B5718" s="14" t="s">
        <v>275</v>
      </c>
      <c r="C5718" s="14" t="s">
        <v>3503</v>
      </c>
    </row>
    <row r="5719" spans="1:3" x14ac:dyDescent="0.25">
      <c r="A5719" s="17" t="s">
        <v>3535</v>
      </c>
      <c r="B5719" s="14" t="s">
        <v>275</v>
      </c>
      <c r="C5719" s="14" t="s">
        <v>3503</v>
      </c>
    </row>
    <row r="5720" spans="1:3" x14ac:dyDescent="0.25">
      <c r="A5720" s="17" t="s">
        <v>3534</v>
      </c>
      <c r="B5720" s="14" t="s">
        <v>275</v>
      </c>
      <c r="C5720" s="14" t="s">
        <v>3438</v>
      </c>
    </row>
    <row r="5721" spans="1:3" x14ac:dyDescent="0.25">
      <c r="A5721" s="17" t="s">
        <v>3533</v>
      </c>
      <c r="B5721" s="14" t="s">
        <v>275</v>
      </c>
      <c r="C5721" s="14" t="s">
        <v>3438</v>
      </c>
    </row>
    <row r="5722" spans="1:3" x14ac:dyDescent="0.25">
      <c r="A5722" s="17" t="s">
        <v>3532</v>
      </c>
      <c r="B5722" s="14" t="s">
        <v>275</v>
      </c>
      <c r="C5722" s="14" t="s">
        <v>3438</v>
      </c>
    </row>
    <row r="5723" spans="1:3" x14ac:dyDescent="0.25">
      <c r="A5723" s="17" t="s">
        <v>3531</v>
      </c>
      <c r="B5723" s="14" t="s">
        <v>275</v>
      </c>
      <c r="C5723" s="14" t="s">
        <v>3438</v>
      </c>
    </row>
    <row r="5724" spans="1:3" x14ac:dyDescent="0.25">
      <c r="A5724" s="17" t="s">
        <v>3530</v>
      </c>
      <c r="B5724" s="14" t="s">
        <v>275</v>
      </c>
      <c r="C5724" s="14" t="s">
        <v>3438</v>
      </c>
    </row>
    <row r="5725" spans="1:3" x14ac:dyDescent="0.25">
      <c r="A5725" s="17" t="s">
        <v>3529</v>
      </c>
      <c r="B5725" s="14" t="s">
        <v>275</v>
      </c>
      <c r="C5725" s="14" t="s">
        <v>3438</v>
      </c>
    </row>
    <row r="5726" spans="1:3" x14ac:dyDescent="0.25">
      <c r="A5726" s="17" t="s">
        <v>3528</v>
      </c>
      <c r="B5726" s="14" t="s">
        <v>275</v>
      </c>
      <c r="C5726" s="14" t="s">
        <v>3441</v>
      </c>
    </row>
    <row r="5727" spans="1:3" x14ac:dyDescent="0.25">
      <c r="A5727" s="17" t="s">
        <v>3528</v>
      </c>
      <c r="B5727" s="14" t="s">
        <v>275</v>
      </c>
      <c r="C5727" s="14" t="s">
        <v>3452</v>
      </c>
    </row>
    <row r="5728" spans="1:3" x14ac:dyDescent="0.25">
      <c r="A5728" s="17" t="s">
        <v>3527</v>
      </c>
      <c r="B5728" s="14" t="s">
        <v>275</v>
      </c>
      <c r="C5728" s="14" t="s">
        <v>3452</v>
      </c>
    </row>
    <row r="5729" spans="1:3" x14ac:dyDescent="0.25">
      <c r="A5729" s="17" t="s">
        <v>3526</v>
      </c>
      <c r="B5729" s="14" t="s">
        <v>275</v>
      </c>
      <c r="C5729" s="14" t="s">
        <v>3452</v>
      </c>
    </row>
    <row r="5730" spans="1:3" x14ac:dyDescent="0.25">
      <c r="A5730" s="17" t="s">
        <v>3525</v>
      </c>
      <c r="B5730" s="14" t="s">
        <v>275</v>
      </c>
      <c r="C5730" s="14" t="s">
        <v>3452</v>
      </c>
    </row>
    <row r="5731" spans="1:3" x14ac:dyDescent="0.25">
      <c r="A5731" s="17" t="s">
        <v>3524</v>
      </c>
      <c r="B5731" s="14" t="s">
        <v>275</v>
      </c>
      <c r="C5731" s="14" t="s">
        <v>3447</v>
      </c>
    </row>
    <row r="5732" spans="1:3" x14ac:dyDescent="0.25">
      <c r="A5732" s="17" t="s">
        <v>3523</v>
      </c>
      <c r="B5732" s="14" t="s">
        <v>275</v>
      </c>
      <c r="C5732" s="14" t="s">
        <v>3447</v>
      </c>
    </row>
    <row r="5733" spans="1:3" x14ac:dyDescent="0.25">
      <c r="A5733" s="17" t="s">
        <v>3522</v>
      </c>
      <c r="B5733" s="14" t="s">
        <v>275</v>
      </c>
      <c r="C5733" s="14" t="s">
        <v>3447</v>
      </c>
    </row>
    <row r="5734" spans="1:3" x14ac:dyDescent="0.25">
      <c r="A5734" s="17" t="s">
        <v>3521</v>
      </c>
      <c r="B5734" s="14" t="s">
        <v>275</v>
      </c>
      <c r="C5734" s="14" t="s">
        <v>3447</v>
      </c>
    </row>
    <row r="5735" spans="1:3" x14ac:dyDescent="0.25">
      <c r="A5735" s="17" t="s">
        <v>3520</v>
      </c>
      <c r="B5735" s="14" t="s">
        <v>275</v>
      </c>
      <c r="C5735" s="14" t="s">
        <v>3447</v>
      </c>
    </row>
    <row r="5736" spans="1:3" x14ac:dyDescent="0.25">
      <c r="A5736" s="17" t="s">
        <v>3519</v>
      </c>
      <c r="B5736" s="14" t="s">
        <v>275</v>
      </c>
      <c r="C5736" s="14" t="s">
        <v>3441</v>
      </c>
    </row>
    <row r="5737" spans="1:3" x14ac:dyDescent="0.25">
      <c r="A5737" s="17" t="s">
        <v>3518</v>
      </c>
      <c r="B5737" s="14" t="s">
        <v>275</v>
      </c>
      <c r="C5737" s="14" t="s">
        <v>3441</v>
      </c>
    </row>
    <row r="5738" spans="1:3" x14ac:dyDescent="0.25">
      <c r="A5738" s="17" t="s">
        <v>3517</v>
      </c>
      <c r="B5738" s="14" t="s">
        <v>275</v>
      </c>
      <c r="C5738" s="14" t="s">
        <v>3441</v>
      </c>
    </row>
    <row r="5739" spans="1:3" x14ac:dyDescent="0.25">
      <c r="A5739" s="17" t="s">
        <v>3516</v>
      </c>
      <c r="B5739" s="14" t="s">
        <v>275</v>
      </c>
      <c r="C5739" s="14" t="s">
        <v>3441</v>
      </c>
    </row>
    <row r="5740" spans="1:3" x14ac:dyDescent="0.25">
      <c r="A5740" s="17" t="s">
        <v>3515</v>
      </c>
      <c r="B5740" s="14" t="s">
        <v>275</v>
      </c>
      <c r="C5740" s="14" t="s">
        <v>3441</v>
      </c>
    </row>
    <row r="5741" spans="1:3" x14ac:dyDescent="0.25">
      <c r="A5741" s="17" t="s">
        <v>3514</v>
      </c>
      <c r="B5741" s="14" t="s">
        <v>275</v>
      </c>
      <c r="C5741" s="14" t="s">
        <v>3441</v>
      </c>
    </row>
    <row r="5742" spans="1:3" x14ac:dyDescent="0.25">
      <c r="A5742" s="17" t="s">
        <v>3513</v>
      </c>
      <c r="B5742" s="14" t="s">
        <v>275</v>
      </c>
      <c r="C5742" s="14" t="s">
        <v>3441</v>
      </c>
    </row>
    <row r="5743" spans="1:3" x14ac:dyDescent="0.25">
      <c r="A5743" s="17" t="s">
        <v>3512</v>
      </c>
      <c r="B5743" s="14" t="s">
        <v>275</v>
      </c>
      <c r="C5743" s="14" t="s">
        <v>3441</v>
      </c>
    </row>
    <row r="5744" spans="1:3" x14ac:dyDescent="0.25">
      <c r="A5744" s="17" t="s">
        <v>3511</v>
      </c>
      <c r="B5744" s="14" t="s">
        <v>275</v>
      </c>
      <c r="C5744" s="14" t="s">
        <v>3441</v>
      </c>
    </row>
    <row r="5745" spans="1:3" x14ac:dyDescent="0.25">
      <c r="A5745" s="17" t="s">
        <v>3510</v>
      </c>
      <c r="B5745" s="14" t="s">
        <v>275</v>
      </c>
      <c r="C5745" s="14" t="s">
        <v>3508</v>
      </c>
    </row>
    <row r="5746" spans="1:3" x14ac:dyDescent="0.25">
      <c r="A5746" s="17" t="s">
        <v>3509</v>
      </c>
      <c r="B5746" s="14" t="s">
        <v>275</v>
      </c>
      <c r="C5746" s="14" t="s">
        <v>3508</v>
      </c>
    </row>
    <row r="5747" spans="1:3" x14ac:dyDescent="0.25">
      <c r="A5747" s="17" t="s">
        <v>3507</v>
      </c>
      <c r="B5747" s="14" t="s">
        <v>275</v>
      </c>
      <c r="C5747" s="14" t="s">
        <v>3441</v>
      </c>
    </row>
    <row r="5748" spans="1:3" x14ac:dyDescent="0.25">
      <c r="A5748" s="17" t="s">
        <v>3506</v>
      </c>
      <c r="B5748" s="14" t="s">
        <v>275</v>
      </c>
      <c r="C5748" s="14" t="s">
        <v>3441</v>
      </c>
    </row>
    <row r="5749" spans="1:3" x14ac:dyDescent="0.25">
      <c r="A5749" s="17" t="s">
        <v>3505</v>
      </c>
      <c r="B5749" s="14" t="s">
        <v>275</v>
      </c>
      <c r="C5749" s="14" t="s">
        <v>3432</v>
      </c>
    </row>
    <row r="5750" spans="1:3" x14ac:dyDescent="0.25">
      <c r="A5750" s="17" t="s">
        <v>3504</v>
      </c>
      <c r="B5750" s="14" t="s">
        <v>275</v>
      </c>
      <c r="C5750" s="14" t="s">
        <v>3503</v>
      </c>
    </row>
    <row r="5751" spans="1:3" x14ac:dyDescent="0.25">
      <c r="A5751" s="17" t="s">
        <v>3502</v>
      </c>
      <c r="B5751" s="14" t="s">
        <v>275</v>
      </c>
      <c r="C5751" s="14" t="s">
        <v>3432</v>
      </c>
    </row>
    <row r="5752" spans="1:3" x14ac:dyDescent="0.25">
      <c r="A5752" s="17" t="s">
        <v>3501</v>
      </c>
      <c r="B5752" s="14" t="s">
        <v>275</v>
      </c>
      <c r="C5752" s="14" t="s">
        <v>3432</v>
      </c>
    </row>
    <row r="5753" spans="1:3" x14ac:dyDescent="0.25">
      <c r="A5753" s="17" t="s">
        <v>3500</v>
      </c>
      <c r="B5753" s="14" t="s">
        <v>275</v>
      </c>
      <c r="C5753" s="14" t="s">
        <v>3488</v>
      </c>
    </row>
    <row r="5754" spans="1:3" x14ac:dyDescent="0.25">
      <c r="A5754" s="17" t="s">
        <v>3499</v>
      </c>
      <c r="B5754" s="14" t="s">
        <v>275</v>
      </c>
      <c r="C5754" s="14" t="s">
        <v>3488</v>
      </c>
    </row>
    <row r="5755" spans="1:3" x14ac:dyDescent="0.25">
      <c r="A5755" s="17" t="s">
        <v>3498</v>
      </c>
      <c r="B5755" s="14" t="s">
        <v>275</v>
      </c>
      <c r="C5755" s="14" t="s">
        <v>3488</v>
      </c>
    </row>
    <row r="5756" spans="1:3" x14ac:dyDescent="0.25">
      <c r="A5756" s="17" t="s">
        <v>3497</v>
      </c>
      <c r="B5756" s="14" t="s">
        <v>275</v>
      </c>
      <c r="C5756" s="14" t="s">
        <v>3492</v>
      </c>
    </row>
    <row r="5757" spans="1:3" x14ac:dyDescent="0.25">
      <c r="A5757" s="17" t="s">
        <v>3496</v>
      </c>
      <c r="B5757" s="14" t="s">
        <v>275</v>
      </c>
      <c r="C5757" s="14" t="s">
        <v>3492</v>
      </c>
    </row>
    <row r="5758" spans="1:3" x14ac:dyDescent="0.25">
      <c r="A5758" s="17" t="s">
        <v>3495</v>
      </c>
      <c r="B5758" s="14" t="s">
        <v>275</v>
      </c>
      <c r="C5758" s="14" t="s">
        <v>3492</v>
      </c>
    </row>
    <row r="5759" spans="1:3" x14ac:dyDescent="0.25">
      <c r="A5759" s="17" t="s">
        <v>3494</v>
      </c>
      <c r="B5759" s="14" t="s">
        <v>275</v>
      </c>
      <c r="C5759" s="14" t="s">
        <v>3492</v>
      </c>
    </row>
    <row r="5760" spans="1:3" x14ac:dyDescent="0.25">
      <c r="A5760" s="17" t="s">
        <v>3493</v>
      </c>
      <c r="B5760" s="14" t="s">
        <v>275</v>
      </c>
      <c r="C5760" s="14" t="s">
        <v>3492</v>
      </c>
    </row>
    <row r="5761" spans="1:3" x14ac:dyDescent="0.25">
      <c r="A5761" s="17" t="s">
        <v>3491</v>
      </c>
      <c r="B5761" s="14" t="s">
        <v>275</v>
      </c>
      <c r="C5761" s="14" t="s">
        <v>3476</v>
      </c>
    </row>
    <row r="5762" spans="1:3" x14ac:dyDescent="0.25">
      <c r="A5762" s="17" t="s">
        <v>3490</v>
      </c>
      <c r="B5762" s="14" t="s">
        <v>275</v>
      </c>
      <c r="C5762" s="14" t="s">
        <v>3488</v>
      </c>
    </row>
    <row r="5763" spans="1:3" x14ac:dyDescent="0.25">
      <c r="A5763" s="17" t="s">
        <v>3489</v>
      </c>
      <c r="B5763" s="14" t="s">
        <v>275</v>
      </c>
      <c r="C5763" s="14" t="s">
        <v>3488</v>
      </c>
    </row>
    <row r="5764" spans="1:3" x14ac:dyDescent="0.25">
      <c r="A5764" s="17" t="s">
        <v>3487</v>
      </c>
      <c r="B5764" s="14" t="s">
        <v>275</v>
      </c>
      <c r="C5764" s="14" t="s">
        <v>3476</v>
      </c>
    </row>
    <row r="5765" spans="1:3" x14ac:dyDescent="0.25">
      <c r="A5765" s="17" t="s">
        <v>3486</v>
      </c>
      <c r="B5765" s="14" t="s">
        <v>275</v>
      </c>
      <c r="C5765" s="14" t="s">
        <v>3476</v>
      </c>
    </row>
    <row r="5766" spans="1:3" x14ac:dyDescent="0.25">
      <c r="A5766" s="17" t="s">
        <v>3485</v>
      </c>
      <c r="B5766" s="14" t="s">
        <v>275</v>
      </c>
      <c r="C5766" s="14" t="s">
        <v>3476</v>
      </c>
    </row>
    <row r="5767" spans="1:3" x14ac:dyDescent="0.25">
      <c r="A5767" s="17" t="s">
        <v>3484</v>
      </c>
      <c r="B5767" s="14" t="s">
        <v>275</v>
      </c>
      <c r="C5767" s="14" t="s">
        <v>3476</v>
      </c>
    </row>
    <row r="5768" spans="1:3" x14ac:dyDescent="0.25">
      <c r="A5768" s="17" t="s">
        <v>3483</v>
      </c>
      <c r="B5768" s="14" t="s">
        <v>275</v>
      </c>
      <c r="C5768" s="14" t="s">
        <v>3476</v>
      </c>
    </row>
    <row r="5769" spans="1:3" x14ac:dyDescent="0.25">
      <c r="A5769" s="17" t="s">
        <v>3482</v>
      </c>
      <c r="B5769" s="14" t="s">
        <v>275</v>
      </c>
      <c r="C5769" s="14" t="s">
        <v>3476</v>
      </c>
    </row>
    <row r="5770" spans="1:3" x14ac:dyDescent="0.25">
      <c r="A5770" s="17" t="s">
        <v>3481</v>
      </c>
      <c r="B5770" s="14" t="s">
        <v>275</v>
      </c>
      <c r="C5770" s="14" t="s">
        <v>3476</v>
      </c>
    </row>
    <row r="5771" spans="1:3" x14ac:dyDescent="0.25">
      <c r="A5771" s="17" t="s">
        <v>3480</v>
      </c>
      <c r="B5771" s="14" t="s">
        <v>275</v>
      </c>
      <c r="C5771" s="14" t="s">
        <v>3432</v>
      </c>
    </row>
    <row r="5772" spans="1:3" x14ac:dyDescent="0.25">
      <c r="A5772" s="17" t="s">
        <v>3479</v>
      </c>
      <c r="B5772" s="14" t="s">
        <v>275</v>
      </c>
      <c r="C5772" s="14" t="s">
        <v>3432</v>
      </c>
    </row>
    <row r="5773" spans="1:3" x14ac:dyDescent="0.25">
      <c r="A5773" s="17" t="s">
        <v>3478</v>
      </c>
      <c r="B5773" s="14" t="s">
        <v>275</v>
      </c>
      <c r="C5773" s="14" t="s">
        <v>3476</v>
      </c>
    </row>
    <row r="5774" spans="1:3" x14ac:dyDescent="0.25">
      <c r="A5774" s="17" t="s">
        <v>3477</v>
      </c>
      <c r="B5774" s="14" t="s">
        <v>275</v>
      </c>
      <c r="C5774" s="14" t="s">
        <v>3476</v>
      </c>
    </row>
    <row r="5775" spans="1:3" x14ac:dyDescent="0.25">
      <c r="A5775" s="17" t="s">
        <v>3475</v>
      </c>
      <c r="B5775" s="14" t="s">
        <v>275</v>
      </c>
      <c r="C5775" s="14" t="s">
        <v>3430</v>
      </c>
    </row>
    <row r="5776" spans="1:3" x14ac:dyDescent="0.25">
      <c r="A5776" s="17" t="s">
        <v>3474</v>
      </c>
      <c r="B5776" s="14" t="s">
        <v>275</v>
      </c>
      <c r="C5776" s="14" t="s">
        <v>3430</v>
      </c>
    </row>
    <row r="5777" spans="1:3" x14ac:dyDescent="0.25">
      <c r="A5777" s="17" t="s">
        <v>3473</v>
      </c>
      <c r="B5777" s="14" t="s">
        <v>275</v>
      </c>
      <c r="C5777" s="14" t="s">
        <v>3430</v>
      </c>
    </row>
    <row r="5778" spans="1:3" x14ac:dyDescent="0.25">
      <c r="A5778" s="17" t="s">
        <v>3472</v>
      </c>
      <c r="B5778" s="14" t="s">
        <v>275</v>
      </c>
      <c r="C5778" s="14" t="s">
        <v>3430</v>
      </c>
    </row>
    <row r="5779" spans="1:3" x14ac:dyDescent="0.25">
      <c r="A5779" s="17" t="s">
        <v>3471</v>
      </c>
      <c r="B5779" s="14" t="s">
        <v>275</v>
      </c>
      <c r="C5779" s="14" t="s">
        <v>3469</v>
      </c>
    </row>
    <row r="5780" spans="1:3" x14ac:dyDescent="0.25">
      <c r="A5780" s="17" t="s">
        <v>3470</v>
      </c>
      <c r="B5780" s="14" t="s">
        <v>275</v>
      </c>
      <c r="C5780" s="14" t="s">
        <v>3469</v>
      </c>
    </row>
    <row r="5781" spans="1:3" x14ac:dyDescent="0.25">
      <c r="A5781" s="17" t="s">
        <v>3468</v>
      </c>
      <c r="B5781" s="14" t="s">
        <v>275</v>
      </c>
      <c r="C5781" s="14" t="s">
        <v>3430</v>
      </c>
    </row>
    <row r="5782" spans="1:3" x14ac:dyDescent="0.25">
      <c r="A5782" s="17" t="s">
        <v>3468</v>
      </c>
      <c r="B5782" s="14" t="s">
        <v>275</v>
      </c>
      <c r="C5782" s="14" t="s">
        <v>3467</v>
      </c>
    </row>
    <row r="5783" spans="1:3" x14ac:dyDescent="0.25">
      <c r="A5783" s="17" t="s">
        <v>3466</v>
      </c>
      <c r="B5783" s="14" t="s">
        <v>275</v>
      </c>
      <c r="C5783" s="14" t="s">
        <v>3430</v>
      </c>
    </row>
    <row r="5784" spans="1:3" x14ac:dyDescent="0.25">
      <c r="A5784" s="17" t="s">
        <v>3465</v>
      </c>
      <c r="B5784" s="14" t="s">
        <v>275</v>
      </c>
      <c r="C5784" s="14" t="s">
        <v>3430</v>
      </c>
    </row>
    <row r="5785" spans="1:3" x14ac:dyDescent="0.25">
      <c r="A5785" s="17" t="s">
        <v>3464</v>
      </c>
      <c r="B5785" s="14" t="s">
        <v>275</v>
      </c>
      <c r="C5785" s="14" t="s">
        <v>3459</v>
      </c>
    </row>
    <row r="5786" spans="1:3" x14ac:dyDescent="0.25">
      <c r="A5786" s="17" t="s">
        <v>3463</v>
      </c>
      <c r="B5786" s="14" t="s">
        <v>275</v>
      </c>
      <c r="C5786" s="14" t="s">
        <v>3459</v>
      </c>
    </row>
    <row r="5787" spans="1:3" x14ac:dyDescent="0.25">
      <c r="A5787" s="17" t="s">
        <v>3462</v>
      </c>
      <c r="B5787" s="14" t="s">
        <v>275</v>
      </c>
      <c r="C5787" s="14" t="s">
        <v>3459</v>
      </c>
    </row>
    <row r="5788" spans="1:3" x14ac:dyDescent="0.25">
      <c r="A5788" s="17" t="s">
        <v>3461</v>
      </c>
      <c r="B5788" s="14" t="s">
        <v>275</v>
      </c>
      <c r="C5788" s="14" t="s">
        <v>3459</v>
      </c>
    </row>
    <row r="5789" spans="1:3" x14ac:dyDescent="0.25">
      <c r="A5789" s="17" t="s">
        <v>3460</v>
      </c>
      <c r="B5789" s="14" t="s">
        <v>275</v>
      </c>
      <c r="C5789" s="14" t="s">
        <v>3459</v>
      </c>
    </row>
    <row r="5790" spans="1:3" x14ac:dyDescent="0.25">
      <c r="A5790" s="17" t="s">
        <v>3458</v>
      </c>
      <c r="B5790" s="14" t="s">
        <v>275</v>
      </c>
      <c r="C5790" s="14" t="s">
        <v>3430</v>
      </c>
    </row>
    <row r="5791" spans="1:3" x14ac:dyDescent="0.25">
      <c r="A5791" s="17" t="s">
        <v>3457</v>
      </c>
      <c r="B5791" s="14" t="s">
        <v>275</v>
      </c>
      <c r="C5791" s="14" t="s">
        <v>3430</v>
      </c>
    </row>
    <row r="5792" spans="1:3" x14ac:dyDescent="0.25">
      <c r="A5792" s="17" t="s">
        <v>3456</v>
      </c>
      <c r="B5792" s="14" t="s">
        <v>275</v>
      </c>
      <c r="C5792" s="14" t="s">
        <v>3450</v>
      </c>
    </row>
    <row r="5793" spans="1:3" x14ac:dyDescent="0.25">
      <c r="A5793" s="17" t="s">
        <v>3455</v>
      </c>
      <c r="B5793" s="14" t="s">
        <v>275</v>
      </c>
      <c r="C5793" s="14" t="s">
        <v>3450</v>
      </c>
    </row>
    <row r="5794" spans="1:3" x14ac:dyDescent="0.25">
      <c r="A5794" s="17" t="s">
        <v>3454</v>
      </c>
      <c r="B5794" s="14" t="s">
        <v>275</v>
      </c>
      <c r="C5794" s="14" t="s">
        <v>3450</v>
      </c>
    </row>
    <row r="5795" spans="1:3" x14ac:dyDescent="0.25">
      <c r="A5795" s="17" t="s">
        <v>3453</v>
      </c>
      <c r="B5795" s="14" t="s">
        <v>275</v>
      </c>
      <c r="C5795" s="14" t="s">
        <v>3450</v>
      </c>
    </row>
    <row r="5796" spans="1:3" x14ac:dyDescent="0.25">
      <c r="A5796" s="17" t="s">
        <v>3453</v>
      </c>
      <c r="B5796" s="14" t="s">
        <v>275</v>
      </c>
      <c r="C5796" s="14" t="s">
        <v>3452</v>
      </c>
    </row>
    <row r="5797" spans="1:3" x14ac:dyDescent="0.25">
      <c r="A5797" s="17" t="s">
        <v>3451</v>
      </c>
      <c r="B5797" s="14" t="s">
        <v>275</v>
      </c>
      <c r="C5797" s="14" t="s">
        <v>3450</v>
      </c>
    </row>
    <row r="5798" spans="1:3" x14ac:dyDescent="0.25">
      <c r="A5798" s="17" t="s">
        <v>3449</v>
      </c>
      <c r="B5798" s="14" t="s">
        <v>275</v>
      </c>
      <c r="C5798" s="14" t="s">
        <v>3447</v>
      </c>
    </row>
    <row r="5799" spans="1:3" x14ac:dyDescent="0.25">
      <c r="A5799" s="17" t="s">
        <v>3448</v>
      </c>
      <c r="B5799" s="14" t="s">
        <v>275</v>
      </c>
      <c r="C5799" s="14" t="s">
        <v>3447</v>
      </c>
    </row>
    <row r="5800" spans="1:3" x14ac:dyDescent="0.25">
      <c r="A5800" s="17" t="s">
        <v>3446</v>
      </c>
      <c r="B5800" s="14" t="s">
        <v>275</v>
      </c>
      <c r="C5800" s="14" t="s">
        <v>3441</v>
      </c>
    </row>
    <row r="5801" spans="1:3" x14ac:dyDescent="0.25">
      <c r="A5801" s="17" t="s">
        <v>3445</v>
      </c>
      <c r="B5801" s="14" t="s">
        <v>275</v>
      </c>
      <c r="C5801" s="14" t="s">
        <v>3441</v>
      </c>
    </row>
    <row r="5802" spans="1:3" x14ac:dyDescent="0.25">
      <c r="A5802" s="17" t="s">
        <v>3444</v>
      </c>
      <c r="B5802" s="14" t="s">
        <v>275</v>
      </c>
      <c r="C5802" s="14" t="s">
        <v>3441</v>
      </c>
    </row>
    <row r="5803" spans="1:3" x14ac:dyDescent="0.25">
      <c r="A5803" s="17" t="s">
        <v>3443</v>
      </c>
      <c r="B5803" s="14" t="s">
        <v>275</v>
      </c>
      <c r="C5803" s="14" t="s">
        <v>3441</v>
      </c>
    </row>
    <row r="5804" spans="1:3" x14ac:dyDescent="0.25">
      <c r="A5804" s="17" t="s">
        <v>3442</v>
      </c>
      <c r="B5804" s="14" t="s">
        <v>275</v>
      </c>
      <c r="C5804" s="14" t="s">
        <v>3441</v>
      </c>
    </row>
    <row r="5805" spans="1:3" x14ac:dyDescent="0.25">
      <c r="A5805" s="17" t="s">
        <v>3440</v>
      </c>
      <c r="B5805" s="14" t="s">
        <v>275</v>
      </c>
      <c r="C5805" s="14" t="s">
        <v>3438</v>
      </c>
    </row>
    <row r="5806" spans="1:3" x14ac:dyDescent="0.25">
      <c r="A5806" s="17" t="s">
        <v>3439</v>
      </c>
      <c r="B5806" s="14" t="s">
        <v>275</v>
      </c>
      <c r="C5806" s="14" t="s">
        <v>3438</v>
      </c>
    </row>
    <row r="5807" spans="1:3" x14ac:dyDescent="0.25">
      <c r="A5807" s="17" t="s">
        <v>3437</v>
      </c>
      <c r="B5807" s="14" t="s">
        <v>275</v>
      </c>
      <c r="C5807" s="14" t="s">
        <v>3434</v>
      </c>
    </row>
    <row r="5808" spans="1:3" x14ac:dyDescent="0.25">
      <c r="A5808" s="17" t="s">
        <v>3436</v>
      </c>
      <c r="B5808" s="14" t="s">
        <v>275</v>
      </c>
      <c r="C5808" s="14" t="s">
        <v>3434</v>
      </c>
    </row>
    <row r="5809" spans="1:3" x14ac:dyDescent="0.25">
      <c r="A5809" s="17" t="s">
        <v>3435</v>
      </c>
      <c r="B5809" s="14" t="s">
        <v>275</v>
      </c>
      <c r="C5809" s="14" t="s">
        <v>3434</v>
      </c>
    </row>
    <row r="5810" spans="1:3" x14ac:dyDescent="0.25">
      <c r="A5810" s="17" t="s">
        <v>3433</v>
      </c>
      <c r="B5810" s="14" t="s">
        <v>275</v>
      </c>
      <c r="C5810" s="14" t="s">
        <v>3432</v>
      </c>
    </row>
    <row r="5811" spans="1:3" x14ac:dyDescent="0.25">
      <c r="A5811" s="17" t="s">
        <v>3431</v>
      </c>
      <c r="B5811" s="14" t="s">
        <v>275</v>
      </c>
      <c r="C5811" s="14" t="s">
        <v>3430</v>
      </c>
    </row>
    <row r="5812" spans="1:3" x14ac:dyDescent="0.25">
      <c r="A5812" s="17" t="s">
        <v>3429</v>
      </c>
      <c r="B5812" s="14" t="s">
        <v>267</v>
      </c>
      <c r="C5812" s="14" t="s">
        <v>3419</v>
      </c>
    </row>
    <row r="5813" spans="1:3" x14ac:dyDescent="0.25">
      <c r="A5813" s="17" t="s">
        <v>3428</v>
      </c>
      <c r="B5813" s="14" t="s">
        <v>267</v>
      </c>
      <c r="C5813" s="14" t="s">
        <v>3419</v>
      </c>
    </row>
    <row r="5814" spans="1:3" x14ac:dyDescent="0.25">
      <c r="A5814" s="17" t="s">
        <v>3427</v>
      </c>
      <c r="B5814" s="14" t="s">
        <v>267</v>
      </c>
      <c r="C5814" s="14" t="s">
        <v>3410</v>
      </c>
    </row>
    <row r="5815" spans="1:3" x14ac:dyDescent="0.25">
      <c r="A5815" s="17" t="s">
        <v>3425</v>
      </c>
      <c r="B5815" s="14" t="s">
        <v>267</v>
      </c>
      <c r="C5815" s="14" t="s">
        <v>3426</v>
      </c>
    </row>
    <row r="5816" spans="1:3" x14ac:dyDescent="0.25">
      <c r="A5816" s="17" t="s">
        <v>3425</v>
      </c>
      <c r="B5816" s="14" t="s">
        <v>267</v>
      </c>
      <c r="C5816" s="14" t="s">
        <v>3410</v>
      </c>
    </row>
    <row r="5817" spans="1:3" x14ac:dyDescent="0.25">
      <c r="A5817" s="17" t="s">
        <v>3424</v>
      </c>
      <c r="B5817" s="14" t="s">
        <v>267</v>
      </c>
      <c r="C5817" s="14" t="s">
        <v>3419</v>
      </c>
    </row>
    <row r="5818" spans="1:3" x14ac:dyDescent="0.25">
      <c r="A5818" s="17" t="s">
        <v>3423</v>
      </c>
      <c r="B5818" s="14" t="s">
        <v>267</v>
      </c>
      <c r="C5818" s="14" t="s">
        <v>3419</v>
      </c>
    </row>
    <row r="5819" spans="1:3" x14ac:dyDescent="0.25">
      <c r="A5819" s="17" t="s">
        <v>3422</v>
      </c>
      <c r="B5819" s="14" t="s">
        <v>267</v>
      </c>
      <c r="C5819" s="14" t="s">
        <v>3419</v>
      </c>
    </row>
    <row r="5820" spans="1:3" x14ac:dyDescent="0.25">
      <c r="A5820" s="17" t="s">
        <v>3421</v>
      </c>
      <c r="B5820" s="14" t="s">
        <v>267</v>
      </c>
      <c r="C5820" s="14" t="s">
        <v>3419</v>
      </c>
    </row>
    <row r="5821" spans="1:3" x14ac:dyDescent="0.25">
      <c r="A5821" s="17" t="s">
        <v>3420</v>
      </c>
      <c r="B5821" s="14" t="s">
        <v>267</v>
      </c>
      <c r="C5821" s="14" t="s">
        <v>3419</v>
      </c>
    </row>
    <row r="5822" spans="1:3" x14ac:dyDescent="0.25">
      <c r="A5822" s="17" t="s">
        <v>3418</v>
      </c>
      <c r="B5822" s="14" t="s">
        <v>267</v>
      </c>
      <c r="C5822" s="14" t="s">
        <v>3410</v>
      </c>
    </row>
    <row r="5823" spans="1:3" x14ac:dyDescent="0.25">
      <c r="A5823" s="17" t="s">
        <v>3418</v>
      </c>
      <c r="B5823" s="14" t="s">
        <v>267</v>
      </c>
      <c r="C5823" s="14" t="s">
        <v>3405</v>
      </c>
    </row>
    <row r="5824" spans="1:3" x14ac:dyDescent="0.25">
      <c r="A5824" s="17" t="s">
        <v>3417</v>
      </c>
      <c r="B5824" s="14" t="s">
        <v>267</v>
      </c>
      <c r="C5824" s="14" t="s">
        <v>3410</v>
      </c>
    </row>
    <row r="5825" spans="1:3" x14ac:dyDescent="0.25">
      <c r="A5825" s="17" t="s">
        <v>3416</v>
      </c>
      <c r="B5825" s="14" t="s">
        <v>267</v>
      </c>
      <c r="C5825" s="14" t="s">
        <v>3410</v>
      </c>
    </row>
    <row r="5826" spans="1:3" x14ac:dyDescent="0.25">
      <c r="A5826" s="17" t="s">
        <v>3415</v>
      </c>
      <c r="B5826" s="14" t="s">
        <v>267</v>
      </c>
      <c r="C5826" s="14" t="s">
        <v>3410</v>
      </c>
    </row>
    <row r="5827" spans="1:3" x14ac:dyDescent="0.25">
      <c r="A5827" s="17" t="s">
        <v>3415</v>
      </c>
      <c r="B5827" s="14" t="s">
        <v>267</v>
      </c>
      <c r="C5827" s="14" t="s">
        <v>3405</v>
      </c>
    </row>
    <row r="5828" spans="1:3" x14ac:dyDescent="0.25">
      <c r="A5828" s="17" t="s">
        <v>3414</v>
      </c>
      <c r="B5828" s="14" t="s">
        <v>267</v>
      </c>
      <c r="C5828" s="14" t="s">
        <v>3405</v>
      </c>
    </row>
    <row r="5829" spans="1:3" x14ac:dyDescent="0.25">
      <c r="A5829" s="17" t="s">
        <v>3413</v>
      </c>
      <c r="B5829" s="14" t="s">
        <v>267</v>
      </c>
      <c r="C5829" s="14" t="s">
        <v>3405</v>
      </c>
    </row>
    <row r="5830" spans="1:3" x14ac:dyDescent="0.25">
      <c r="A5830" s="17" t="s">
        <v>3412</v>
      </c>
      <c r="B5830" s="14" t="s">
        <v>267</v>
      </c>
      <c r="C5830" s="14" t="s">
        <v>3410</v>
      </c>
    </row>
    <row r="5831" spans="1:3" x14ac:dyDescent="0.25">
      <c r="A5831" s="17" t="s">
        <v>3411</v>
      </c>
      <c r="B5831" s="14" t="s">
        <v>267</v>
      </c>
      <c r="C5831" s="14" t="s">
        <v>3410</v>
      </c>
    </row>
    <row r="5832" spans="1:3" x14ac:dyDescent="0.25">
      <c r="A5832" s="17" t="s">
        <v>3409</v>
      </c>
      <c r="B5832" s="14" t="s">
        <v>267</v>
      </c>
      <c r="C5832" s="14" t="s">
        <v>3405</v>
      </c>
    </row>
    <row r="5833" spans="1:3" x14ac:dyDescent="0.25">
      <c r="A5833" s="17" t="s">
        <v>3408</v>
      </c>
      <c r="B5833" s="14" t="s">
        <v>267</v>
      </c>
      <c r="C5833" s="14" t="s">
        <v>3405</v>
      </c>
    </row>
    <row r="5834" spans="1:3" x14ac:dyDescent="0.25">
      <c r="A5834" s="17" t="s">
        <v>3407</v>
      </c>
      <c r="B5834" s="14" t="s">
        <v>267</v>
      </c>
      <c r="C5834" s="14" t="s">
        <v>3405</v>
      </c>
    </row>
    <row r="5835" spans="1:3" x14ac:dyDescent="0.25">
      <c r="A5835" s="17" t="s">
        <v>3406</v>
      </c>
      <c r="B5835" s="14" t="s">
        <v>267</v>
      </c>
      <c r="C5835" s="14" t="s">
        <v>3405</v>
      </c>
    </row>
    <row r="5836" spans="1:3" x14ac:dyDescent="0.25">
      <c r="A5836" s="17" t="s">
        <v>3404</v>
      </c>
      <c r="B5836" s="14" t="s">
        <v>267</v>
      </c>
      <c r="C5836" s="14" t="s">
        <v>3401</v>
      </c>
    </row>
    <row r="5837" spans="1:3" x14ac:dyDescent="0.25">
      <c r="A5837" s="17" t="s">
        <v>3403</v>
      </c>
      <c r="B5837" s="14" t="s">
        <v>267</v>
      </c>
      <c r="C5837" s="14" t="s">
        <v>3401</v>
      </c>
    </row>
    <row r="5838" spans="1:3" x14ac:dyDescent="0.25">
      <c r="A5838" s="17" t="s">
        <v>3402</v>
      </c>
      <c r="B5838" s="14" t="s">
        <v>267</v>
      </c>
      <c r="C5838" s="14" t="s">
        <v>3401</v>
      </c>
    </row>
    <row r="5839" spans="1:3" x14ac:dyDescent="0.25">
      <c r="A5839" s="17" t="s">
        <v>3400</v>
      </c>
      <c r="B5839" s="14" t="s">
        <v>267</v>
      </c>
      <c r="C5839" s="14" t="s">
        <v>3397</v>
      </c>
    </row>
    <row r="5840" spans="1:3" x14ac:dyDescent="0.25">
      <c r="A5840" s="17" t="s">
        <v>3399</v>
      </c>
      <c r="B5840" s="14" t="s">
        <v>267</v>
      </c>
      <c r="C5840" s="14" t="s">
        <v>3397</v>
      </c>
    </row>
    <row r="5841" spans="1:3" x14ac:dyDescent="0.25">
      <c r="A5841" s="17" t="s">
        <v>3398</v>
      </c>
      <c r="B5841" s="14" t="s">
        <v>267</v>
      </c>
      <c r="C5841" s="14" t="s">
        <v>3397</v>
      </c>
    </row>
    <row r="5842" spans="1:3" x14ac:dyDescent="0.25">
      <c r="A5842" s="17" t="s">
        <v>3396</v>
      </c>
      <c r="B5842" s="14" t="s">
        <v>267</v>
      </c>
      <c r="C5842" s="14" t="s">
        <v>3383</v>
      </c>
    </row>
    <row r="5843" spans="1:3" x14ac:dyDescent="0.25">
      <c r="A5843" s="17" t="s">
        <v>3395</v>
      </c>
      <c r="B5843" s="14" t="s">
        <v>267</v>
      </c>
      <c r="C5843" s="14" t="s">
        <v>3383</v>
      </c>
    </row>
    <row r="5844" spans="1:3" x14ac:dyDescent="0.25">
      <c r="A5844" s="17" t="s">
        <v>3394</v>
      </c>
      <c r="B5844" s="14" t="s">
        <v>267</v>
      </c>
      <c r="C5844" s="14" t="s">
        <v>3383</v>
      </c>
    </row>
    <row r="5845" spans="1:3" x14ac:dyDescent="0.25">
      <c r="A5845" s="17" t="s">
        <v>3393</v>
      </c>
      <c r="B5845" s="14" t="s">
        <v>267</v>
      </c>
      <c r="C5845" s="14" t="s">
        <v>3385</v>
      </c>
    </row>
    <row r="5846" spans="1:3" x14ac:dyDescent="0.25">
      <c r="A5846" s="17" t="s">
        <v>3393</v>
      </c>
      <c r="B5846" s="14" t="s">
        <v>267</v>
      </c>
      <c r="C5846" s="14" t="s">
        <v>3383</v>
      </c>
    </row>
    <row r="5847" spans="1:3" x14ac:dyDescent="0.25">
      <c r="A5847" s="17" t="s">
        <v>3392</v>
      </c>
      <c r="B5847" s="14" t="s">
        <v>267</v>
      </c>
      <c r="C5847" s="14" t="s">
        <v>3391</v>
      </c>
    </row>
    <row r="5848" spans="1:3" x14ac:dyDescent="0.25">
      <c r="A5848" s="17" t="s">
        <v>3390</v>
      </c>
      <c r="B5848" s="14" t="s">
        <v>267</v>
      </c>
      <c r="C5848" s="14" t="s">
        <v>3383</v>
      </c>
    </row>
    <row r="5849" spans="1:3" x14ac:dyDescent="0.25">
      <c r="A5849" s="17" t="s">
        <v>3389</v>
      </c>
      <c r="B5849" s="14" t="s">
        <v>267</v>
      </c>
      <c r="C5849" s="14" t="s">
        <v>3383</v>
      </c>
    </row>
    <row r="5850" spans="1:3" x14ac:dyDescent="0.25">
      <c r="A5850" s="17" t="s">
        <v>3388</v>
      </c>
      <c r="B5850" s="14" t="s">
        <v>267</v>
      </c>
      <c r="C5850" s="14" t="s">
        <v>3383</v>
      </c>
    </row>
    <row r="5851" spans="1:3" x14ac:dyDescent="0.25">
      <c r="A5851" s="17" t="s">
        <v>3387</v>
      </c>
      <c r="B5851" s="14" t="s">
        <v>267</v>
      </c>
      <c r="C5851" s="14" t="s">
        <v>3386</v>
      </c>
    </row>
    <row r="5852" spans="1:3" x14ac:dyDescent="0.25">
      <c r="A5852" s="17" t="s">
        <v>3384</v>
      </c>
      <c r="B5852" s="14" t="s">
        <v>267</v>
      </c>
      <c r="C5852" s="14" t="s">
        <v>3385</v>
      </c>
    </row>
    <row r="5853" spans="1:3" x14ac:dyDescent="0.25">
      <c r="A5853" s="17" t="s">
        <v>3384</v>
      </c>
      <c r="B5853" s="14" t="s">
        <v>267</v>
      </c>
      <c r="C5853" s="14" t="s">
        <v>3383</v>
      </c>
    </row>
    <row r="5854" spans="1:3" x14ac:dyDescent="0.25">
      <c r="A5854" s="17" t="s">
        <v>3382</v>
      </c>
      <c r="B5854" s="14" t="s">
        <v>267</v>
      </c>
      <c r="C5854" s="14" t="s">
        <v>3378</v>
      </c>
    </row>
    <row r="5855" spans="1:3" x14ac:dyDescent="0.25">
      <c r="A5855" s="17" t="s">
        <v>3381</v>
      </c>
      <c r="B5855" s="14" t="s">
        <v>267</v>
      </c>
      <c r="C5855" s="14" t="s">
        <v>3378</v>
      </c>
    </row>
    <row r="5856" spans="1:3" x14ac:dyDescent="0.25">
      <c r="A5856" s="17" t="s">
        <v>3380</v>
      </c>
      <c r="B5856" s="14" t="s">
        <v>267</v>
      </c>
      <c r="C5856" s="14" t="s">
        <v>3378</v>
      </c>
    </row>
    <row r="5857" spans="1:3" x14ac:dyDescent="0.25">
      <c r="A5857" s="17" t="s">
        <v>3379</v>
      </c>
      <c r="B5857" s="14" t="s">
        <v>267</v>
      </c>
      <c r="C5857" s="14" t="s">
        <v>3378</v>
      </c>
    </row>
    <row r="5858" spans="1:3" x14ac:dyDescent="0.25">
      <c r="A5858" s="17" t="s">
        <v>3377</v>
      </c>
      <c r="B5858" s="14" t="s">
        <v>267</v>
      </c>
      <c r="C5858" s="14" t="s">
        <v>3375</v>
      </c>
    </row>
    <row r="5859" spans="1:3" x14ac:dyDescent="0.25">
      <c r="A5859" s="17" t="s">
        <v>3376</v>
      </c>
      <c r="B5859" s="14" t="s">
        <v>267</v>
      </c>
      <c r="C5859" s="14" t="s">
        <v>3375</v>
      </c>
    </row>
    <row r="5860" spans="1:3" x14ac:dyDescent="0.25">
      <c r="A5860" s="17" t="s">
        <v>3374</v>
      </c>
      <c r="B5860" s="14" t="s">
        <v>267</v>
      </c>
      <c r="C5860" s="14" t="s">
        <v>3326</v>
      </c>
    </row>
    <row r="5861" spans="1:3" x14ac:dyDescent="0.25">
      <c r="A5861" s="17" t="s">
        <v>3373</v>
      </c>
      <c r="B5861" s="14" t="s">
        <v>267</v>
      </c>
      <c r="C5861" s="14" t="s">
        <v>3323</v>
      </c>
    </row>
    <row r="5862" spans="1:3" x14ac:dyDescent="0.25">
      <c r="A5862" s="17" t="s">
        <v>3372</v>
      </c>
      <c r="B5862" s="14" t="s">
        <v>267</v>
      </c>
      <c r="C5862" s="14" t="s">
        <v>3326</v>
      </c>
    </row>
    <row r="5863" spans="1:3" x14ac:dyDescent="0.25">
      <c r="A5863" s="17" t="s">
        <v>3371</v>
      </c>
      <c r="B5863" s="14" t="s">
        <v>267</v>
      </c>
      <c r="C5863" s="14" t="s">
        <v>3326</v>
      </c>
    </row>
    <row r="5864" spans="1:3" x14ac:dyDescent="0.25">
      <c r="A5864" s="17" t="s">
        <v>3371</v>
      </c>
      <c r="B5864" s="14" t="s">
        <v>267</v>
      </c>
      <c r="C5864" s="14" t="s">
        <v>3323</v>
      </c>
    </row>
    <row r="5865" spans="1:3" x14ac:dyDescent="0.25">
      <c r="A5865" s="17" t="s">
        <v>3370</v>
      </c>
      <c r="B5865" s="14" t="s">
        <v>267</v>
      </c>
      <c r="C5865" s="14" t="s">
        <v>3326</v>
      </c>
    </row>
    <row r="5866" spans="1:3" x14ac:dyDescent="0.25">
      <c r="A5866" s="17" t="s">
        <v>3370</v>
      </c>
      <c r="B5866" s="14" t="s">
        <v>267</v>
      </c>
      <c r="C5866" s="14" t="s">
        <v>3323</v>
      </c>
    </row>
    <row r="5867" spans="1:3" x14ac:dyDescent="0.25">
      <c r="A5867" s="17" t="s">
        <v>3369</v>
      </c>
      <c r="B5867" s="14" t="s">
        <v>267</v>
      </c>
      <c r="C5867" s="14" t="s">
        <v>3368</v>
      </c>
    </row>
    <row r="5868" spans="1:3" x14ac:dyDescent="0.25">
      <c r="A5868" s="17" t="s">
        <v>3367</v>
      </c>
      <c r="B5868" s="14" t="s">
        <v>267</v>
      </c>
      <c r="C5868" s="14" t="s">
        <v>3318</v>
      </c>
    </row>
    <row r="5869" spans="1:3" x14ac:dyDescent="0.25">
      <c r="A5869" s="17" t="s">
        <v>3366</v>
      </c>
      <c r="B5869" s="14" t="s">
        <v>267</v>
      </c>
      <c r="C5869" s="14" t="s">
        <v>3318</v>
      </c>
    </row>
    <row r="5870" spans="1:3" x14ac:dyDescent="0.25">
      <c r="A5870" s="17" t="s">
        <v>3365</v>
      </c>
      <c r="B5870" s="14" t="s">
        <v>267</v>
      </c>
      <c r="C5870" s="14" t="s">
        <v>3311</v>
      </c>
    </row>
    <row r="5871" spans="1:3" x14ac:dyDescent="0.25">
      <c r="A5871" s="17" t="s">
        <v>3364</v>
      </c>
      <c r="B5871" s="14" t="s">
        <v>267</v>
      </c>
      <c r="C5871" s="14" t="s">
        <v>3363</v>
      </c>
    </row>
    <row r="5872" spans="1:3" x14ac:dyDescent="0.25">
      <c r="A5872" s="17" t="s">
        <v>3362</v>
      </c>
      <c r="B5872" s="14" t="s">
        <v>267</v>
      </c>
      <c r="C5872" s="14" t="s">
        <v>3307</v>
      </c>
    </row>
    <row r="5873" spans="1:3" x14ac:dyDescent="0.25">
      <c r="A5873" s="17" t="s">
        <v>3360</v>
      </c>
      <c r="B5873" s="14" t="s">
        <v>267</v>
      </c>
      <c r="C5873" s="14" t="s">
        <v>3361</v>
      </c>
    </row>
    <row r="5874" spans="1:3" x14ac:dyDescent="0.25">
      <c r="A5874" s="17" t="s">
        <v>3360</v>
      </c>
      <c r="B5874" s="14" t="s">
        <v>267</v>
      </c>
      <c r="C5874" s="14" t="s">
        <v>3357</v>
      </c>
    </row>
    <row r="5875" spans="1:3" x14ac:dyDescent="0.25">
      <c r="A5875" s="17" t="s">
        <v>3358</v>
      </c>
      <c r="B5875" s="14" t="s">
        <v>267</v>
      </c>
      <c r="C5875" s="14" t="s">
        <v>3359</v>
      </c>
    </row>
    <row r="5876" spans="1:3" x14ac:dyDescent="0.25">
      <c r="A5876" s="17" t="s">
        <v>3358</v>
      </c>
      <c r="B5876" s="14" t="s">
        <v>267</v>
      </c>
      <c r="C5876" s="14" t="s">
        <v>3357</v>
      </c>
    </row>
    <row r="5877" spans="1:3" x14ac:dyDescent="0.25">
      <c r="A5877" s="17" t="s">
        <v>3356</v>
      </c>
      <c r="B5877" s="14" t="s">
        <v>267</v>
      </c>
      <c r="C5877" s="14" t="s">
        <v>3322</v>
      </c>
    </row>
    <row r="5878" spans="1:3" x14ac:dyDescent="0.25">
      <c r="A5878" s="17" t="s">
        <v>3355</v>
      </c>
      <c r="B5878" s="14" t="s">
        <v>267</v>
      </c>
      <c r="C5878" s="14" t="s">
        <v>3354</v>
      </c>
    </row>
    <row r="5879" spans="1:3" x14ac:dyDescent="0.25">
      <c r="A5879" s="17" t="s">
        <v>3353</v>
      </c>
      <c r="B5879" s="14" t="s">
        <v>267</v>
      </c>
      <c r="C5879" s="14" t="s">
        <v>3352</v>
      </c>
    </row>
    <row r="5880" spans="1:3" x14ac:dyDescent="0.25">
      <c r="A5880" s="17" t="s">
        <v>3351</v>
      </c>
      <c r="B5880" s="14" t="s">
        <v>267</v>
      </c>
      <c r="C5880" s="14" t="s">
        <v>3350</v>
      </c>
    </row>
    <row r="5881" spans="1:3" x14ac:dyDescent="0.25">
      <c r="A5881" s="17" t="s">
        <v>3349</v>
      </c>
      <c r="B5881" s="14" t="s">
        <v>267</v>
      </c>
      <c r="C5881" s="14" t="s">
        <v>3345</v>
      </c>
    </row>
    <row r="5882" spans="1:3" x14ac:dyDescent="0.25">
      <c r="A5882" s="17" t="s">
        <v>3348</v>
      </c>
      <c r="B5882" s="14" t="s">
        <v>267</v>
      </c>
      <c r="C5882" s="14" t="s">
        <v>3345</v>
      </c>
    </row>
    <row r="5883" spans="1:3" x14ac:dyDescent="0.25">
      <c r="A5883" s="17" t="s">
        <v>3347</v>
      </c>
      <c r="B5883" s="14" t="s">
        <v>267</v>
      </c>
      <c r="C5883" s="14" t="s">
        <v>3342</v>
      </c>
    </row>
    <row r="5884" spans="1:3" x14ac:dyDescent="0.25">
      <c r="A5884" s="17" t="s">
        <v>3346</v>
      </c>
      <c r="B5884" s="14" t="s">
        <v>267</v>
      </c>
      <c r="C5884" s="14" t="s">
        <v>3342</v>
      </c>
    </row>
    <row r="5885" spans="1:3" x14ac:dyDescent="0.25">
      <c r="A5885" s="17" t="s">
        <v>3346</v>
      </c>
      <c r="B5885" s="14" t="s">
        <v>267</v>
      </c>
      <c r="C5885" s="14" t="s">
        <v>3345</v>
      </c>
    </row>
    <row r="5886" spans="1:3" x14ac:dyDescent="0.25">
      <c r="A5886" s="17" t="s">
        <v>3344</v>
      </c>
      <c r="B5886" s="14" t="s">
        <v>267</v>
      </c>
      <c r="C5886" s="14" t="s">
        <v>3342</v>
      </c>
    </row>
    <row r="5887" spans="1:3" x14ac:dyDescent="0.25">
      <c r="A5887" s="17" t="s">
        <v>3343</v>
      </c>
      <c r="B5887" s="14" t="s">
        <v>267</v>
      </c>
      <c r="C5887" s="14" t="s">
        <v>3342</v>
      </c>
    </row>
    <row r="5888" spans="1:3" x14ac:dyDescent="0.25">
      <c r="A5888" s="17" t="s">
        <v>3341</v>
      </c>
      <c r="B5888" s="14" t="s">
        <v>267</v>
      </c>
      <c r="C5888" s="14" t="s">
        <v>3340</v>
      </c>
    </row>
    <row r="5889" spans="1:3" x14ac:dyDescent="0.25">
      <c r="A5889" s="17" t="s">
        <v>3339</v>
      </c>
      <c r="B5889" s="14" t="s">
        <v>267</v>
      </c>
      <c r="C5889" s="14" t="s">
        <v>3338</v>
      </c>
    </row>
    <row r="5890" spans="1:3" x14ac:dyDescent="0.25">
      <c r="A5890" s="17" t="s">
        <v>3337</v>
      </c>
      <c r="B5890" s="14" t="s">
        <v>259</v>
      </c>
      <c r="C5890" s="14" t="s">
        <v>3331</v>
      </c>
    </row>
    <row r="5891" spans="1:3" x14ac:dyDescent="0.25">
      <c r="A5891" s="17" t="s">
        <v>3336</v>
      </c>
      <c r="B5891" s="14" t="s">
        <v>259</v>
      </c>
      <c r="C5891" s="14" t="s">
        <v>3331</v>
      </c>
    </row>
    <row r="5892" spans="1:3" x14ac:dyDescent="0.25">
      <c r="A5892" s="17" t="s">
        <v>3335</v>
      </c>
      <c r="B5892" s="14" t="s">
        <v>259</v>
      </c>
      <c r="C5892" s="14" t="s">
        <v>3331</v>
      </c>
    </row>
    <row r="5893" spans="1:3" x14ac:dyDescent="0.25">
      <c r="A5893" s="17" t="s">
        <v>3334</v>
      </c>
      <c r="B5893" s="14" t="s">
        <v>259</v>
      </c>
      <c r="C5893" s="14" t="s">
        <v>3331</v>
      </c>
    </row>
    <row r="5894" spans="1:3" x14ac:dyDescent="0.25">
      <c r="A5894" s="17" t="s">
        <v>3333</v>
      </c>
      <c r="B5894" s="14" t="s">
        <v>259</v>
      </c>
      <c r="C5894" s="14" t="s">
        <v>3331</v>
      </c>
    </row>
    <row r="5895" spans="1:3" x14ac:dyDescent="0.25">
      <c r="A5895" s="17" t="s">
        <v>3332</v>
      </c>
      <c r="B5895" s="14" t="s">
        <v>259</v>
      </c>
      <c r="C5895" s="14" t="s">
        <v>3331</v>
      </c>
    </row>
    <row r="5896" spans="1:3" x14ac:dyDescent="0.25">
      <c r="A5896" s="17" t="s">
        <v>3330</v>
      </c>
      <c r="B5896" s="14" t="s">
        <v>267</v>
      </c>
      <c r="C5896" s="14" t="s">
        <v>3318</v>
      </c>
    </row>
    <row r="5897" spans="1:3" x14ac:dyDescent="0.25">
      <c r="A5897" s="17" t="s">
        <v>3330</v>
      </c>
      <c r="B5897" s="14" t="s">
        <v>267</v>
      </c>
      <c r="C5897" s="14" t="s">
        <v>3323</v>
      </c>
    </row>
    <row r="5898" spans="1:3" x14ac:dyDescent="0.25">
      <c r="A5898" s="17" t="s">
        <v>3329</v>
      </c>
      <c r="B5898" s="14" t="s">
        <v>267</v>
      </c>
      <c r="C5898" s="14" t="s">
        <v>3323</v>
      </c>
    </row>
    <row r="5899" spans="1:3" x14ac:dyDescent="0.25">
      <c r="A5899" s="17" t="s">
        <v>3328</v>
      </c>
      <c r="B5899" s="14" t="s">
        <v>267</v>
      </c>
      <c r="C5899" s="14" t="s">
        <v>3318</v>
      </c>
    </row>
    <row r="5900" spans="1:3" x14ac:dyDescent="0.25">
      <c r="A5900" s="17" t="s">
        <v>3328</v>
      </c>
      <c r="B5900" s="14" t="s">
        <v>267</v>
      </c>
      <c r="C5900" s="14" t="s">
        <v>3323</v>
      </c>
    </row>
    <row r="5901" spans="1:3" x14ac:dyDescent="0.25">
      <c r="A5901" s="17" t="s">
        <v>3327</v>
      </c>
      <c r="B5901" s="14" t="s">
        <v>267</v>
      </c>
      <c r="C5901" s="14" t="s">
        <v>3318</v>
      </c>
    </row>
    <row r="5902" spans="1:3" x14ac:dyDescent="0.25">
      <c r="A5902" s="17" t="s">
        <v>3327</v>
      </c>
      <c r="B5902" s="14" t="s">
        <v>267</v>
      </c>
      <c r="C5902" s="14" t="s">
        <v>3323</v>
      </c>
    </row>
    <row r="5903" spans="1:3" x14ac:dyDescent="0.25">
      <c r="A5903" s="17" t="s">
        <v>3325</v>
      </c>
      <c r="B5903" s="14" t="s">
        <v>267</v>
      </c>
      <c r="C5903" s="14" t="s">
        <v>3326</v>
      </c>
    </row>
    <row r="5904" spans="1:3" x14ac:dyDescent="0.25">
      <c r="A5904" s="17" t="s">
        <v>3325</v>
      </c>
      <c r="B5904" s="14" t="s">
        <v>267</v>
      </c>
      <c r="C5904" s="14" t="s">
        <v>3318</v>
      </c>
    </row>
    <row r="5905" spans="1:3" x14ac:dyDescent="0.25">
      <c r="A5905" s="17" t="s">
        <v>3325</v>
      </c>
      <c r="B5905" s="14" t="s">
        <v>267</v>
      </c>
      <c r="C5905" s="14" t="s">
        <v>3323</v>
      </c>
    </row>
    <row r="5906" spans="1:3" x14ac:dyDescent="0.25">
      <c r="A5906" s="17" t="s">
        <v>3324</v>
      </c>
      <c r="B5906" s="14" t="s">
        <v>267</v>
      </c>
      <c r="C5906" s="14" t="s">
        <v>3323</v>
      </c>
    </row>
    <row r="5907" spans="1:3" x14ac:dyDescent="0.25">
      <c r="A5907" s="17" t="s">
        <v>3321</v>
      </c>
      <c r="B5907" s="14" t="s">
        <v>267</v>
      </c>
      <c r="C5907" s="14" t="s">
        <v>3322</v>
      </c>
    </row>
    <row r="5908" spans="1:3" x14ac:dyDescent="0.25">
      <c r="A5908" s="17" t="s">
        <v>3321</v>
      </c>
      <c r="B5908" s="14" t="s">
        <v>267</v>
      </c>
      <c r="C5908" s="14" t="s">
        <v>3318</v>
      </c>
    </row>
    <row r="5909" spans="1:3" x14ac:dyDescent="0.25">
      <c r="A5909" s="17" t="s">
        <v>3320</v>
      </c>
      <c r="B5909" s="14" t="s">
        <v>267</v>
      </c>
      <c r="C5909" s="14" t="s">
        <v>3318</v>
      </c>
    </row>
    <row r="5910" spans="1:3" x14ac:dyDescent="0.25">
      <c r="A5910" s="17" t="s">
        <v>3319</v>
      </c>
      <c r="B5910" s="14" t="s">
        <v>267</v>
      </c>
      <c r="C5910" s="14" t="s">
        <v>3318</v>
      </c>
    </row>
    <row r="5911" spans="1:3" x14ac:dyDescent="0.25">
      <c r="A5911" s="17" t="s">
        <v>3317</v>
      </c>
      <c r="B5911" s="14" t="s">
        <v>267</v>
      </c>
      <c r="C5911" s="14" t="s">
        <v>3311</v>
      </c>
    </row>
    <row r="5912" spans="1:3" x14ac:dyDescent="0.25">
      <c r="A5912" s="17" t="s">
        <v>3315</v>
      </c>
      <c r="B5912" s="14" t="s">
        <v>267</v>
      </c>
      <c r="C5912" s="14" t="s">
        <v>3316</v>
      </c>
    </row>
    <row r="5913" spans="1:3" x14ac:dyDescent="0.25">
      <c r="A5913" s="17" t="s">
        <v>3315</v>
      </c>
      <c r="B5913" s="14" t="s">
        <v>267</v>
      </c>
      <c r="C5913" s="14" t="s">
        <v>3311</v>
      </c>
    </row>
    <row r="5914" spans="1:3" x14ac:dyDescent="0.25">
      <c r="A5914" s="17" t="s">
        <v>3314</v>
      </c>
      <c r="B5914" s="14" t="s">
        <v>267</v>
      </c>
      <c r="C5914" s="14" t="s">
        <v>3311</v>
      </c>
    </row>
    <row r="5915" spans="1:3" x14ac:dyDescent="0.25">
      <c r="A5915" s="17" t="s">
        <v>3313</v>
      </c>
      <c r="B5915" s="14" t="s">
        <v>267</v>
      </c>
      <c r="C5915" s="14" t="s">
        <v>3311</v>
      </c>
    </row>
    <row r="5916" spans="1:3" x14ac:dyDescent="0.25">
      <c r="A5916" s="17" t="s">
        <v>3312</v>
      </c>
      <c r="B5916" s="14" t="s">
        <v>267</v>
      </c>
      <c r="C5916" s="14" t="s">
        <v>3311</v>
      </c>
    </row>
    <row r="5917" spans="1:3" x14ac:dyDescent="0.25">
      <c r="A5917" s="17" t="s">
        <v>3310</v>
      </c>
      <c r="B5917" s="14" t="s">
        <v>267</v>
      </c>
      <c r="C5917" s="14" t="s">
        <v>3307</v>
      </c>
    </row>
    <row r="5918" spans="1:3" x14ac:dyDescent="0.25">
      <c r="A5918" s="17" t="s">
        <v>3309</v>
      </c>
      <c r="B5918" s="14" t="s">
        <v>267</v>
      </c>
      <c r="C5918" s="14" t="s">
        <v>3307</v>
      </c>
    </row>
    <row r="5919" spans="1:3" x14ac:dyDescent="0.25">
      <c r="A5919" s="17" t="s">
        <v>3308</v>
      </c>
      <c r="B5919" s="14" t="s">
        <v>267</v>
      </c>
      <c r="C5919" s="14" t="s">
        <v>3307</v>
      </c>
    </row>
    <row r="5920" spans="1:3" x14ac:dyDescent="0.25">
      <c r="A5920" s="17" t="s">
        <v>3306</v>
      </c>
      <c r="B5920" s="14" t="s">
        <v>267</v>
      </c>
      <c r="C5920" s="14" t="s">
        <v>3300</v>
      </c>
    </row>
    <row r="5921" spans="1:3" x14ac:dyDescent="0.25">
      <c r="A5921" s="17" t="s">
        <v>3306</v>
      </c>
      <c r="B5921" s="14" t="s">
        <v>267</v>
      </c>
      <c r="C5921" s="14" t="s">
        <v>3302</v>
      </c>
    </row>
    <row r="5922" spans="1:3" x14ac:dyDescent="0.25">
      <c r="A5922" s="17" t="s">
        <v>3305</v>
      </c>
      <c r="B5922" s="14" t="s">
        <v>267</v>
      </c>
      <c r="C5922" s="14" t="s">
        <v>3300</v>
      </c>
    </row>
    <row r="5923" spans="1:3" x14ac:dyDescent="0.25">
      <c r="A5923" s="17" t="s">
        <v>3304</v>
      </c>
      <c r="B5923" s="14" t="s">
        <v>267</v>
      </c>
      <c r="C5923" s="14" t="s">
        <v>3302</v>
      </c>
    </row>
    <row r="5924" spans="1:3" x14ac:dyDescent="0.25">
      <c r="A5924" s="17" t="s">
        <v>3303</v>
      </c>
      <c r="B5924" s="14" t="s">
        <v>267</v>
      </c>
      <c r="C5924" s="14" t="s">
        <v>3300</v>
      </c>
    </row>
    <row r="5925" spans="1:3" x14ac:dyDescent="0.25">
      <c r="A5925" s="17" t="s">
        <v>3303</v>
      </c>
      <c r="B5925" s="14" t="s">
        <v>267</v>
      </c>
      <c r="C5925" s="14" t="s">
        <v>3302</v>
      </c>
    </row>
    <row r="5926" spans="1:3" x14ac:dyDescent="0.25">
      <c r="A5926" s="17" t="s">
        <v>3301</v>
      </c>
      <c r="B5926" s="14" t="s">
        <v>267</v>
      </c>
      <c r="C5926" s="14" t="s">
        <v>3300</v>
      </c>
    </row>
    <row r="5927" spans="1:3" x14ac:dyDescent="0.25">
      <c r="A5927" s="17" t="s">
        <v>3299</v>
      </c>
      <c r="B5927" s="14" t="s">
        <v>259</v>
      </c>
      <c r="C5927" s="14" t="s">
        <v>3283</v>
      </c>
    </row>
    <row r="5928" spans="1:3" x14ac:dyDescent="0.25">
      <c r="A5928" s="17" t="s">
        <v>3298</v>
      </c>
      <c r="B5928" s="14" t="s">
        <v>259</v>
      </c>
      <c r="C5928" s="14" t="s">
        <v>3283</v>
      </c>
    </row>
    <row r="5929" spans="1:3" x14ac:dyDescent="0.25">
      <c r="A5929" s="17" t="s">
        <v>3297</v>
      </c>
      <c r="B5929" s="14" t="s">
        <v>259</v>
      </c>
      <c r="C5929" s="14" t="s">
        <v>3283</v>
      </c>
    </row>
    <row r="5930" spans="1:3" x14ac:dyDescent="0.25">
      <c r="A5930" s="17" t="s">
        <v>3296</v>
      </c>
      <c r="B5930" s="14" t="s">
        <v>259</v>
      </c>
      <c r="C5930" s="14" t="s">
        <v>3283</v>
      </c>
    </row>
    <row r="5931" spans="1:3" x14ac:dyDescent="0.25">
      <c r="A5931" s="17" t="s">
        <v>3295</v>
      </c>
      <c r="B5931" s="14" t="s">
        <v>259</v>
      </c>
      <c r="C5931" s="14" t="s">
        <v>3283</v>
      </c>
    </row>
    <row r="5932" spans="1:3" x14ac:dyDescent="0.25">
      <c r="A5932" s="17" t="s">
        <v>3294</v>
      </c>
      <c r="B5932" s="14" t="s">
        <v>259</v>
      </c>
      <c r="C5932" s="14" t="s">
        <v>3283</v>
      </c>
    </row>
    <row r="5933" spans="1:3" x14ac:dyDescent="0.25">
      <c r="A5933" s="17" t="s">
        <v>3293</v>
      </c>
      <c r="B5933" s="14" t="s">
        <v>259</v>
      </c>
      <c r="C5933" s="14" t="s">
        <v>3283</v>
      </c>
    </row>
    <row r="5934" spans="1:3" x14ac:dyDescent="0.25">
      <c r="A5934" s="17" t="s">
        <v>3292</v>
      </c>
      <c r="B5934" s="14" t="s">
        <v>259</v>
      </c>
      <c r="C5934" s="14" t="s">
        <v>3283</v>
      </c>
    </row>
    <row r="5935" spans="1:3" x14ac:dyDescent="0.25">
      <c r="A5935" s="17" t="s">
        <v>3291</v>
      </c>
      <c r="B5935" s="14" t="s">
        <v>259</v>
      </c>
      <c r="C5935" s="14" t="s">
        <v>3283</v>
      </c>
    </row>
    <row r="5936" spans="1:3" x14ac:dyDescent="0.25">
      <c r="A5936" s="17" t="s">
        <v>3290</v>
      </c>
      <c r="B5936" s="14" t="s">
        <v>259</v>
      </c>
      <c r="C5936" s="14" t="s">
        <v>3283</v>
      </c>
    </row>
    <row r="5937" spans="1:3" x14ac:dyDescent="0.25">
      <c r="A5937" s="17" t="s">
        <v>3289</v>
      </c>
      <c r="B5937" s="14" t="s">
        <v>259</v>
      </c>
      <c r="C5937" s="14" t="s">
        <v>3283</v>
      </c>
    </row>
    <row r="5938" spans="1:3" x14ac:dyDescent="0.25">
      <c r="A5938" s="17" t="s">
        <v>3288</v>
      </c>
      <c r="B5938" s="14" t="s">
        <v>259</v>
      </c>
      <c r="C5938" s="14" t="s">
        <v>3283</v>
      </c>
    </row>
    <row r="5939" spans="1:3" x14ac:dyDescent="0.25">
      <c r="A5939" s="17" t="s">
        <v>3287</v>
      </c>
      <c r="B5939" s="14" t="s">
        <v>259</v>
      </c>
      <c r="C5939" s="14" t="s">
        <v>3283</v>
      </c>
    </row>
    <row r="5940" spans="1:3" x14ac:dyDescent="0.25">
      <c r="A5940" s="17" t="s">
        <v>3286</v>
      </c>
      <c r="B5940" s="14" t="s">
        <v>259</v>
      </c>
      <c r="C5940" s="14" t="s">
        <v>3283</v>
      </c>
    </row>
    <row r="5941" spans="1:3" x14ac:dyDescent="0.25">
      <c r="A5941" s="17" t="s">
        <v>3285</v>
      </c>
      <c r="B5941" s="14" t="s">
        <v>259</v>
      </c>
      <c r="C5941" s="14" t="s">
        <v>3283</v>
      </c>
    </row>
    <row r="5942" spans="1:3" x14ac:dyDescent="0.25">
      <c r="A5942" s="17" t="s">
        <v>3284</v>
      </c>
      <c r="B5942" s="14" t="s">
        <v>259</v>
      </c>
      <c r="C5942" s="14" t="s">
        <v>3283</v>
      </c>
    </row>
    <row r="5943" spans="1:3" x14ac:dyDescent="0.25">
      <c r="A5943" s="17" t="s">
        <v>3282</v>
      </c>
      <c r="B5943" s="14" t="s">
        <v>267</v>
      </c>
      <c r="C5943" s="14" t="s">
        <v>3277</v>
      </c>
    </row>
    <row r="5944" spans="1:3" x14ac:dyDescent="0.25">
      <c r="A5944" s="17" t="s">
        <v>3281</v>
      </c>
      <c r="B5944" s="14" t="s">
        <v>267</v>
      </c>
      <c r="C5944" s="14" t="s">
        <v>3280</v>
      </c>
    </row>
    <row r="5945" spans="1:3" x14ac:dyDescent="0.25">
      <c r="A5945" s="17" t="s">
        <v>3279</v>
      </c>
      <c r="B5945" s="14" t="s">
        <v>267</v>
      </c>
      <c r="C5945" s="14" t="s">
        <v>3277</v>
      </c>
    </row>
    <row r="5946" spans="1:3" x14ac:dyDescent="0.25">
      <c r="A5946" s="17" t="s">
        <v>3278</v>
      </c>
      <c r="B5946" s="14" t="s">
        <v>267</v>
      </c>
      <c r="C5946" s="14" t="s">
        <v>3277</v>
      </c>
    </row>
    <row r="5947" spans="1:3" x14ac:dyDescent="0.25">
      <c r="A5947" s="17" t="s">
        <v>3276</v>
      </c>
      <c r="B5947" s="14" t="s">
        <v>267</v>
      </c>
      <c r="C5947" s="14" t="s">
        <v>3266</v>
      </c>
    </row>
    <row r="5948" spans="1:3" x14ac:dyDescent="0.25">
      <c r="A5948" s="17" t="s">
        <v>3275</v>
      </c>
      <c r="B5948" s="14" t="s">
        <v>267</v>
      </c>
      <c r="C5948" s="14" t="s">
        <v>3266</v>
      </c>
    </row>
    <row r="5949" spans="1:3" x14ac:dyDescent="0.25">
      <c r="A5949" s="17" t="s">
        <v>3274</v>
      </c>
      <c r="B5949" s="14" t="s">
        <v>267</v>
      </c>
      <c r="C5949" s="14" t="s">
        <v>3266</v>
      </c>
    </row>
    <row r="5950" spans="1:3" x14ac:dyDescent="0.25">
      <c r="A5950" s="17" t="s">
        <v>3273</v>
      </c>
      <c r="B5950" s="14" t="s">
        <v>267</v>
      </c>
      <c r="C5950" s="14" t="s">
        <v>3266</v>
      </c>
    </row>
    <row r="5951" spans="1:3" x14ac:dyDescent="0.25">
      <c r="A5951" s="17" t="s">
        <v>3272</v>
      </c>
      <c r="B5951" s="14" t="s">
        <v>267</v>
      </c>
      <c r="C5951" s="14" t="s">
        <v>3268</v>
      </c>
    </row>
    <row r="5952" spans="1:3" x14ac:dyDescent="0.25">
      <c r="A5952" s="17" t="s">
        <v>3271</v>
      </c>
      <c r="B5952" s="14" t="s">
        <v>267</v>
      </c>
      <c r="C5952" s="14" t="s">
        <v>3268</v>
      </c>
    </row>
    <row r="5953" spans="1:3" x14ac:dyDescent="0.25">
      <c r="A5953" s="17" t="s">
        <v>3270</v>
      </c>
      <c r="B5953" s="14" t="s">
        <v>267</v>
      </c>
      <c r="C5953" s="14" t="s">
        <v>3268</v>
      </c>
    </row>
    <row r="5954" spans="1:3" x14ac:dyDescent="0.25">
      <c r="A5954" s="17" t="s">
        <v>3269</v>
      </c>
      <c r="B5954" s="14" t="s">
        <v>267</v>
      </c>
      <c r="C5954" s="14" t="s">
        <v>3268</v>
      </c>
    </row>
    <row r="5955" spans="1:3" x14ac:dyDescent="0.25">
      <c r="A5955" s="17" t="s">
        <v>3267</v>
      </c>
      <c r="B5955" s="14" t="s">
        <v>267</v>
      </c>
      <c r="C5955" s="14" t="s">
        <v>3266</v>
      </c>
    </row>
    <row r="5956" spans="1:3" x14ac:dyDescent="0.25">
      <c r="A5956" s="17" t="s">
        <v>3265</v>
      </c>
      <c r="B5956" s="14" t="s">
        <v>267</v>
      </c>
      <c r="C5956" s="14" t="s">
        <v>3253</v>
      </c>
    </row>
    <row r="5957" spans="1:3" x14ac:dyDescent="0.25">
      <c r="A5957" s="17" t="s">
        <v>3264</v>
      </c>
      <c r="B5957" s="14" t="s">
        <v>267</v>
      </c>
      <c r="C5957" s="14" t="s">
        <v>3253</v>
      </c>
    </row>
    <row r="5958" spans="1:3" x14ac:dyDescent="0.25">
      <c r="A5958" s="17" t="s">
        <v>3263</v>
      </c>
      <c r="B5958" s="14" t="s">
        <v>267</v>
      </c>
      <c r="C5958" s="14" t="s">
        <v>3250</v>
      </c>
    </row>
    <row r="5959" spans="1:3" x14ac:dyDescent="0.25">
      <c r="A5959" s="17" t="s">
        <v>3262</v>
      </c>
      <c r="B5959" s="14" t="s">
        <v>267</v>
      </c>
      <c r="C5959" s="14" t="s">
        <v>3250</v>
      </c>
    </row>
    <row r="5960" spans="1:3" x14ac:dyDescent="0.25">
      <c r="A5960" s="17" t="s">
        <v>3261</v>
      </c>
      <c r="B5960" s="14" t="s">
        <v>267</v>
      </c>
      <c r="C5960" s="14" t="s">
        <v>3250</v>
      </c>
    </row>
    <row r="5961" spans="1:3" x14ac:dyDescent="0.25">
      <c r="A5961" s="17" t="s">
        <v>3260</v>
      </c>
      <c r="B5961" s="14" t="s">
        <v>267</v>
      </c>
      <c r="C5961" s="14" t="s">
        <v>3259</v>
      </c>
    </row>
    <row r="5962" spans="1:3" x14ac:dyDescent="0.25">
      <c r="A5962" s="17" t="s">
        <v>3258</v>
      </c>
      <c r="B5962" s="14" t="s">
        <v>267</v>
      </c>
      <c r="C5962" s="14" t="s">
        <v>3253</v>
      </c>
    </row>
    <row r="5963" spans="1:3" x14ac:dyDescent="0.25">
      <c r="A5963" s="17" t="s">
        <v>3256</v>
      </c>
      <c r="B5963" s="14" t="s">
        <v>267</v>
      </c>
      <c r="C5963" s="14" t="s">
        <v>3257</v>
      </c>
    </row>
    <row r="5964" spans="1:3" x14ac:dyDescent="0.25">
      <c r="A5964" s="17" t="s">
        <v>3256</v>
      </c>
      <c r="B5964" s="14" t="s">
        <v>267</v>
      </c>
      <c r="C5964" s="14" t="s">
        <v>3253</v>
      </c>
    </row>
    <row r="5965" spans="1:3" x14ac:dyDescent="0.25">
      <c r="A5965" s="17" t="s">
        <v>3255</v>
      </c>
      <c r="B5965" s="14" t="s">
        <v>267</v>
      </c>
      <c r="C5965" s="14" t="s">
        <v>3253</v>
      </c>
    </row>
    <row r="5966" spans="1:3" x14ac:dyDescent="0.25">
      <c r="A5966" s="17" t="s">
        <v>3254</v>
      </c>
      <c r="B5966" s="14" t="s">
        <v>267</v>
      </c>
      <c r="C5966" s="14" t="s">
        <v>3253</v>
      </c>
    </row>
    <row r="5967" spans="1:3" x14ac:dyDescent="0.25">
      <c r="A5967" s="17" t="s">
        <v>3252</v>
      </c>
      <c r="B5967" s="14" t="s">
        <v>267</v>
      </c>
      <c r="C5967" s="14" t="s">
        <v>3250</v>
      </c>
    </row>
    <row r="5968" spans="1:3" x14ac:dyDescent="0.25">
      <c r="A5968" s="17" t="s">
        <v>3251</v>
      </c>
      <c r="B5968" s="14" t="s">
        <v>267</v>
      </c>
      <c r="C5968" s="14" t="s">
        <v>3250</v>
      </c>
    </row>
    <row r="5969" spans="1:3" x14ac:dyDescent="0.25">
      <c r="A5969" s="17" t="s">
        <v>3249</v>
      </c>
      <c r="B5969" s="14" t="s">
        <v>267</v>
      </c>
      <c r="C5969" s="14" t="s">
        <v>3238</v>
      </c>
    </row>
    <row r="5970" spans="1:3" x14ac:dyDescent="0.25">
      <c r="A5970" s="17" t="s">
        <v>3248</v>
      </c>
      <c r="B5970" s="14" t="s">
        <v>267</v>
      </c>
      <c r="C5970" s="14" t="s">
        <v>3235</v>
      </c>
    </row>
    <row r="5971" spans="1:3" x14ac:dyDescent="0.25">
      <c r="A5971" s="17" t="s">
        <v>3247</v>
      </c>
      <c r="B5971" s="14" t="s">
        <v>267</v>
      </c>
      <c r="C5971" s="14" t="s">
        <v>3245</v>
      </c>
    </row>
    <row r="5972" spans="1:3" x14ac:dyDescent="0.25">
      <c r="A5972" s="17" t="s">
        <v>3246</v>
      </c>
      <c r="B5972" s="14" t="s">
        <v>267</v>
      </c>
      <c r="C5972" s="14" t="s">
        <v>3245</v>
      </c>
    </row>
    <row r="5973" spans="1:3" x14ac:dyDescent="0.25">
      <c r="A5973" s="17" t="s">
        <v>3244</v>
      </c>
      <c r="B5973" s="14" t="s">
        <v>267</v>
      </c>
      <c r="C5973" s="14" t="s">
        <v>3243</v>
      </c>
    </row>
    <row r="5974" spans="1:3" x14ac:dyDescent="0.25">
      <c r="A5974" s="17" t="s">
        <v>3242</v>
      </c>
      <c r="B5974" s="14" t="s">
        <v>267</v>
      </c>
      <c r="C5974" s="14" t="s">
        <v>3241</v>
      </c>
    </row>
    <row r="5975" spans="1:3" x14ac:dyDescent="0.25">
      <c r="A5975" s="17" t="s">
        <v>3240</v>
      </c>
      <c r="B5975" s="14" t="s">
        <v>267</v>
      </c>
      <c r="C5975" s="14" t="s">
        <v>3238</v>
      </c>
    </row>
    <row r="5976" spans="1:3" x14ac:dyDescent="0.25">
      <c r="A5976" s="17" t="s">
        <v>3239</v>
      </c>
      <c r="B5976" s="14" t="s">
        <v>267</v>
      </c>
      <c r="C5976" s="14" t="s">
        <v>3238</v>
      </c>
    </row>
    <row r="5977" spans="1:3" x14ac:dyDescent="0.25">
      <c r="A5977" s="17" t="s">
        <v>3237</v>
      </c>
      <c r="B5977" s="14" t="s">
        <v>267</v>
      </c>
      <c r="C5977" s="14" t="s">
        <v>3235</v>
      </c>
    </row>
    <row r="5978" spans="1:3" x14ac:dyDescent="0.25">
      <c r="A5978" s="17" t="s">
        <v>3236</v>
      </c>
      <c r="B5978" s="14" t="s">
        <v>267</v>
      </c>
      <c r="C5978" s="14" t="s">
        <v>3235</v>
      </c>
    </row>
    <row r="5979" spans="1:3" x14ac:dyDescent="0.25">
      <c r="A5979" s="17" t="s">
        <v>3234</v>
      </c>
      <c r="B5979" s="14" t="s">
        <v>267</v>
      </c>
      <c r="C5979" s="14" t="s">
        <v>3220</v>
      </c>
    </row>
    <row r="5980" spans="1:3" x14ac:dyDescent="0.25">
      <c r="A5980" s="17" t="s">
        <v>3233</v>
      </c>
      <c r="B5980" s="14" t="s">
        <v>267</v>
      </c>
      <c r="C5980" s="14" t="s">
        <v>3223</v>
      </c>
    </row>
    <row r="5981" spans="1:3" x14ac:dyDescent="0.25">
      <c r="A5981" s="17" t="s">
        <v>3232</v>
      </c>
      <c r="B5981" s="14" t="s">
        <v>267</v>
      </c>
      <c r="C5981" s="14" t="s">
        <v>3223</v>
      </c>
    </row>
    <row r="5982" spans="1:3" x14ac:dyDescent="0.25">
      <c r="A5982" s="17" t="s">
        <v>3230</v>
      </c>
      <c r="B5982" s="14" t="s">
        <v>267</v>
      </c>
      <c r="C5982" s="14" t="s">
        <v>3231</v>
      </c>
    </row>
    <row r="5983" spans="1:3" x14ac:dyDescent="0.25">
      <c r="A5983" s="17" t="s">
        <v>3230</v>
      </c>
      <c r="B5983" s="14" t="s">
        <v>267</v>
      </c>
      <c r="C5983" s="14" t="s">
        <v>3225</v>
      </c>
    </row>
    <row r="5984" spans="1:3" x14ac:dyDescent="0.25">
      <c r="A5984" s="17" t="s">
        <v>3229</v>
      </c>
      <c r="B5984" s="14" t="s">
        <v>267</v>
      </c>
      <c r="C5984" s="14" t="s">
        <v>3228</v>
      </c>
    </row>
    <row r="5985" spans="1:3" x14ac:dyDescent="0.25">
      <c r="A5985" s="17" t="s">
        <v>3227</v>
      </c>
      <c r="B5985" s="14" t="s">
        <v>267</v>
      </c>
      <c r="C5985" s="14" t="s">
        <v>3225</v>
      </c>
    </row>
    <row r="5986" spans="1:3" x14ac:dyDescent="0.25">
      <c r="A5986" s="17" t="s">
        <v>3226</v>
      </c>
      <c r="B5986" s="14" t="s">
        <v>267</v>
      </c>
      <c r="C5986" s="14" t="s">
        <v>3225</v>
      </c>
    </row>
    <row r="5987" spans="1:3" x14ac:dyDescent="0.25">
      <c r="A5987" s="17" t="s">
        <v>3224</v>
      </c>
      <c r="B5987" s="14" t="s">
        <v>267</v>
      </c>
      <c r="C5987" s="14" t="s">
        <v>3223</v>
      </c>
    </row>
    <row r="5988" spans="1:3" x14ac:dyDescent="0.25">
      <c r="A5988" s="17" t="s">
        <v>3222</v>
      </c>
      <c r="B5988" s="14" t="s">
        <v>267</v>
      </c>
      <c r="C5988" s="14" t="s">
        <v>3220</v>
      </c>
    </row>
    <row r="5989" spans="1:3" x14ac:dyDescent="0.25">
      <c r="A5989" s="17" t="s">
        <v>3221</v>
      </c>
      <c r="B5989" s="14" t="s">
        <v>267</v>
      </c>
      <c r="C5989" s="14" t="s">
        <v>3220</v>
      </c>
    </row>
    <row r="5990" spans="1:3" x14ac:dyDescent="0.25">
      <c r="A5990" s="17" t="s">
        <v>3219</v>
      </c>
      <c r="B5990" s="14" t="s">
        <v>267</v>
      </c>
      <c r="C5990" s="14" t="s">
        <v>3213</v>
      </c>
    </row>
    <row r="5991" spans="1:3" x14ac:dyDescent="0.25">
      <c r="A5991" s="17" t="s">
        <v>3218</v>
      </c>
      <c r="B5991" s="14" t="s">
        <v>267</v>
      </c>
      <c r="C5991" s="14" t="s">
        <v>3213</v>
      </c>
    </row>
    <row r="5992" spans="1:3" x14ac:dyDescent="0.25">
      <c r="A5992" s="17" t="s">
        <v>3217</v>
      </c>
      <c r="B5992" s="14" t="s">
        <v>267</v>
      </c>
      <c r="C5992" s="14" t="s">
        <v>3213</v>
      </c>
    </row>
    <row r="5993" spans="1:3" x14ac:dyDescent="0.25">
      <c r="A5993" s="17" t="s">
        <v>3216</v>
      </c>
      <c r="B5993" s="14" t="s">
        <v>267</v>
      </c>
      <c r="C5993" s="14" t="s">
        <v>3210</v>
      </c>
    </row>
    <row r="5994" spans="1:3" x14ac:dyDescent="0.25">
      <c r="A5994" s="17" t="s">
        <v>3216</v>
      </c>
      <c r="B5994" s="14" t="s">
        <v>267</v>
      </c>
      <c r="C5994" s="14" t="s">
        <v>3213</v>
      </c>
    </row>
    <row r="5995" spans="1:3" x14ac:dyDescent="0.25">
      <c r="A5995" s="17" t="s">
        <v>3215</v>
      </c>
      <c r="B5995" s="14" t="s">
        <v>267</v>
      </c>
      <c r="C5995" s="14" t="s">
        <v>3213</v>
      </c>
    </row>
    <row r="5996" spans="1:3" x14ac:dyDescent="0.25">
      <c r="A5996" s="17" t="s">
        <v>3214</v>
      </c>
      <c r="B5996" s="14" t="s">
        <v>267</v>
      </c>
      <c r="C5996" s="14" t="s">
        <v>3213</v>
      </c>
    </row>
    <row r="5997" spans="1:3" x14ac:dyDescent="0.25">
      <c r="A5997" s="17" t="s">
        <v>3212</v>
      </c>
      <c r="B5997" s="14" t="s">
        <v>267</v>
      </c>
      <c r="C5997" s="14" t="s">
        <v>3210</v>
      </c>
    </row>
    <row r="5998" spans="1:3" x14ac:dyDescent="0.25">
      <c r="A5998" s="17" t="s">
        <v>3211</v>
      </c>
      <c r="B5998" s="14" t="s">
        <v>267</v>
      </c>
      <c r="C5998" s="14" t="s">
        <v>3210</v>
      </c>
    </row>
    <row r="5999" spans="1:3" x14ac:dyDescent="0.25">
      <c r="A5999" s="17" t="s">
        <v>3209</v>
      </c>
      <c r="B5999" s="14" t="s">
        <v>267</v>
      </c>
      <c r="C5999" s="14" t="s">
        <v>3207</v>
      </c>
    </row>
    <row r="6000" spans="1:3" x14ac:dyDescent="0.25">
      <c r="A6000" s="17" t="s">
        <v>3208</v>
      </c>
      <c r="B6000" s="14" t="s">
        <v>267</v>
      </c>
      <c r="C6000" s="14" t="s">
        <v>3207</v>
      </c>
    </row>
    <row r="6001" spans="1:3" x14ac:dyDescent="0.25">
      <c r="A6001" s="17" t="s">
        <v>3206</v>
      </c>
      <c r="B6001" s="14" t="s">
        <v>267</v>
      </c>
      <c r="C6001" s="14" t="s">
        <v>3204</v>
      </c>
    </row>
    <row r="6002" spans="1:3" x14ac:dyDescent="0.25">
      <c r="A6002" s="17" t="s">
        <v>3205</v>
      </c>
      <c r="B6002" s="14" t="s">
        <v>267</v>
      </c>
      <c r="C6002" s="14" t="s">
        <v>3204</v>
      </c>
    </row>
    <row r="6003" spans="1:3" x14ac:dyDescent="0.25">
      <c r="A6003" s="17" t="s">
        <v>3203</v>
      </c>
      <c r="B6003" s="14" t="s">
        <v>267</v>
      </c>
      <c r="C6003" s="14" t="s">
        <v>3137</v>
      </c>
    </row>
    <row r="6004" spans="1:3" x14ac:dyDescent="0.25">
      <c r="A6004" s="17" t="s">
        <v>3202</v>
      </c>
      <c r="B6004" s="14" t="s">
        <v>267</v>
      </c>
      <c r="C6004" s="14" t="s">
        <v>3137</v>
      </c>
    </row>
    <row r="6005" spans="1:3" x14ac:dyDescent="0.25">
      <c r="A6005" s="17" t="s">
        <v>3201</v>
      </c>
      <c r="B6005" s="14" t="s">
        <v>267</v>
      </c>
      <c r="C6005" s="14" t="s">
        <v>3137</v>
      </c>
    </row>
    <row r="6006" spans="1:3" x14ac:dyDescent="0.25">
      <c r="A6006" s="17" t="s">
        <v>3200</v>
      </c>
      <c r="B6006" s="14" t="s">
        <v>267</v>
      </c>
      <c r="C6006" s="14" t="s">
        <v>3199</v>
      </c>
    </row>
    <row r="6007" spans="1:3" x14ac:dyDescent="0.25">
      <c r="A6007" s="17" t="s">
        <v>3198</v>
      </c>
      <c r="B6007" s="14" t="s">
        <v>267</v>
      </c>
      <c r="C6007" s="14" t="s">
        <v>3137</v>
      </c>
    </row>
    <row r="6008" spans="1:3" x14ac:dyDescent="0.25">
      <c r="A6008" s="17" t="s">
        <v>3197</v>
      </c>
      <c r="B6008" s="14" t="s">
        <v>267</v>
      </c>
      <c r="C6008" s="14" t="s">
        <v>3196</v>
      </c>
    </row>
    <row r="6009" spans="1:3" x14ac:dyDescent="0.25">
      <c r="A6009" s="17" t="s">
        <v>3195</v>
      </c>
      <c r="B6009" s="14" t="s">
        <v>267</v>
      </c>
      <c r="C6009" s="14" t="s">
        <v>3137</v>
      </c>
    </row>
    <row r="6010" spans="1:3" x14ac:dyDescent="0.25">
      <c r="A6010" s="17" t="s">
        <v>3194</v>
      </c>
      <c r="B6010" s="14" t="s">
        <v>267</v>
      </c>
      <c r="C6010" s="14" t="s">
        <v>3137</v>
      </c>
    </row>
    <row r="6011" spans="1:3" x14ac:dyDescent="0.25">
      <c r="A6011" s="17" t="s">
        <v>3193</v>
      </c>
      <c r="B6011" s="14" t="s">
        <v>267</v>
      </c>
      <c r="C6011" s="14" t="s">
        <v>3137</v>
      </c>
    </row>
    <row r="6012" spans="1:3" x14ac:dyDescent="0.25">
      <c r="A6012" s="17" t="s">
        <v>3192</v>
      </c>
      <c r="B6012" s="14" t="s">
        <v>267</v>
      </c>
      <c r="C6012" s="14" t="s">
        <v>3189</v>
      </c>
    </row>
    <row r="6013" spans="1:3" x14ac:dyDescent="0.25">
      <c r="A6013" s="17" t="s">
        <v>3191</v>
      </c>
      <c r="B6013" s="14" t="s">
        <v>267</v>
      </c>
      <c r="C6013" s="14" t="s">
        <v>3189</v>
      </c>
    </row>
    <row r="6014" spans="1:3" x14ac:dyDescent="0.25">
      <c r="A6014" s="17" t="s">
        <v>3190</v>
      </c>
      <c r="B6014" s="14" t="s">
        <v>267</v>
      </c>
      <c r="C6014" s="14" t="s">
        <v>3189</v>
      </c>
    </row>
    <row r="6015" spans="1:3" x14ac:dyDescent="0.25">
      <c r="A6015" s="17" t="s">
        <v>3188</v>
      </c>
      <c r="B6015" s="14" t="s">
        <v>267</v>
      </c>
      <c r="C6015" s="14" t="s">
        <v>3144</v>
      </c>
    </row>
    <row r="6016" spans="1:3" x14ac:dyDescent="0.25">
      <c r="A6016" s="17" t="s">
        <v>3187</v>
      </c>
      <c r="B6016" s="14" t="s">
        <v>267</v>
      </c>
      <c r="C6016" s="14" t="s">
        <v>3144</v>
      </c>
    </row>
    <row r="6017" spans="1:3" x14ac:dyDescent="0.25">
      <c r="A6017" s="17" t="s">
        <v>3186</v>
      </c>
      <c r="B6017" s="14" t="s">
        <v>267</v>
      </c>
      <c r="C6017" s="14" t="s">
        <v>3144</v>
      </c>
    </row>
    <row r="6018" spans="1:3" x14ac:dyDescent="0.25">
      <c r="A6018" s="17" t="s">
        <v>3185</v>
      </c>
      <c r="B6018" s="14" t="s">
        <v>267</v>
      </c>
      <c r="C6018" s="14" t="s">
        <v>3144</v>
      </c>
    </row>
    <row r="6019" spans="1:3" x14ac:dyDescent="0.25">
      <c r="A6019" s="17" t="s">
        <v>3184</v>
      </c>
      <c r="B6019" s="14" t="s">
        <v>267</v>
      </c>
      <c r="C6019" s="14" t="s">
        <v>3182</v>
      </c>
    </row>
    <row r="6020" spans="1:3" x14ac:dyDescent="0.25">
      <c r="A6020" s="17" t="s">
        <v>3183</v>
      </c>
      <c r="B6020" s="14" t="s">
        <v>267</v>
      </c>
      <c r="C6020" s="14" t="s">
        <v>3182</v>
      </c>
    </row>
    <row r="6021" spans="1:3" x14ac:dyDescent="0.25">
      <c r="A6021" s="17" t="s">
        <v>3181</v>
      </c>
      <c r="B6021" s="14" t="s">
        <v>267</v>
      </c>
      <c r="C6021" s="14" t="s">
        <v>3173</v>
      </c>
    </row>
    <row r="6022" spans="1:3" x14ac:dyDescent="0.25">
      <c r="A6022" s="17" t="s">
        <v>3180</v>
      </c>
      <c r="B6022" s="14" t="s">
        <v>267</v>
      </c>
      <c r="C6022" s="14" t="s">
        <v>3179</v>
      </c>
    </row>
    <row r="6023" spans="1:3" x14ac:dyDescent="0.25">
      <c r="A6023" s="17" t="s">
        <v>3178</v>
      </c>
      <c r="B6023" s="14" t="s">
        <v>267</v>
      </c>
      <c r="C6023" s="14" t="s">
        <v>3173</v>
      </c>
    </row>
    <row r="6024" spans="1:3" x14ac:dyDescent="0.25">
      <c r="A6024" s="17" t="s">
        <v>3177</v>
      </c>
      <c r="B6024" s="14" t="s">
        <v>267</v>
      </c>
      <c r="C6024" s="14" t="s">
        <v>3173</v>
      </c>
    </row>
    <row r="6025" spans="1:3" x14ac:dyDescent="0.25">
      <c r="A6025" s="17" t="s">
        <v>3176</v>
      </c>
      <c r="B6025" s="14" t="s">
        <v>267</v>
      </c>
      <c r="C6025" s="14" t="s">
        <v>3173</v>
      </c>
    </row>
    <row r="6026" spans="1:3" x14ac:dyDescent="0.25">
      <c r="A6026" s="17" t="s">
        <v>3175</v>
      </c>
      <c r="B6026" s="14" t="s">
        <v>267</v>
      </c>
      <c r="C6026" s="14" t="s">
        <v>3173</v>
      </c>
    </row>
    <row r="6027" spans="1:3" x14ac:dyDescent="0.25">
      <c r="A6027" s="17" t="s">
        <v>3174</v>
      </c>
      <c r="B6027" s="14" t="s">
        <v>267</v>
      </c>
      <c r="C6027" s="14" t="s">
        <v>3173</v>
      </c>
    </row>
    <row r="6028" spans="1:3" x14ac:dyDescent="0.25">
      <c r="A6028" s="17" t="s">
        <v>3172</v>
      </c>
      <c r="B6028" s="14" t="s">
        <v>267</v>
      </c>
      <c r="C6028" s="14" t="s">
        <v>3146</v>
      </c>
    </row>
    <row r="6029" spans="1:3" x14ac:dyDescent="0.25">
      <c r="A6029" s="17" t="s">
        <v>3171</v>
      </c>
      <c r="B6029" s="14" t="s">
        <v>267</v>
      </c>
      <c r="C6029" s="14" t="s">
        <v>3146</v>
      </c>
    </row>
    <row r="6030" spans="1:3" x14ac:dyDescent="0.25">
      <c r="A6030" s="17" t="s">
        <v>3170</v>
      </c>
      <c r="B6030" s="14" t="s">
        <v>267</v>
      </c>
      <c r="C6030" s="14" t="s">
        <v>3146</v>
      </c>
    </row>
    <row r="6031" spans="1:3" x14ac:dyDescent="0.25">
      <c r="A6031" s="17" t="s">
        <v>3169</v>
      </c>
      <c r="B6031" s="14" t="s">
        <v>267</v>
      </c>
      <c r="C6031" s="14" t="s">
        <v>3146</v>
      </c>
    </row>
    <row r="6032" spans="1:3" x14ac:dyDescent="0.25">
      <c r="A6032" s="17" t="s">
        <v>3168</v>
      </c>
      <c r="B6032" s="14" t="s">
        <v>267</v>
      </c>
      <c r="C6032" s="14" t="s">
        <v>3162</v>
      </c>
    </row>
    <row r="6033" spans="1:3" x14ac:dyDescent="0.25">
      <c r="A6033" s="17" t="s">
        <v>3167</v>
      </c>
      <c r="B6033" s="14" t="s">
        <v>267</v>
      </c>
      <c r="C6033" s="14" t="s">
        <v>3162</v>
      </c>
    </row>
    <row r="6034" spans="1:3" x14ac:dyDescent="0.25">
      <c r="A6034" s="17" t="s">
        <v>3166</v>
      </c>
      <c r="B6034" s="14" t="s">
        <v>267</v>
      </c>
      <c r="C6034" s="14" t="s">
        <v>3162</v>
      </c>
    </row>
    <row r="6035" spans="1:3" x14ac:dyDescent="0.25">
      <c r="A6035" s="17" t="s">
        <v>3165</v>
      </c>
      <c r="B6035" s="14" t="s">
        <v>267</v>
      </c>
      <c r="C6035" s="14" t="s">
        <v>3162</v>
      </c>
    </row>
    <row r="6036" spans="1:3" x14ac:dyDescent="0.25">
      <c r="A6036" s="17" t="s">
        <v>3164</v>
      </c>
      <c r="B6036" s="14" t="s">
        <v>267</v>
      </c>
      <c r="C6036" s="14" t="s">
        <v>3162</v>
      </c>
    </row>
    <row r="6037" spans="1:3" x14ac:dyDescent="0.25">
      <c r="A6037" s="17" t="s">
        <v>3163</v>
      </c>
      <c r="B6037" s="14" t="s">
        <v>267</v>
      </c>
      <c r="C6037" s="14" t="s">
        <v>3162</v>
      </c>
    </row>
    <row r="6038" spans="1:3" x14ac:dyDescent="0.25">
      <c r="A6038" s="17" t="s">
        <v>3161</v>
      </c>
      <c r="B6038" s="14" t="s">
        <v>267</v>
      </c>
      <c r="C6038" s="14" t="s">
        <v>3151</v>
      </c>
    </row>
    <row r="6039" spans="1:3" x14ac:dyDescent="0.25">
      <c r="A6039" s="17" t="s">
        <v>3161</v>
      </c>
      <c r="B6039" s="14" t="s">
        <v>267</v>
      </c>
      <c r="C6039" s="14" t="s">
        <v>3148</v>
      </c>
    </row>
    <row r="6040" spans="1:3" x14ac:dyDescent="0.25">
      <c r="A6040" s="17" t="s">
        <v>3160</v>
      </c>
      <c r="B6040" s="14" t="s">
        <v>267</v>
      </c>
      <c r="C6040" s="14" t="s">
        <v>3159</v>
      </c>
    </row>
    <row r="6041" spans="1:3" x14ac:dyDescent="0.25">
      <c r="A6041" s="17" t="s">
        <v>3158</v>
      </c>
      <c r="B6041" s="14" t="s">
        <v>267</v>
      </c>
      <c r="C6041" s="14" t="s">
        <v>3151</v>
      </c>
    </row>
    <row r="6042" spans="1:3" x14ac:dyDescent="0.25">
      <c r="A6042" s="17" t="s">
        <v>3157</v>
      </c>
      <c r="B6042" s="14" t="s">
        <v>267</v>
      </c>
      <c r="C6042" s="14" t="s">
        <v>3151</v>
      </c>
    </row>
    <row r="6043" spans="1:3" x14ac:dyDescent="0.25">
      <c r="A6043" s="17" t="s">
        <v>3156</v>
      </c>
      <c r="B6043" s="14" t="s">
        <v>267</v>
      </c>
      <c r="C6043" s="14" t="s">
        <v>3148</v>
      </c>
    </row>
    <row r="6044" spans="1:3" x14ac:dyDescent="0.25">
      <c r="A6044" s="17" t="s">
        <v>3155</v>
      </c>
      <c r="B6044" s="14" t="s">
        <v>267</v>
      </c>
      <c r="C6044" s="14" t="s">
        <v>3148</v>
      </c>
    </row>
    <row r="6045" spans="1:3" x14ac:dyDescent="0.25">
      <c r="A6045" s="17" t="s">
        <v>3154</v>
      </c>
      <c r="B6045" s="14" t="s">
        <v>267</v>
      </c>
      <c r="C6045" s="14" t="s">
        <v>3152</v>
      </c>
    </row>
    <row r="6046" spans="1:3" x14ac:dyDescent="0.25">
      <c r="A6046" s="17" t="s">
        <v>3153</v>
      </c>
      <c r="B6046" s="14" t="s">
        <v>267</v>
      </c>
      <c r="C6046" s="14" t="s">
        <v>3152</v>
      </c>
    </row>
    <row r="6047" spans="1:3" x14ac:dyDescent="0.25">
      <c r="A6047" s="17" t="s">
        <v>3150</v>
      </c>
      <c r="B6047" s="14" t="s">
        <v>267</v>
      </c>
      <c r="C6047" s="14" t="s">
        <v>3151</v>
      </c>
    </row>
    <row r="6048" spans="1:3" x14ac:dyDescent="0.25">
      <c r="A6048" s="17" t="s">
        <v>3150</v>
      </c>
      <c r="B6048" s="14" t="s">
        <v>267</v>
      </c>
      <c r="C6048" s="14" t="s">
        <v>3148</v>
      </c>
    </row>
    <row r="6049" spans="1:3" x14ac:dyDescent="0.25">
      <c r="A6049" s="17" t="s">
        <v>3149</v>
      </c>
      <c r="B6049" s="14" t="s">
        <v>267</v>
      </c>
      <c r="C6049" s="14" t="s">
        <v>3148</v>
      </c>
    </row>
    <row r="6050" spans="1:3" x14ac:dyDescent="0.25">
      <c r="A6050" s="17" t="s">
        <v>3147</v>
      </c>
      <c r="B6050" s="14" t="s">
        <v>267</v>
      </c>
      <c r="C6050" s="14" t="s">
        <v>3137</v>
      </c>
    </row>
    <row r="6051" spans="1:3" x14ac:dyDescent="0.25">
      <c r="A6051" s="17" t="s">
        <v>3145</v>
      </c>
      <c r="B6051" s="14" t="s">
        <v>267</v>
      </c>
      <c r="C6051" s="14" t="s">
        <v>3146</v>
      </c>
    </row>
    <row r="6052" spans="1:3" x14ac:dyDescent="0.25">
      <c r="A6052" s="17" t="s">
        <v>3145</v>
      </c>
      <c r="B6052" s="14" t="s">
        <v>267</v>
      </c>
      <c r="C6052" s="14" t="s">
        <v>3144</v>
      </c>
    </row>
    <row r="6053" spans="1:3" x14ac:dyDescent="0.25">
      <c r="A6053" s="17" t="s">
        <v>3143</v>
      </c>
      <c r="B6053" s="14" t="s">
        <v>267</v>
      </c>
      <c r="C6053" s="14" t="s">
        <v>3137</v>
      </c>
    </row>
    <row r="6054" spans="1:3" x14ac:dyDescent="0.25">
      <c r="A6054" s="17" t="s">
        <v>3142</v>
      </c>
      <c r="B6054" s="14" t="s">
        <v>267</v>
      </c>
      <c r="C6054" s="14" t="s">
        <v>3137</v>
      </c>
    </row>
    <row r="6055" spans="1:3" x14ac:dyDescent="0.25">
      <c r="A6055" s="17" t="s">
        <v>3141</v>
      </c>
      <c r="B6055" s="14" t="s">
        <v>267</v>
      </c>
      <c r="C6055" s="14" t="s">
        <v>3139</v>
      </c>
    </row>
    <row r="6056" spans="1:3" x14ac:dyDescent="0.25">
      <c r="A6056" s="17" t="s">
        <v>3140</v>
      </c>
      <c r="B6056" s="14" t="s">
        <v>251</v>
      </c>
      <c r="C6056" s="14" t="s">
        <v>2602</v>
      </c>
    </row>
    <row r="6057" spans="1:3" x14ac:dyDescent="0.25">
      <c r="A6057" s="17" t="s">
        <v>3140</v>
      </c>
      <c r="B6057" s="14" t="s">
        <v>267</v>
      </c>
      <c r="C6057" s="14" t="s">
        <v>3139</v>
      </c>
    </row>
    <row r="6058" spans="1:3" x14ac:dyDescent="0.25">
      <c r="A6058" s="17" t="s">
        <v>3138</v>
      </c>
      <c r="B6058" s="14" t="s">
        <v>267</v>
      </c>
      <c r="C6058" s="14" t="s">
        <v>3137</v>
      </c>
    </row>
    <row r="6059" spans="1:3" x14ac:dyDescent="0.25">
      <c r="A6059" s="17" t="s">
        <v>3136</v>
      </c>
      <c r="B6059" s="14" t="s">
        <v>263</v>
      </c>
      <c r="C6059" s="14" t="s">
        <v>3048</v>
      </c>
    </row>
    <row r="6060" spans="1:3" x14ac:dyDescent="0.25">
      <c r="A6060" s="17" t="s">
        <v>3135</v>
      </c>
      <c r="B6060" s="14" t="s">
        <v>263</v>
      </c>
      <c r="C6060" s="14" t="s">
        <v>3048</v>
      </c>
    </row>
    <row r="6061" spans="1:3" x14ac:dyDescent="0.25">
      <c r="A6061" s="17" t="s">
        <v>3134</v>
      </c>
      <c r="B6061" s="14" t="s">
        <v>263</v>
      </c>
      <c r="C6061" s="14" t="s">
        <v>3048</v>
      </c>
    </row>
    <row r="6062" spans="1:3" x14ac:dyDescent="0.25">
      <c r="A6062" s="17" t="s">
        <v>3133</v>
      </c>
      <c r="B6062" s="14" t="s">
        <v>263</v>
      </c>
      <c r="C6062" s="14" t="s">
        <v>3048</v>
      </c>
    </row>
    <row r="6063" spans="1:3" x14ac:dyDescent="0.25">
      <c r="A6063" s="17" t="s">
        <v>3132</v>
      </c>
      <c r="B6063" s="14" t="s">
        <v>263</v>
      </c>
      <c r="C6063" s="14" t="s">
        <v>3082</v>
      </c>
    </row>
    <row r="6064" spans="1:3" x14ac:dyDescent="0.25">
      <c r="A6064" s="17" t="s">
        <v>3131</v>
      </c>
      <c r="B6064" s="14" t="s">
        <v>263</v>
      </c>
      <c r="C6064" s="14" t="s">
        <v>3048</v>
      </c>
    </row>
    <row r="6065" spans="1:3" x14ac:dyDescent="0.25">
      <c r="A6065" s="17" t="s">
        <v>3130</v>
      </c>
      <c r="B6065" s="14" t="s">
        <v>263</v>
      </c>
      <c r="C6065" s="14" t="s">
        <v>3048</v>
      </c>
    </row>
    <row r="6066" spans="1:3" x14ac:dyDescent="0.25">
      <c r="A6066" s="17" t="s">
        <v>3129</v>
      </c>
      <c r="B6066" s="14" t="s">
        <v>263</v>
      </c>
      <c r="C6066" s="14" t="s">
        <v>3048</v>
      </c>
    </row>
    <row r="6067" spans="1:3" x14ac:dyDescent="0.25">
      <c r="A6067" s="17" t="s">
        <v>3128</v>
      </c>
      <c r="B6067" s="14" t="s">
        <v>263</v>
      </c>
      <c r="C6067" s="14" t="s">
        <v>3048</v>
      </c>
    </row>
    <row r="6068" spans="1:3" x14ac:dyDescent="0.25">
      <c r="A6068" s="17" t="s">
        <v>3127</v>
      </c>
      <c r="B6068" s="14" t="s">
        <v>263</v>
      </c>
      <c r="C6068" s="14" t="s">
        <v>3122</v>
      </c>
    </row>
    <row r="6069" spans="1:3" x14ac:dyDescent="0.25">
      <c r="A6069" s="17" t="s">
        <v>3126</v>
      </c>
      <c r="B6069" s="14" t="s">
        <v>263</v>
      </c>
      <c r="C6069" s="14" t="s">
        <v>3125</v>
      </c>
    </row>
    <row r="6070" spans="1:3" x14ac:dyDescent="0.25">
      <c r="A6070" s="17" t="s">
        <v>3124</v>
      </c>
      <c r="B6070" s="14" t="s">
        <v>263</v>
      </c>
      <c r="C6070" s="14" t="s">
        <v>3122</v>
      </c>
    </row>
    <row r="6071" spans="1:3" x14ac:dyDescent="0.25">
      <c r="A6071" s="17" t="s">
        <v>3123</v>
      </c>
      <c r="B6071" s="14" t="s">
        <v>263</v>
      </c>
      <c r="C6071" s="14" t="s">
        <v>3122</v>
      </c>
    </row>
    <row r="6072" spans="1:3" x14ac:dyDescent="0.25">
      <c r="A6072" s="17" t="s">
        <v>3121</v>
      </c>
      <c r="B6072" s="14" t="s">
        <v>263</v>
      </c>
      <c r="C6072" s="14" t="s">
        <v>3117</v>
      </c>
    </row>
    <row r="6073" spans="1:3" x14ac:dyDescent="0.25">
      <c r="A6073" s="17" t="s">
        <v>3121</v>
      </c>
      <c r="B6073" s="14" t="s">
        <v>263</v>
      </c>
      <c r="C6073" s="14" t="s">
        <v>3114</v>
      </c>
    </row>
    <row r="6074" spans="1:3" x14ac:dyDescent="0.25">
      <c r="A6074" s="17" t="s">
        <v>3120</v>
      </c>
      <c r="B6074" s="14" t="s">
        <v>263</v>
      </c>
      <c r="C6074" s="14" t="s">
        <v>3117</v>
      </c>
    </row>
    <row r="6075" spans="1:3" x14ac:dyDescent="0.25">
      <c r="A6075" s="17" t="s">
        <v>3120</v>
      </c>
      <c r="B6075" s="14" t="s">
        <v>263</v>
      </c>
      <c r="C6075" s="14" t="s">
        <v>3114</v>
      </c>
    </row>
    <row r="6076" spans="1:3" x14ac:dyDescent="0.25">
      <c r="A6076" s="17" t="s">
        <v>3119</v>
      </c>
      <c r="B6076" s="14" t="s">
        <v>263</v>
      </c>
      <c r="C6076" s="14" t="s">
        <v>3114</v>
      </c>
    </row>
    <row r="6077" spans="1:3" x14ac:dyDescent="0.25">
      <c r="A6077" s="17" t="s">
        <v>3118</v>
      </c>
      <c r="B6077" s="14" t="s">
        <v>263</v>
      </c>
      <c r="C6077" s="14" t="s">
        <v>3048</v>
      </c>
    </row>
    <row r="6078" spans="1:3" x14ac:dyDescent="0.25">
      <c r="A6078" s="17" t="s">
        <v>3116</v>
      </c>
      <c r="B6078" s="14" t="s">
        <v>263</v>
      </c>
      <c r="C6078" s="14" t="s">
        <v>3117</v>
      </c>
    </row>
    <row r="6079" spans="1:3" x14ac:dyDescent="0.25">
      <c r="A6079" s="17" t="s">
        <v>3116</v>
      </c>
      <c r="B6079" s="14" t="s">
        <v>263</v>
      </c>
      <c r="C6079" s="14" t="s">
        <v>3114</v>
      </c>
    </row>
    <row r="6080" spans="1:3" x14ac:dyDescent="0.25">
      <c r="A6080" s="17" t="s">
        <v>3115</v>
      </c>
      <c r="B6080" s="14" t="s">
        <v>263</v>
      </c>
      <c r="C6080" s="14" t="s">
        <v>3114</v>
      </c>
    </row>
    <row r="6081" spans="1:3" x14ac:dyDescent="0.25">
      <c r="A6081" s="17" t="s">
        <v>3113</v>
      </c>
      <c r="B6081" s="14" t="s">
        <v>263</v>
      </c>
      <c r="C6081" s="14" t="s">
        <v>3059</v>
      </c>
    </row>
    <row r="6082" spans="1:3" x14ac:dyDescent="0.25">
      <c r="A6082" s="17" t="s">
        <v>3112</v>
      </c>
      <c r="B6082" s="14" t="s">
        <v>263</v>
      </c>
      <c r="C6082" s="14" t="s">
        <v>3059</v>
      </c>
    </row>
    <row r="6083" spans="1:3" x14ac:dyDescent="0.25">
      <c r="A6083" s="17" t="s">
        <v>3111</v>
      </c>
      <c r="B6083" s="14" t="s">
        <v>263</v>
      </c>
      <c r="C6083" s="14" t="s">
        <v>3059</v>
      </c>
    </row>
    <row r="6084" spans="1:3" x14ac:dyDescent="0.25">
      <c r="A6084" s="17" t="s">
        <v>3110</v>
      </c>
      <c r="B6084" s="14" t="s">
        <v>263</v>
      </c>
      <c r="C6084" s="14" t="s">
        <v>3066</v>
      </c>
    </row>
    <row r="6085" spans="1:3" x14ac:dyDescent="0.25">
      <c r="A6085" s="17" t="s">
        <v>3109</v>
      </c>
      <c r="B6085" s="14" t="s">
        <v>263</v>
      </c>
      <c r="C6085" s="14" t="s">
        <v>3059</v>
      </c>
    </row>
    <row r="6086" spans="1:3" x14ac:dyDescent="0.25">
      <c r="A6086" s="17" t="s">
        <v>3108</v>
      </c>
      <c r="B6086" s="14" t="s">
        <v>263</v>
      </c>
      <c r="C6086" s="14" t="s">
        <v>3059</v>
      </c>
    </row>
    <row r="6087" spans="1:3" x14ac:dyDescent="0.25">
      <c r="A6087" s="17" t="s">
        <v>3107</v>
      </c>
      <c r="B6087" s="14" t="s">
        <v>263</v>
      </c>
      <c r="C6087" s="14" t="s">
        <v>3055</v>
      </c>
    </row>
    <row r="6088" spans="1:3" x14ac:dyDescent="0.25">
      <c r="A6088" s="17" t="s">
        <v>3106</v>
      </c>
      <c r="B6088" s="14" t="s">
        <v>263</v>
      </c>
      <c r="C6088" s="14" t="s">
        <v>3055</v>
      </c>
    </row>
    <row r="6089" spans="1:3" x14ac:dyDescent="0.25">
      <c r="A6089" s="17" t="s">
        <v>3105</v>
      </c>
      <c r="B6089" s="14" t="s">
        <v>263</v>
      </c>
      <c r="C6089" s="14" t="s">
        <v>3055</v>
      </c>
    </row>
    <row r="6090" spans="1:3" x14ac:dyDescent="0.25">
      <c r="A6090" s="17" t="s">
        <v>3104</v>
      </c>
      <c r="B6090" s="14" t="s">
        <v>263</v>
      </c>
      <c r="C6090" s="14" t="s">
        <v>3077</v>
      </c>
    </row>
    <row r="6091" spans="1:3" x14ac:dyDescent="0.25">
      <c r="A6091" s="17" t="s">
        <v>3103</v>
      </c>
      <c r="B6091" s="14" t="s">
        <v>263</v>
      </c>
      <c r="C6091" s="14" t="s">
        <v>3077</v>
      </c>
    </row>
    <row r="6092" spans="1:3" x14ac:dyDescent="0.25">
      <c r="A6092" s="17" t="s">
        <v>3102</v>
      </c>
      <c r="B6092" s="14" t="s">
        <v>263</v>
      </c>
      <c r="C6092" s="14" t="s">
        <v>3100</v>
      </c>
    </row>
    <row r="6093" spans="1:3" x14ac:dyDescent="0.25">
      <c r="A6093" s="17" t="s">
        <v>3101</v>
      </c>
      <c r="B6093" s="14" t="s">
        <v>263</v>
      </c>
      <c r="C6093" s="14" t="s">
        <v>3100</v>
      </c>
    </row>
    <row r="6094" spans="1:3" x14ac:dyDescent="0.25">
      <c r="A6094" s="17" t="s">
        <v>3099</v>
      </c>
      <c r="B6094" s="14" t="s">
        <v>263</v>
      </c>
      <c r="C6094" s="14" t="s">
        <v>3052</v>
      </c>
    </row>
    <row r="6095" spans="1:3" x14ac:dyDescent="0.25">
      <c r="A6095" s="17" t="s">
        <v>3098</v>
      </c>
      <c r="B6095" s="14" t="s">
        <v>263</v>
      </c>
      <c r="C6095" s="14" t="s">
        <v>3052</v>
      </c>
    </row>
    <row r="6096" spans="1:3" x14ac:dyDescent="0.25">
      <c r="A6096" s="17" t="s">
        <v>3097</v>
      </c>
      <c r="B6096" s="14" t="s">
        <v>263</v>
      </c>
      <c r="C6096" s="14" t="s">
        <v>3052</v>
      </c>
    </row>
    <row r="6097" spans="1:3" x14ac:dyDescent="0.25">
      <c r="A6097" s="17" t="s">
        <v>3096</v>
      </c>
      <c r="B6097" s="14" t="s">
        <v>263</v>
      </c>
      <c r="C6097" s="14" t="s">
        <v>3052</v>
      </c>
    </row>
    <row r="6098" spans="1:3" x14ac:dyDescent="0.25">
      <c r="A6098" s="17" t="s">
        <v>3095</v>
      </c>
      <c r="B6098" s="14" t="s">
        <v>263</v>
      </c>
      <c r="C6098" s="14" t="s">
        <v>3052</v>
      </c>
    </row>
    <row r="6099" spans="1:3" x14ac:dyDescent="0.25">
      <c r="A6099" s="17" t="s">
        <v>3094</v>
      </c>
      <c r="B6099" s="14" t="s">
        <v>263</v>
      </c>
      <c r="C6099" s="14" t="s">
        <v>3052</v>
      </c>
    </row>
    <row r="6100" spans="1:3" x14ac:dyDescent="0.25">
      <c r="A6100" s="17" t="s">
        <v>3093</v>
      </c>
      <c r="B6100" s="14" t="s">
        <v>263</v>
      </c>
      <c r="C6100" s="14" t="s">
        <v>3052</v>
      </c>
    </row>
    <row r="6101" spans="1:3" x14ac:dyDescent="0.25">
      <c r="A6101" s="17" t="s">
        <v>3092</v>
      </c>
      <c r="B6101" s="14" t="s">
        <v>263</v>
      </c>
      <c r="C6101" s="14" t="s">
        <v>3091</v>
      </c>
    </row>
    <row r="6102" spans="1:3" x14ac:dyDescent="0.25">
      <c r="A6102" s="17" t="s">
        <v>3090</v>
      </c>
      <c r="B6102" s="14" t="s">
        <v>263</v>
      </c>
      <c r="C6102" s="14" t="s">
        <v>3052</v>
      </c>
    </row>
    <row r="6103" spans="1:3" x14ac:dyDescent="0.25">
      <c r="A6103" s="17" t="s">
        <v>3089</v>
      </c>
      <c r="B6103" s="14" t="s">
        <v>263</v>
      </c>
      <c r="C6103" s="14" t="s">
        <v>3052</v>
      </c>
    </row>
    <row r="6104" spans="1:3" x14ac:dyDescent="0.25">
      <c r="A6104" s="17" t="s">
        <v>3088</v>
      </c>
      <c r="B6104" s="14" t="s">
        <v>263</v>
      </c>
      <c r="C6104" s="14" t="s">
        <v>3052</v>
      </c>
    </row>
    <row r="6105" spans="1:3" x14ac:dyDescent="0.25">
      <c r="A6105" s="17" t="s">
        <v>3087</v>
      </c>
      <c r="B6105" s="14" t="s">
        <v>263</v>
      </c>
      <c r="C6105" s="14" t="s">
        <v>3050</v>
      </c>
    </row>
    <row r="6106" spans="1:3" x14ac:dyDescent="0.25">
      <c r="A6106" s="17" t="s">
        <v>3086</v>
      </c>
      <c r="B6106" s="14" t="s">
        <v>263</v>
      </c>
      <c r="C6106" s="14" t="s">
        <v>3050</v>
      </c>
    </row>
    <row r="6107" spans="1:3" x14ac:dyDescent="0.25">
      <c r="A6107" s="17" t="s">
        <v>3085</v>
      </c>
      <c r="B6107" s="14" t="s">
        <v>259</v>
      </c>
      <c r="C6107" s="14" t="s">
        <v>2920</v>
      </c>
    </row>
    <row r="6108" spans="1:3" x14ac:dyDescent="0.25">
      <c r="A6108" s="17" t="s">
        <v>3084</v>
      </c>
      <c r="B6108" s="14" t="s">
        <v>263</v>
      </c>
      <c r="C6108" s="14" t="s">
        <v>3050</v>
      </c>
    </row>
    <row r="6109" spans="1:3" x14ac:dyDescent="0.25">
      <c r="A6109" s="17" t="s">
        <v>3083</v>
      </c>
      <c r="B6109" s="14" t="s">
        <v>263</v>
      </c>
      <c r="C6109" s="14" t="s">
        <v>3048</v>
      </c>
    </row>
    <row r="6110" spans="1:3" x14ac:dyDescent="0.25">
      <c r="A6110" s="17" t="s">
        <v>3081</v>
      </c>
      <c r="B6110" s="14" t="s">
        <v>263</v>
      </c>
      <c r="C6110" s="14" t="s">
        <v>3082</v>
      </c>
    </row>
    <row r="6111" spans="1:3" x14ac:dyDescent="0.25">
      <c r="A6111" s="17" t="s">
        <v>3081</v>
      </c>
      <c r="B6111" s="14" t="s">
        <v>263</v>
      </c>
      <c r="C6111" s="14" t="s">
        <v>3080</v>
      </c>
    </row>
    <row r="6112" spans="1:3" x14ac:dyDescent="0.25">
      <c r="A6112" s="17" t="s">
        <v>3079</v>
      </c>
      <c r="B6112" s="14" t="s">
        <v>263</v>
      </c>
      <c r="C6112" s="14" t="s">
        <v>3048</v>
      </c>
    </row>
    <row r="6113" spans="1:3" x14ac:dyDescent="0.25">
      <c r="A6113" s="17" t="s">
        <v>3078</v>
      </c>
      <c r="B6113" s="14" t="s">
        <v>263</v>
      </c>
      <c r="C6113" s="14" t="s">
        <v>3077</v>
      </c>
    </row>
    <row r="6114" spans="1:3" x14ac:dyDescent="0.25">
      <c r="A6114" s="17" t="s">
        <v>3076</v>
      </c>
      <c r="B6114" s="14" t="s">
        <v>263</v>
      </c>
      <c r="C6114" s="14" t="s">
        <v>3070</v>
      </c>
    </row>
    <row r="6115" spans="1:3" x14ac:dyDescent="0.25">
      <c r="A6115" s="17" t="s">
        <v>3075</v>
      </c>
      <c r="B6115" s="14" t="s">
        <v>263</v>
      </c>
      <c r="C6115" s="14" t="s">
        <v>3074</v>
      </c>
    </row>
    <row r="6116" spans="1:3" x14ac:dyDescent="0.25">
      <c r="A6116" s="17" t="s">
        <v>3073</v>
      </c>
      <c r="B6116" s="14" t="s">
        <v>263</v>
      </c>
      <c r="C6116" s="14" t="s">
        <v>3048</v>
      </c>
    </row>
    <row r="6117" spans="1:3" x14ac:dyDescent="0.25">
      <c r="A6117" s="17" t="s">
        <v>3072</v>
      </c>
      <c r="B6117" s="14" t="s">
        <v>263</v>
      </c>
      <c r="C6117" s="14" t="s">
        <v>3070</v>
      </c>
    </row>
    <row r="6118" spans="1:3" x14ac:dyDescent="0.25">
      <c r="A6118" s="17" t="s">
        <v>3071</v>
      </c>
      <c r="B6118" s="14" t="s">
        <v>263</v>
      </c>
      <c r="C6118" s="14" t="s">
        <v>3070</v>
      </c>
    </row>
    <row r="6119" spans="1:3" x14ac:dyDescent="0.25">
      <c r="A6119" s="17" t="s">
        <v>3069</v>
      </c>
      <c r="B6119" s="14" t="s">
        <v>263</v>
      </c>
      <c r="C6119" s="14" t="s">
        <v>3068</v>
      </c>
    </row>
    <row r="6120" spans="1:3" x14ac:dyDescent="0.25">
      <c r="A6120" s="17" t="s">
        <v>3067</v>
      </c>
      <c r="B6120" s="14" t="s">
        <v>263</v>
      </c>
      <c r="C6120" s="14" t="s">
        <v>3066</v>
      </c>
    </row>
    <row r="6121" spans="1:3" x14ac:dyDescent="0.25">
      <c r="A6121" s="17" t="s">
        <v>3065</v>
      </c>
      <c r="B6121" s="14" t="s">
        <v>263</v>
      </c>
      <c r="C6121" s="14" t="s">
        <v>3064</v>
      </c>
    </row>
    <row r="6122" spans="1:3" x14ac:dyDescent="0.25">
      <c r="A6122" s="17" t="s">
        <v>3063</v>
      </c>
      <c r="B6122" s="14" t="s">
        <v>263</v>
      </c>
      <c r="C6122" s="14" t="s">
        <v>3062</v>
      </c>
    </row>
    <row r="6123" spans="1:3" x14ac:dyDescent="0.25">
      <c r="A6123" s="17" t="s">
        <v>3061</v>
      </c>
      <c r="B6123" s="14" t="s">
        <v>263</v>
      </c>
      <c r="C6123" s="14" t="s">
        <v>3059</v>
      </c>
    </row>
    <row r="6124" spans="1:3" x14ac:dyDescent="0.25">
      <c r="A6124" s="17" t="s">
        <v>3060</v>
      </c>
      <c r="B6124" s="14" t="s">
        <v>263</v>
      </c>
      <c r="C6124" s="14" t="s">
        <v>3059</v>
      </c>
    </row>
    <row r="6125" spans="1:3" x14ac:dyDescent="0.25">
      <c r="A6125" s="17" t="s">
        <v>3058</v>
      </c>
      <c r="B6125" s="14" t="s">
        <v>263</v>
      </c>
      <c r="C6125" s="14" t="s">
        <v>3052</v>
      </c>
    </row>
    <row r="6126" spans="1:3" x14ac:dyDescent="0.25">
      <c r="A6126" s="17" t="s">
        <v>3057</v>
      </c>
      <c r="B6126" s="14" t="s">
        <v>263</v>
      </c>
      <c r="C6126" s="14" t="s">
        <v>3052</v>
      </c>
    </row>
    <row r="6127" spans="1:3" x14ac:dyDescent="0.25">
      <c r="A6127" s="17" t="s">
        <v>3056</v>
      </c>
      <c r="B6127" s="14" t="s">
        <v>263</v>
      </c>
      <c r="C6127" s="14" t="s">
        <v>3055</v>
      </c>
    </row>
    <row r="6128" spans="1:3" x14ac:dyDescent="0.25">
      <c r="A6128" s="17" t="s">
        <v>3054</v>
      </c>
      <c r="B6128" s="14" t="s">
        <v>263</v>
      </c>
      <c r="C6128" s="14" t="s">
        <v>3050</v>
      </c>
    </row>
    <row r="6129" spans="1:3" x14ac:dyDescent="0.25">
      <c r="A6129" s="17" t="s">
        <v>3053</v>
      </c>
      <c r="B6129" s="14" t="s">
        <v>263</v>
      </c>
      <c r="C6129" s="14" t="s">
        <v>3052</v>
      </c>
    </row>
    <row r="6130" spans="1:3" x14ac:dyDescent="0.25">
      <c r="A6130" s="17" t="s">
        <v>3051</v>
      </c>
      <c r="B6130" s="14" t="s">
        <v>263</v>
      </c>
      <c r="C6130" s="14" t="s">
        <v>3050</v>
      </c>
    </row>
    <row r="6131" spans="1:3" x14ac:dyDescent="0.25">
      <c r="A6131" s="17" t="s">
        <v>3049</v>
      </c>
      <c r="B6131" s="14" t="s">
        <v>263</v>
      </c>
      <c r="C6131" s="14" t="s">
        <v>3048</v>
      </c>
    </row>
    <row r="6132" spans="1:3" x14ac:dyDescent="0.25">
      <c r="A6132" s="17" t="s">
        <v>3047</v>
      </c>
      <c r="B6132" s="14" t="s">
        <v>259</v>
      </c>
      <c r="C6132" s="14" t="s">
        <v>2981</v>
      </c>
    </row>
    <row r="6133" spans="1:3" x14ac:dyDescent="0.25">
      <c r="A6133" s="17" t="s">
        <v>3046</v>
      </c>
      <c r="B6133" s="14" t="s">
        <v>259</v>
      </c>
      <c r="C6133" s="14" t="s">
        <v>2981</v>
      </c>
    </row>
    <row r="6134" spans="1:3" x14ac:dyDescent="0.25">
      <c r="A6134" s="17" t="s">
        <v>3045</v>
      </c>
      <c r="B6134" s="14" t="s">
        <v>259</v>
      </c>
      <c r="C6134" s="14" t="s">
        <v>2981</v>
      </c>
    </row>
    <row r="6135" spans="1:3" x14ac:dyDescent="0.25">
      <c r="A6135" s="17" t="s">
        <v>3044</v>
      </c>
      <c r="B6135" s="14" t="s">
        <v>259</v>
      </c>
      <c r="C6135" s="14" t="s">
        <v>2981</v>
      </c>
    </row>
    <row r="6136" spans="1:3" x14ac:dyDescent="0.25">
      <c r="A6136" s="17" t="s">
        <v>3043</v>
      </c>
      <c r="B6136" s="14" t="s">
        <v>259</v>
      </c>
      <c r="C6136" s="14" t="s">
        <v>2981</v>
      </c>
    </row>
    <row r="6137" spans="1:3" x14ac:dyDescent="0.25">
      <c r="A6137" s="17" t="s">
        <v>3042</v>
      </c>
      <c r="B6137" s="14" t="s">
        <v>259</v>
      </c>
      <c r="C6137" s="14" t="s">
        <v>2981</v>
      </c>
    </row>
    <row r="6138" spans="1:3" x14ac:dyDescent="0.25">
      <c r="A6138" s="17" t="s">
        <v>3041</v>
      </c>
      <c r="B6138" s="14" t="s">
        <v>259</v>
      </c>
      <c r="C6138" s="14" t="s">
        <v>2981</v>
      </c>
    </row>
    <row r="6139" spans="1:3" x14ac:dyDescent="0.25">
      <c r="A6139" s="17" t="s">
        <v>3040</v>
      </c>
      <c r="B6139" s="14" t="s">
        <v>259</v>
      </c>
      <c r="C6139" s="14" t="s">
        <v>2981</v>
      </c>
    </row>
    <row r="6140" spans="1:3" x14ac:dyDescent="0.25">
      <c r="A6140" s="17" t="s">
        <v>3039</v>
      </c>
      <c r="B6140" s="14" t="s">
        <v>259</v>
      </c>
      <c r="C6140" s="14" t="s">
        <v>2981</v>
      </c>
    </row>
    <row r="6141" spans="1:3" x14ac:dyDescent="0.25">
      <c r="A6141" s="17" t="s">
        <v>3038</v>
      </c>
      <c r="B6141" s="14" t="s">
        <v>259</v>
      </c>
      <c r="C6141" s="14" t="s">
        <v>2981</v>
      </c>
    </row>
    <row r="6142" spans="1:3" x14ac:dyDescent="0.25">
      <c r="A6142" s="17" t="s">
        <v>3037</v>
      </c>
      <c r="B6142" s="14" t="s">
        <v>259</v>
      </c>
      <c r="C6142" s="14" t="s">
        <v>2981</v>
      </c>
    </row>
    <row r="6143" spans="1:3" x14ac:dyDescent="0.25">
      <c r="A6143" s="17" t="s">
        <v>3036</v>
      </c>
      <c r="B6143" s="14" t="s">
        <v>259</v>
      </c>
      <c r="C6143" s="14" t="s">
        <v>2981</v>
      </c>
    </row>
    <row r="6144" spans="1:3" x14ac:dyDescent="0.25">
      <c r="A6144" s="17" t="s">
        <v>3035</v>
      </c>
      <c r="B6144" s="14" t="s">
        <v>259</v>
      </c>
      <c r="C6144" s="14" t="s">
        <v>2981</v>
      </c>
    </row>
    <row r="6145" spans="1:3" x14ac:dyDescent="0.25">
      <c r="A6145" s="17" t="s">
        <v>3033</v>
      </c>
      <c r="B6145" s="14" t="s">
        <v>259</v>
      </c>
      <c r="C6145" s="14" t="s">
        <v>3034</v>
      </c>
    </row>
    <row r="6146" spans="1:3" x14ac:dyDescent="0.25">
      <c r="A6146" s="17" t="s">
        <v>3033</v>
      </c>
      <c r="B6146" s="14" t="s">
        <v>259</v>
      </c>
      <c r="C6146" s="14" t="s">
        <v>3032</v>
      </c>
    </row>
    <row r="6147" spans="1:3" x14ac:dyDescent="0.25">
      <c r="A6147" s="17" t="s">
        <v>3031</v>
      </c>
      <c r="B6147" s="14" t="s">
        <v>259</v>
      </c>
      <c r="C6147" s="14" t="s">
        <v>2981</v>
      </c>
    </row>
    <row r="6148" spans="1:3" x14ac:dyDescent="0.25">
      <c r="A6148" s="17" t="s">
        <v>3030</v>
      </c>
      <c r="B6148" s="14" t="s">
        <v>259</v>
      </c>
      <c r="C6148" s="14" t="s">
        <v>2981</v>
      </c>
    </row>
    <row r="6149" spans="1:3" x14ac:dyDescent="0.25">
      <c r="A6149" s="17" t="s">
        <v>3029</v>
      </c>
      <c r="B6149" s="14" t="s">
        <v>259</v>
      </c>
      <c r="C6149" s="14" t="s">
        <v>2981</v>
      </c>
    </row>
    <row r="6150" spans="1:3" x14ac:dyDescent="0.25">
      <c r="A6150" s="17" t="s">
        <v>3028</v>
      </c>
      <c r="B6150" s="14" t="s">
        <v>259</v>
      </c>
      <c r="C6150" s="14" t="s">
        <v>2981</v>
      </c>
    </row>
    <row r="6151" spans="1:3" x14ac:dyDescent="0.25">
      <c r="A6151" s="17" t="s">
        <v>3027</v>
      </c>
      <c r="B6151" s="14" t="s">
        <v>259</v>
      </c>
      <c r="C6151" s="14" t="s">
        <v>2981</v>
      </c>
    </row>
    <row r="6152" spans="1:3" x14ac:dyDescent="0.25">
      <c r="A6152" s="17" t="s">
        <v>3026</v>
      </c>
      <c r="B6152" s="14" t="s">
        <v>259</v>
      </c>
      <c r="C6152" s="14" t="s">
        <v>2966</v>
      </c>
    </row>
    <row r="6153" spans="1:3" x14ac:dyDescent="0.25">
      <c r="A6153" s="17" t="s">
        <v>3025</v>
      </c>
      <c r="B6153" s="14" t="s">
        <v>259</v>
      </c>
      <c r="C6153" s="14" t="s">
        <v>2966</v>
      </c>
    </row>
    <row r="6154" spans="1:3" x14ac:dyDescent="0.25">
      <c r="A6154" s="17" t="s">
        <v>3024</v>
      </c>
      <c r="B6154" s="14" t="s">
        <v>259</v>
      </c>
      <c r="C6154" s="14" t="s">
        <v>2966</v>
      </c>
    </row>
    <row r="6155" spans="1:3" x14ac:dyDescent="0.25">
      <c r="A6155" s="17" t="s">
        <v>3023</v>
      </c>
      <c r="B6155" s="14" t="s">
        <v>259</v>
      </c>
      <c r="C6155" s="14" t="s">
        <v>2981</v>
      </c>
    </row>
    <row r="6156" spans="1:3" x14ac:dyDescent="0.25">
      <c r="A6156" s="17" t="s">
        <v>3022</v>
      </c>
      <c r="B6156" s="14" t="s">
        <v>259</v>
      </c>
      <c r="C6156" s="14" t="s">
        <v>2981</v>
      </c>
    </row>
    <row r="6157" spans="1:3" x14ac:dyDescent="0.25">
      <c r="A6157" s="17" t="s">
        <v>3021</v>
      </c>
      <c r="B6157" s="14" t="s">
        <v>259</v>
      </c>
      <c r="C6157" s="14" t="s">
        <v>2981</v>
      </c>
    </row>
    <row r="6158" spans="1:3" x14ac:dyDescent="0.25">
      <c r="A6158" s="17" t="s">
        <v>3020</v>
      </c>
      <c r="B6158" s="14" t="s">
        <v>259</v>
      </c>
      <c r="C6158" s="14" t="s">
        <v>2981</v>
      </c>
    </row>
    <row r="6159" spans="1:3" x14ac:dyDescent="0.25">
      <c r="A6159" s="17" t="s">
        <v>3019</v>
      </c>
      <c r="B6159" s="14" t="s">
        <v>259</v>
      </c>
      <c r="C6159" s="14" t="s">
        <v>2981</v>
      </c>
    </row>
    <row r="6160" spans="1:3" x14ac:dyDescent="0.25">
      <c r="A6160" s="17" t="s">
        <v>3018</v>
      </c>
      <c r="B6160" s="14" t="s">
        <v>259</v>
      </c>
      <c r="C6160" s="14" t="s">
        <v>3003</v>
      </c>
    </row>
    <row r="6161" spans="1:3" x14ac:dyDescent="0.25">
      <c r="A6161" s="17" t="s">
        <v>3017</v>
      </c>
      <c r="B6161" s="14" t="s">
        <v>259</v>
      </c>
      <c r="C6161" s="14" t="s">
        <v>3003</v>
      </c>
    </row>
    <row r="6162" spans="1:3" x14ac:dyDescent="0.25">
      <c r="A6162" s="17" t="s">
        <v>3016</v>
      </c>
      <c r="B6162" s="14" t="s">
        <v>259</v>
      </c>
      <c r="C6162" s="14" t="s">
        <v>3003</v>
      </c>
    </row>
    <row r="6163" spans="1:3" x14ac:dyDescent="0.25">
      <c r="A6163" s="17" t="s">
        <v>3015</v>
      </c>
      <c r="B6163" s="14" t="s">
        <v>259</v>
      </c>
      <c r="C6163" s="14" t="s">
        <v>3003</v>
      </c>
    </row>
    <row r="6164" spans="1:3" x14ac:dyDescent="0.25">
      <c r="A6164" s="17" t="s">
        <v>3014</v>
      </c>
      <c r="B6164" s="14" t="s">
        <v>259</v>
      </c>
      <c r="C6164" s="14" t="s">
        <v>3003</v>
      </c>
    </row>
    <row r="6165" spans="1:3" x14ac:dyDescent="0.25">
      <c r="A6165" s="17" t="s">
        <v>3013</v>
      </c>
      <c r="B6165" s="14" t="s">
        <v>259</v>
      </c>
      <c r="C6165" s="14" t="s">
        <v>3003</v>
      </c>
    </row>
    <row r="6166" spans="1:3" x14ac:dyDescent="0.25">
      <c r="A6166" s="17" t="s">
        <v>3012</v>
      </c>
      <c r="B6166" s="14" t="s">
        <v>259</v>
      </c>
      <c r="C6166" s="14" t="s">
        <v>3003</v>
      </c>
    </row>
    <row r="6167" spans="1:3" x14ac:dyDescent="0.25">
      <c r="A6167" s="17" t="s">
        <v>3011</v>
      </c>
      <c r="B6167" s="14" t="s">
        <v>259</v>
      </c>
      <c r="C6167" s="14" t="s">
        <v>3003</v>
      </c>
    </row>
    <row r="6168" spans="1:3" x14ac:dyDescent="0.25">
      <c r="A6168" s="17" t="s">
        <v>3010</v>
      </c>
      <c r="B6168" s="14" t="s">
        <v>259</v>
      </c>
      <c r="C6168" s="14" t="s">
        <v>3003</v>
      </c>
    </row>
    <row r="6169" spans="1:3" x14ac:dyDescent="0.25">
      <c r="A6169" s="17" t="s">
        <v>3009</v>
      </c>
      <c r="B6169" s="14" t="s">
        <v>259</v>
      </c>
      <c r="C6169" s="14" t="s">
        <v>2960</v>
      </c>
    </row>
    <row r="6170" spans="1:3" x14ac:dyDescent="0.25">
      <c r="A6170" s="17" t="s">
        <v>3008</v>
      </c>
      <c r="B6170" s="14" t="s">
        <v>259</v>
      </c>
      <c r="C6170" s="14" t="s">
        <v>3003</v>
      </c>
    </row>
    <row r="6171" spans="1:3" x14ac:dyDescent="0.25">
      <c r="A6171" s="17" t="s">
        <v>3007</v>
      </c>
      <c r="B6171" s="14" t="s">
        <v>259</v>
      </c>
      <c r="C6171" s="14" t="s">
        <v>2960</v>
      </c>
    </row>
    <row r="6172" spans="1:3" x14ac:dyDescent="0.25">
      <c r="A6172" s="17" t="s">
        <v>3006</v>
      </c>
      <c r="B6172" s="14" t="s">
        <v>259</v>
      </c>
      <c r="C6172" s="14" t="s">
        <v>2960</v>
      </c>
    </row>
    <row r="6173" spans="1:3" x14ac:dyDescent="0.25">
      <c r="A6173" s="17" t="s">
        <v>3005</v>
      </c>
      <c r="B6173" s="14" t="s">
        <v>259</v>
      </c>
      <c r="C6173" s="14" t="s">
        <v>3003</v>
      </c>
    </row>
    <row r="6174" spans="1:3" x14ac:dyDescent="0.25">
      <c r="A6174" s="17" t="s">
        <v>3004</v>
      </c>
      <c r="B6174" s="14" t="s">
        <v>259</v>
      </c>
      <c r="C6174" s="14" t="s">
        <v>3003</v>
      </c>
    </row>
    <row r="6175" spans="1:3" x14ac:dyDescent="0.25">
      <c r="A6175" s="17" t="s">
        <v>3002</v>
      </c>
      <c r="B6175" s="14" t="s">
        <v>259</v>
      </c>
      <c r="C6175" s="14" t="s">
        <v>2948</v>
      </c>
    </row>
    <row r="6176" spans="1:3" x14ac:dyDescent="0.25">
      <c r="A6176" s="17" t="s">
        <v>3001</v>
      </c>
      <c r="B6176" s="14" t="s">
        <v>259</v>
      </c>
      <c r="C6176" s="14" t="s">
        <v>2948</v>
      </c>
    </row>
    <row r="6177" spans="1:3" x14ac:dyDescent="0.25">
      <c r="A6177" s="17" t="s">
        <v>3000</v>
      </c>
      <c r="B6177" s="14" t="s">
        <v>259</v>
      </c>
      <c r="C6177" s="14" t="s">
        <v>2948</v>
      </c>
    </row>
    <row r="6178" spans="1:3" x14ac:dyDescent="0.25">
      <c r="A6178" s="17" t="s">
        <v>2999</v>
      </c>
      <c r="B6178" s="14" t="s">
        <v>259</v>
      </c>
      <c r="C6178" s="14" t="s">
        <v>2944</v>
      </c>
    </row>
    <row r="6179" spans="1:3" x14ac:dyDescent="0.25">
      <c r="A6179" s="17" t="s">
        <v>2998</v>
      </c>
      <c r="B6179" s="14" t="s">
        <v>259</v>
      </c>
      <c r="C6179" s="14" t="s">
        <v>2944</v>
      </c>
    </row>
    <row r="6180" spans="1:3" x14ac:dyDescent="0.25">
      <c r="A6180" s="17" t="s">
        <v>2997</v>
      </c>
      <c r="B6180" s="14" t="s">
        <v>259</v>
      </c>
      <c r="C6180" s="14" t="s">
        <v>2944</v>
      </c>
    </row>
    <row r="6181" spans="1:3" x14ac:dyDescent="0.25">
      <c r="A6181" s="17" t="s">
        <v>2996</v>
      </c>
      <c r="B6181" s="14" t="s">
        <v>259</v>
      </c>
      <c r="C6181" s="14" t="s">
        <v>2944</v>
      </c>
    </row>
    <row r="6182" spans="1:3" x14ac:dyDescent="0.25">
      <c r="A6182" s="17" t="s">
        <v>2995</v>
      </c>
      <c r="B6182" s="14" t="s">
        <v>259</v>
      </c>
      <c r="C6182" s="14" t="s">
        <v>2944</v>
      </c>
    </row>
    <row r="6183" spans="1:3" x14ac:dyDescent="0.25">
      <c r="A6183" s="17" t="s">
        <v>2994</v>
      </c>
      <c r="B6183" s="14" t="s">
        <v>259</v>
      </c>
      <c r="C6183" s="14" t="s">
        <v>2948</v>
      </c>
    </row>
    <row r="6184" spans="1:3" x14ac:dyDescent="0.25">
      <c r="A6184" s="17" t="s">
        <v>2993</v>
      </c>
      <c r="B6184" s="14" t="s">
        <v>259</v>
      </c>
      <c r="C6184" s="14" t="s">
        <v>2948</v>
      </c>
    </row>
    <row r="6185" spans="1:3" x14ac:dyDescent="0.25">
      <c r="A6185" s="17" t="s">
        <v>2992</v>
      </c>
      <c r="B6185" s="14" t="s">
        <v>259</v>
      </c>
      <c r="C6185" s="14" t="s">
        <v>2948</v>
      </c>
    </row>
    <row r="6186" spans="1:3" x14ac:dyDescent="0.25">
      <c r="A6186" s="17" t="s">
        <v>2991</v>
      </c>
      <c r="B6186" s="14" t="s">
        <v>259</v>
      </c>
      <c r="C6186" s="14" t="s">
        <v>2942</v>
      </c>
    </row>
    <row r="6187" spans="1:3" x14ac:dyDescent="0.25">
      <c r="A6187" s="17" t="s">
        <v>2990</v>
      </c>
      <c r="B6187" s="14" t="s">
        <v>259</v>
      </c>
      <c r="C6187" s="14" t="s">
        <v>2942</v>
      </c>
    </row>
    <row r="6188" spans="1:3" x14ac:dyDescent="0.25">
      <c r="A6188" s="17" t="s">
        <v>2989</v>
      </c>
      <c r="B6188" s="14" t="s">
        <v>259</v>
      </c>
      <c r="C6188" s="14" t="s">
        <v>2942</v>
      </c>
    </row>
    <row r="6189" spans="1:3" x14ac:dyDescent="0.25">
      <c r="A6189" s="17" t="s">
        <v>2988</v>
      </c>
      <c r="B6189" s="14" t="s">
        <v>259</v>
      </c>
      <c r="C6189" s="14" t="s">
        <v>2942</v>
      </c>
    </row>
    <row r="6190" spans="1:3" x14ac:dyDescent="0.25">
      <c r="A6190" s="17" t="s">
        <v>2987</v>
      </c>
      <c r="B6190" s="14" t="s">
        <v>259</v>
      </c>
      <c r="C6190" s="14" t="s">
        <v>2983</v>
      </c>
    </row>
    <row r="6191" spans="1:3" x14ac:dyDescent="0.25">
      <c r="A6191" s="17" t="s">
        <v>2986</v>
      </c>
      <c r="B6191" s="14" t="s">
        <v>259</v>
      </c>
      <c r="C6191" s="14" t="s">
        <v>2983</v>
      </c>
    </row>
    <row r="6192" spans="1:3" x14ac:dyDescent="0.25">
      <c r="A6192" s="17" t="s">
        <v>2985</v>
      </c>
      <c r="B6192" s="14" t="s">
        <v>259</v>
      </c>
      <c r="C6192" s="14" t="s">
        <v>2983</v>
      </c>
    </row>
    <row r="6193" spans="1:3" x14ac:dyDescent="0.25">
      <c r="A6193" s="17" t="s">
        <v>2984</v>
      </c>
      <c r="B6193" s="14" t="s">
        <v>259</v>
      </c>
      <c r="C6193" s="14" t="s">
        <v>2983</v>
      </c>
    </row>
    <row r="6194" spans="1:3" x14ac:dyDescent="0.25">
      <c r="A6194" s="17" t="s">
        <v>2982</v>
      </c>
      <c r="B6194" s="14" t="s">
        <v>259</v>
      </c>
      <c r="C6194" s="14" t="s">
        <v>2908</v>
      </c>
    </row>
    <row r="6195" spans="1:3" x14ac:dyDescent="0.25">
      <c r="A6195" s="17" t="s">
        <v>2982</v>
      </c>
      <c r="B6195" s="14" t="s">
        <v>259</v>
      </c>
      <c r="C6195" s="14" t="s">
        <v>2981</v>
      </c>
    </row>
    <row r="6196" spans="1:3" x14ac:dyDescent="0.25">
      <c r="A6196" s="17" t="s">
        <v>2980</v>
      </c>
      <c r="B6196" s="14" t="s">
        <v>259</v>
      </c>
      <c r="C6196" s="14" t="s">
        <v>2908</v>
      </c>
    </row>
    <row r="6197" spans="1:3" x14ac:dyDescent="0.25">
      <c r="A6197" s="17" t="s">
        <v>2979</v>
      </c>
      <c r="B6197" s="14" t="s">
        <v>259</v>
      </c>
      <c r="C6197" s="14" t="s">
        <v>2978</v>
      </c>
    </row>
    <row r="6198" spans="1:3" x14ac:dyDescent="0.25">
      <c r="A6198" s="17" t="s">
        <v>2977</v>
      </c>
      <c r="B6198" s="14" t="s">
        <v>259</v>
      </c>
      <c r="C6198" s="14" t="s">
        <v>2908</v>
      </c>
    </row>
    <row r="6199" spans="1:3" x14ac:dyDescent="0.25">
      <c r="A6199" s="17" t="s">
        <v>2976</v>
      </c>
      <c r="B6199" s="14" t="s">
        <v>259</v>
      </c>
      <c r="C6199" s="14" t="s">
        <v>2908</v>
      </c>
    </row>
    <row r="6200" spans="1:3" x14ac:dyDescent="0.25">
      <c r="A6200" s="17" t="s">
        <v>2975</v>
      </c>
      <c r="B6200" s="14" t="s">
        <v>259</v>
      </c>
      <c r="C6200" s="14" t="s">
        <v>2908</v>
      </c>
    </row>
    <row r="6201" spans="1:3" x14ac:dyDescent="0.25">
      <c r="A6201" s="17" t="s">
        <v>2974</v>
      </c>
      <c r="B6201" s="14" t="s">
        <v>259</v>
      </c>
      <c r="C6201" s="14" t="s">
        <v>2908</v>
      </c>
    </row>
    <row r="6202" spans="1:3" x14ac:dyDescent="0.25">
      <c r="A6202" s="17" t="s">
        <v>2973</v>
      </c>
      <c r="B6202" s="14" t="s">
        <v>259</v>
      </c>
      <c r="C6202" s="14" t="s">
        <v>2966</v>
      </c>
    </row>
    <row r="6203" spans="1:3" x14ac:dyDescent="0.25">
      <c r="A6203" s="17" t="s">
        <v>2972</v>
      </c>
      <c r="B6203" s="14" t="s">
        <v>259</v>
      </c>
      <c r="C6203" s="14" t="s">
        <v>2966</v>
      </c>
    </row>
    <row r="6204" spans="1:3" x14ac:dyDescent="0.25">
      <c r="A6204" s="17" t="s">
        <v>2971</v>
      </c>
      <c r="B6204" s="14" t="s">
        <v>259</v>
      </c>
      <c r="C6204" s="14" t="s">
        <v>2966</v>
      </c>
    </row>
    <row r="6205" spans="1:3" x14ac:dyDescent="0.25">
      <c r="A6205" s="17" t="s">
        <v>2970</v>
      </c>
      <c r="B6205" s="14" t="s">
        <v>259</v>
      </c>
      <c r="C6205" s="14" t="s">
        <v>2966</v>
      </c>
    </row>
    <row r="6206" spans="1:3" x14ac:dyDescent="0.25">
      <c r="A6206" s="17" t="s">
        <v>2969</v>
      </c>
      <c r="B6206" s="14" t="s">
        <v>259</v>
      </c>
      <c r="C6206" s="14" t="s">
        <v>2966</v>
      </c>
    </row>
    <row r="6207" spans="1:3" x14ac:dyDescent="0.25">
      <c r="A6207" s="17" t="s">
        <v>2968</v>
      </c>
      <c r="B6207" s="14" t="s">
        <v>259</v>
      </c>
      <c r="C6207" s="14" t="s">
        <v>2908</v>
      </c>
    </row>
    <row r="6208" spans="1:3" x14ac:dyDescent="0.25">
      <c r="A6208" s="17" t="s">
        <v>2967</v>
      </c>
      <c r="B6208" s="14" t="s">
        <v>259</v>
      </c>
      <c r="C6208" s="14" t="s">
        <v>2966</v>
      </c>
    </row>
    <row r="6209" spans="1:3" x14ac:dyDescent="0.25">
      <c r="A6209" s="17" t="s">
        <v>2965</v>
      </c>
      <c r="B6209" s="14" t="s">
        <v>259</v>
      </c>
      <c r="C6209" s="14" t="s">
        <v>2960</v>
      </c>
    </row>
    <row r="6210" spans="1:3" x14ac:dyDescent="0.25">
      <c r="A6210" s="17" t="s">
        <v>2964</v>
      </c>
      <c r="B6210" s="14" t="s">
        <v>259</v>
      </c>
      <c r="C6210" s="14" t="s">
        <v>2960</v>
      </c>
    </row>
    <row r="6211" spans="1:3" x14ac:dyDescent="0.25">
      <c r="A6211" s="17" t="s">
        <v>2963</v>
      </c>
      <c r="B6211" s="14" t="s">
        <v>259</v>
      </c>
      <c r="C6211" s="14" t="s">
        <v>2960</v>
      </c>
    </row>
    <row r="6212" spans="1:3" x14ac:dyDescent="0.25">
      <c r="A6212" s="17" t="s">
        <v>2962</v>
      </c>
      <c r="B6212" s="14" t="s">
        <v>259</v>
      </c>
      <c r="C6212" s="14" t="s">
        <v>2960</v>
      </c>
    </row>
    <row r="6213" spans="1:3" x14ac:dyDescent="0.25">
      <c r="A6213" s="17" t="s">
        <v>2961</v>
      </c>
      <c r="B6213" s="14" t="s">
        <v>259</v>
      </c>
      <c r="C6213" s="14" t="s">
        <v>2960</v>
      </c>
    </row>
    <row r="6214" spans="1:3" x14ac:dyDescent="0.25">
      <c r="A6214" s="17" t="s">
        <v>2959</v>
      </c>
      <c r="B6214" s="14" t="s">
        <v>259</v>
      </c>
      <c r="C6214" s="14" t="s">
        <v>2958</v>
      </c>
    </row>
    <row r="6215" spans="1:3" x14ac:dyDescent="0.25">
      <c r="A6215" s="17" t="s">
        <v>2957</v>
      </c>
      <c r="B6215" s="14" t="s">
        <v>259</v>
      </c>
      <c r="C6215" s="14" t="s">
        <v>2908</v>
      </c>
    </row>
    <row r="6216" spans="1:3" x14ac:dyDescent="0.25">
      <c r="A6216" s="17" t="s">
        <v>2956</v>
      </c>
      <c r="B6216" s="14" t="s">
        <v>259</v>
      </c>
      <c r="C6216" s="14" t="s">
        <v>2908</v>
      </c>
    </row>
    <row r="6217" spans="1:3" x14ac:dyDescent="0.25">
      <c r="A6217" s="17" t="s">
        <v>2955</v>
      </c>
      <c r="B6217" s="14" t="s">
        <v>259</v>
      </c>
      <c r="C6217" s="14" t="s">
        <v>2908</v>
      </c>
    </row>
    <row r="6218" spans="1:3" x14ac:dyDescent="0.25">
      <c r="A6218" s="17" t="s">
        <v>2954</v>
      </c>
      <c r="B6218" s="14" t="s">
        <v>259</v>
      </c>
      <c r="C6218" s="14" t="s">
        <v>2908</v>
      </c>
    </row>
    <row r="6219" spans="1:3" x14ac:dyDescent="0.25">
      <c r="A6219" s="17" t="s">
        <v>2953</v>
      </c>
      <c r="B6219" s="14" t="s">
        <v>259</v>
      </c>
      <c r="C6219" s="14" t="s">
        <v>2908</v>
      </c>
    </row>
    <row r="6220" spans="1:3" x14ac:dyDescent="0.25">
      <c r="A6220" s="17" t="s">
        <v>2952</v>
      </c>
      <c r="B6220" s="14" t="s">
        <v>259</v>
      </c>
      <c r="C6220" s="14" t="s">
        <v>2908</v>
      </c>
    </row>
    <row r="6221" spans="1:3" x14ac:dyDescent="0.25">
      <c r="A6221" s="17" t="s">
        <v>2951</v>
      </c>
      <c r="B6221" s="14" t="s">
        <v>259</v>
      </c>
      <c r="C6221" s="14" t="s">
        <v>2948</v>
      </c>
    </row>
    <row r="6222" spans="1:3" x14ac:dyDescent="0.25">
      <c r="A6222" s="17" t="s">
        <v>2950</v>
      </c>
      <c r="B6222" s="14" t="s">
        <v>259</v>
      </c>
      <c r="C6222" s="14" t="s">
        <v>2948</v>
      </c>
    </row>
    <row r="6223" spans="1:3" x14ac:dyDescent="0.25">
      <c r="A6223" s="17" t="s">
        <v>2949</v>
      </c>
      <c r="B6223" s="14" t="s">
        <v>259</v>
      </c>
      <c r="C6223" s="14" t="s">
        <v>2948</v>
      </c>
    </row>
    <row r="6224" spans="1:3" x14ac:dyDescent="0.25">
      <c r="A6224" s="17" t="s">
        <v>2947</v>
      </c>
      <c r="B6224" s="14" t="s">
        <v>259</v>
      </c>
      <c r="C6224" s="14" t="s">
        <v>2944</v>
      </c>
    </row>
    <row r="6225" spans="1:3" x14ac:dyDescent="0.25">
      <c r="A6225" s="17" t="s">
        <v>2946</v>
      </c>
      <c r="B6225" s="14" t="s">
        <v>259</v>
      </c>
      <c r="C6225" s="14" t="s">
        <v>2944</v>
      </c>
    </row>
    <row r="6226" spans="1:3" x14ac:dyDescent="0.25">
      <c r="A6226" s="17" t="s">
        <v>2945</v>
      </c>
      <c r="B6226" s="14" t="s">
        <v>259</v>
      </c>
      <c r="C6226" s="14" t="s">
        <v>2944</v>
      </c>
    </row>
    <row r="6227" spans="1:3" x14ac:dyDescent="0.25">
      <c r="A6227" s="17" t="s">
        <v>2943</v>
      </c>
      <c r="B6227" s="14" t="s">
        <v>259</v>
      </c>
      <c r="C6227" s="14" t="s">
        <v>2942</v>
      </c>
    </row>
    <row r="6228" spans="1:3" x14ac:dyDescent="0.25">
      <c r="A6228" s="17" t="s">
        <v>2941</v>
      </c>
      <c r="B6228" s="14" t="s">
        <v>259</v>
      </c>
      <c r="C6228" s="14" t="s">
        <v>2934</v>
      </c>
    </row>
    <row r="6229" spans="1:3" x14ac:dyDescent="0.25">
      <c r="A6229" s="17" t="s">
        <v>2940</v>
      </c>
      <c r="B6229" s="14" t="s">
        <v>259</v>
      </c>
      <c r="C6229" s="14" t="s">
        <v>2934</v>
      </c>
    </row>
    <row r="6230" spans="1:3" x14ac:dyDescent="0.25">
      <c r="A6230" s="17" t="s">
        <v>2939</v>
      </c>
      <c r="B6230" s="14" t="s">
        <v>259</v>
      </c>
      <c r="C6230" s="14" t="s">
        <v>2934</v>
      </c>
    </row>
    <row r="6231" spans="1:3" x14ac:dyDescent="0.25">
      <c r="A6231" s="17" t="s">
        <v>2938</v>
      </c>
      <c r="B6231" s="14" t="s">
        <v>259</v>
      </c>
      <c r="C6231" s="14" t="s">
        <v>2934</v>
      </c>
    </row>
    <row r="6232" spans="1:3" x14ac:dyDescent="0.25">
      <c r="A6232" s="17" t="s">
        <v>2937</v>
      </c>
      <c r="B6232" s="14" t="s">
        <v>259</v>
      </c>
      <c r="C6232" s="14" t="s">
        <v>2934</v>
      </c>
    </row>
    <row r="6233" spans="1:3" x14ac:dyDescent="0.25">
      <c r="A6233" s="17" t="s">
        <v>2936</v>
      </c>
      <c r="B6233" s="14" t="s">
        <v>259</v>
      </c>
      <c r="C6233" s="14" t="s">
        <v>2934</v>
      </c>
    </row>
    <row r="6234" spans="1:3" x14ac:dyDescent="0.25">
      <c r="A6234" s="17" t="s">
        <v>2935</v>
      </c>
      <c r="B6234" s="14" t="s">
        <v>259</v>
      </c>
      <c r="C6234" s="14" t="s">
        <v>2934</v>
      </c>
    </row>
    <row r="6235" spans="1:3" x14ac:dyDescent="0.25">
      <c r="A6235" s="17" t="s">
        <v>2933</v>
      </c>
      <c r="B6235" s="14" t="s">
        <v>259</v>
      </c>
      <c r="C6235" s="14" t="s">
        <v>2908</v>
      </c>
    </row>
    <row r="6236" spans="1:3" x14ac:dyDescent="0.25">
      <c r="A6236" s="17" t="s">
        <v>2932</v>
      </c>
      <c r="B6236" s="14" t="s">
        <v>259</v>
      </c>
      <c r="C6236" s="14" t="s">
        <v>2908</v>
      </c>
    </row>
    <row r="6237" spans="1:3" x14ac:dyDescent="0.25">
      <c r="A6237" s="17" t="s">
        <v>2931</v>
      </c>
      <c r="B6237" s="14" t="s">
        <v>259</v>
      </c>
      <c r="C6237" s="14" t="s">
        <v>2908</v>
      </c>
    </row>
    <row r="6238" spans="1:3" x14ac:dyDescent="0.25">
      <c r="A6238" s="17" t="s">
        <v>2930</v>
      </c>
      <c r="B6238" s="14" t="s">
        <v>259</v>
      </c>
      <c r="C6238" s="14" t="s">
        <v>2929</v>
      </c>
    </row>
    <row r="6239" spans="1:3" x14ac:dyDescent="0.25">
      <c r="A6239" s="17" t="s">
        <v>2928</v>
      </c>
      <c r="B6239" s="14" t="s">
        <v>259</v>
      </c>
      <c r="C6239" s="14" t="s">
        <v>2927</v>
      </c>
    </row>
    <row r="6240" spans="1:3" x14ac:dyDescent="0.25">
      <c r="A6240" s="17" t="s">
        <v>2926</v>
      </c>
      <c r="B6240" s="14" t="s">
        <v>259</v>
      </c>
      <c r="C6240" s="14" t="s">
        <v>2924</v>
      </c>
    </row>
    <row r="6241" spans="1:3" x14ac:dyDescent="0.25">
      <c r="A6241" s="17" t="s">
        <v>2925</v>
      </c>
      <c r="B6241" s="14" t="s">
        <v>259</v>
      </c>
      <c r="C6241" s="14" t="s">
        <v>2924</v>
      </c>
    </row>
    <row r="6242" spans="1:3" x14ac:dyDescent="0.25">
      <c r="A6242" s="17" t="s">
        <v>2923</v>
      </c>
      <c r="B6242" s="14" t="s">
        <v>259</v>
      </c>
      <c r="C6242" s="14" t="s">
        <v>2920</v>
      </c>
    </row>
    <row r="6243" spans="1:3" x14ac:dyDescent="0.25">
      <c r="A6243" s="17" t="s">
        <v>2922</v>
      </c>
      <c r="B6243" s="14" t="s">
        <v>259</v>
      </c>
      <c r="C6243" s="14" t="s">
        <v>2920</v>
      </c>
    </row>
    <row r="6244" spans="1:3" x14ac:dyDescent="0.25">
      <c r="A6244" s="17" t="s">
        <v>2921</v>
      </c>
      <c r="B6244" s="14" t="s">
        <v>259</v>
      </c>
      <c r="C6244" s="14" t="s">
        <v>2920</v>
      </c>
    </row>
    <row r="6245" spans="1:3" x14ac:dyDescent="0.25">
      <c r="A6245" s="17" t="s">
        <v>2919</v>
      </c>
      <c r="B6245" s="14" t="s">
        <v>259</v>
      </c>
      <c r="C6245" s="14" t="s">
        <v>2913</v>
      </c>
    </row>
    <row r="6246" spans="1:3" x14ac:dyDescent="0.25">
      <c r="A6246" s="17" t="s">
        <v>2918</v>
      </c>
      <c r="B6246" s="14" t="s">
        <v>259</v>
      </c>
      <c r="C6246" s="14" t="s">
        <v>2913</v>
      </c>
    </row>
    <row r="6247" spans="1:3" x14ac:dyDescent="0.25">
      <c r="A6247" s="17" t="s">
        <v>2917</v>
      </c>
      <c r="B6247" s="14" t="s">
        <v>259</v>
      </c>
      <c r="C6247" s="14" t="s">
        <v>2913</v>
      </c>
    </row>
    <row r="6248" spans="1:3" x14ac:dyDescent="0.25">
      <c r="A6248" s="17" t="s">
        <v>2916</v>
      </c>
      <c r="B6248" s="14" t="s">
        <v>259</v>
      </c>
      <c r="C6248" s="14" t="s">
        <v>2913</v>
      </c>
    </row>
    <row r="6249" spans="1:3" x14ac:dyDescent="0.25">
      <c r="A6249" s="17" t="s">
        <v>2915</v>
      </c>
      <c r="B6249" s="14" t="s">
        <v>259</v>
      </c>
      <c r="C6249" s="14" t="s">
        <v>2913</v>
      </c>
    </row>
    <row r="6250" spans="1:3" x14ac:dyDescent="0.25">
      <c r="A6250" s="17" t="s">
        <v>2914</v>
      </c>
      <c r="B6250" s="14" t="s">
        <v>259</v>
      </c>
      <c r="C6250" s="14" t="s">
        <v>2913</v>
      </c>
    </row>
    <row r="6251" spans="1:3" x14ac:dyDescent="0.25">
      <c r="A6251" s="17" t="s">
        <v>2912</v>
      </c>
      <c r="B6251" s="14" t="s">
        <v>259</v>
      </c>
      <c r="C6251" s="14" t="s">
        <v>2908</v>
      </c>
    </row>
    <row r="6252" spans="1:3" x14ac:dyDescent="0.25">
      <c r="A6252" s="17" t="s">
        <v>2911</v>
      </c>
      <c r="B6252" s="14" t="s">
        <v>259</v>
      </c>
      <c r="C6252" s="14" t="s">
        <v>2908</v>
      </c>
    </row>
    <row r="6253" spans="1:3" x14ac:dyDescent="0.25">
      <c r="A6253" s="17" t="s">
        <v>2910</v>
      </c>
      <c r="B6253" s="14" t="s">
        <v>259</v>
      </c>
      <c r="C6253" s="14" t="s">
        <v>2908</v>
      </c>
    </row>
    <row r="6254" spans="1:3" x14ac:dyDescent="0.25">
      <c r="A6254" s="17" t="s">
        <v>2909</v>
      </c>
      <c r="B6254" s="14" t="s">
        <v>259</v>
      </c>
      <c r="C6254" s="14" t="s">
        <v>2908</v>
      </c>
    </row>
    <row r="6255" spans="1:3" x14ac:dyDescent="0.25">
      <c r="A6255" s="17" t="s">
        <v>2907</v>
      </c>
      <c r="B6255" s="14" t="s">
        <v>255</v>
      </c>
      <c r="C6255" s="14" t="s">
        <v>2859</v>
      </c>
    </row>
    <row r="6256" spans="1:3" x14ac:dyDescent="0.25">
      <c r="A6256" s="17" t="s">
        <v>2907</v>
      </c>
      <c r="B6256" s="14" t="s">
        <v>255</v>
      </c>
      <c r="C6256" s="14" t="s">
        <v>2844</v>
      </c>
    </row>
    <row r="6257" spans="1:3" x14ac:dyDescent="0.25">
      <c r="A6257" s="17" t="s">
        <v>2907</v>
      </c>
      <c r="B6257" s="14" t="s">
        <v>255</v>
      </c>
      <c r="C6257" s="14" t="s">
        <v>2848</v>
      </c>
    </row>
    <row r="6258" spans="1:3" x14ac:dyDescent="0.25">
      <c r="A6258" s="17" t="s">
        <v>2906</v>
      </c>
      <c r="B6258" s="14" t="s">
        <v>255</v>
      </c>
      <c r="C6258" s="14" t="s">
        <v>2844</v>
      </c>
    </row>
    <row r="6259" spans="1:3" x14ac:dyDescent="0.25">
      <c r="A6259" s="17" t="s">
        <v>2906</v>
      </c>
      <c r="B6259" s="14" t="s">
        <v>255</v>
      </c>
      <c r="C6259" s="14" t="s">
        <v>2841</v>
      </c>
    </row>
    <row r="6260" spans="1:3" x14ac:dyDescent="0.25">
      <c r="A6260" s="17" t="s">
        <v>2906</v>
      </c>
      <c r="B6260" s="14" t="s">
        <v>255</v>
      </c>
      <c r="C6260" s="14" t="s">
        <v>2848</v>
      </c>
    </row>
    <row r="6261" spans="1:3" x14ac:dyDescent="0.25">
      <c r="A6261" s="17" t="s">
        <v>2905</v>
      </c>
      <c r="B6261" s="14" t="s">
        <v>255</v>
      </c>
      <c r="C6261" s="14" t="s">
        <v>2859</v>
      </c>
    </row>
    <row r="6262" spans="1:3" x14ac:dyDescent="0.25">
      <c r="A6262" s="17" t="s">
        <v>2905</v>
      </c>
      <c r="B6262" s="14" t="s">
        <v>255</v>
      </c>
      <c r="C6262" s="14" t="s">
        <v>2844</v>
      </c>
    </row>
    <row r="6263" spans="1:3" x14ac:dyDescent="0.25">
      <c r="A6263" s="17" t="s">
        <v>2905</v>
      </c>
      <c r="B6263" s="14" t="s">
        <v>255</v>
      </c>
      <c r="C6263" s="14" t="s">
        <v>2841</v>
      </c>
    </row>
    <row r="6264" spans="1:3" x14ac:dyDescent="0.25">
      <c r="A6264" s="17" t="s">
        <v>2905</v>
      </c>
      <c r="B6264" s="14" t="s">
        <v>255</v>
      </c>
      <c r="C6264" s="14" t="s">
        <v>2848</v>
      </c>
    </row>
    <row r="6265" spans="1:3" x14ac:dyDescent="0.25">
      <c r="A6265" s="17" t="s">
        <v>2904</v>
      </c>
      <c r="B6265" s="14" t="s">
        <v>255</v>
      </c>
      <c r="C6265" s="14" t="s">
        <v>2859</v>
      </c>
    </row>
    <row r="6266" spans="1:3" x14ac:dyDescent="0.25">
      <c r="A6266" s="17" t="s">
        <v>2904</v>
      </c>
      <c r="B6266" s="14" t="s">
        <v>255</v>
      </c>
      <c r="C6266" s="14" t="s">
        <v>2844</v>
      </c>
    </row>
    <row r="6267" spans="1:3" x14ac:dyDescent="0.25">
      <c r="A6267" s="17" t="s">
        <v>2903</v>
      </c>
      <c r="B6267" s="14" t="s">
        <v>255</v>
      </c>
      <c r="C6267" s="14" t="s">
        <v>2859</v>
      </c>
    </row>
    <row r="6268" spans="1:3" x14ac:dyDescent="0.25">
      <c r="A6268" s="17" t="s">
        <v>2903</v>
      </c>
      <c r="B6268" s="14" t="s">
        <v>255</v>
      </c>
      <c r="C6268" s="14" t="s">
        <v>2844</v>
      </c>
    </row>
    <row r="6269" spans="1:3" x14ac:dyDescent="0.25">
      <c r="A6269" s="17" t="s">
        <v>2902</v>
      </c>
      <c r="B6269" s="14" t="s">
        <v>255</v>
      </c>
      <c r="C6269" s="14" t="s">
        <v>2859</v>
      </c>
    </row>
    <row r="6270" spans="1:3" x14ac:dyDescent="0.25">
      <c r="A6270" s="17" t="s">
        <v>2902</v>
      </c>
      <c r="B6270" s="14" t="s">
        <v>255</v>
      </c>
      <c r="C6270" s="14" t="s">
        <v>2844</v>
      </c>
    </row>
    <row r="6271" spans="1:3" x14ac:dyDescent="0.25">
      <c r="A6271" s="17" t="s">
        <v>2902</v>
      </c>
      <c r="B6271" s="14" t="s">
        <v>255</v>
      </c>
      <c r="C6271" s="14" t="s">
        <v>2843</v>
      </c>
    </row>
    <row r="6272" spans="1:3" x14ac:dyDescent="0.25">
      <c r="A6272" s="17" t="s">
        <v>2902</v>
      </c>
      <c r="B6272" s="14" t="s">
        <v>255</v>
      </c>
      <c r="C6272" s="14" t="s">
        <v>2841</v>
      </c>
    </row>
    <row r="6273" spans="1:3" x14ac:dyDescent="0.25">
      <c r="A6273" s="17" t="s">
        <v>2902</v>
      </c>
      <c r="B6273" s="14" t="s">
        <v>255</v>
      </c>
      <c r="C6273" s="14" t="s">
        <v>2848</v>
      </c>
    </row>
    <row r="6274" spans="1:3" x14ac:dyDescent="0.25">
      <c r="A6274" s="17" t="s">
        <v>2901</v>
      </c>
      <c r="B6274" s="14" t="s">
        <v>255</v>
      </c>
      <c r="C6274" s="14" t="s">
        <v>2848</v>
      </c>
    </row>
    <row r="6275" spans="1:3" x14ac:dyDescent="0.25">
      <c r="A6275" s="17" t="s">
        <v>2900</v>
      </c>
      <c r="B6275" s="14" t="s">
        <v>255</v>
      </c>
      <c r="C6275" s="14" t="s">
        <v>2896</v>
      </c>
    </row>
    <row r="6276" spans="1:3" x14ac:dyDescent="0.25">
      <c r="A6276" s="17" t="s">
        <v>2899</v>
      </c>
      <c r="B6276" s="14" t="s">
        <v>255</v>
      </c>
      <c r="C6276" s="14" t="s">
        <v>2896</v>
      </c>
    </row>
    <row r="6277" spans="1:3" x14ac:dyDescent="0.25">
      <c r="A6277" s="17" t="s">
        <v>2898</v>
      </c>
      <c r="B6277" s="14" t="s">
        <v>255</v>
      </c>
      <c r="C6277" s="14" t="s">
        <v>2896</v>
      </c>
    </row>
    <row r="6278" spans="1:3" x14ac:dyDescent="0.25">
      <c r="A6278" s="17" t="s">
        <v>2897</v>
      </c>
      <c r="B6278" s="14" t="s">
        <v>255</v>
      </c>
      <c r="C6278" s="14" t="s">
        <v>2896</v>
      </c>
    </row>
    <row r="6279" spans="1:3" x14ac:dyDescent="0.25">
      <c r="A6279" s="17" t="s">
        <v>2895</v>
      </c>
      <c r="B6279" s="14" t="s">
        <v>255</v>
      </c>
      <c r="C6279" s="14" t="s">
        <v>2894</v>
      </c>
    </row>
    <row r="6280" spans="1:3" x14ac:dyDescent="0.25">
      <c r="A6280" s="17" t="s">
        <v>2893</v>
      </c>
      <c r="B6280" s="14" t="s">
        <v>255</v>
      </c>
      <c r="C6280" s="14" t="s">
        <v>2815</v>
      </c>
    </row>
    <row r="6281" spans="1:3" x14ac:dyDescent="0.25">
      <c r="A6281" s="17" t="s">
        <v>2892</v>
      </c>
      <c r="B6281" s="14" t="s">
        <v>255</v>
      </c>
      <c r="C6281" s="14" t="s">
        <v>2891</v>
      </c>
    </row>
    <row r="6282" spans="1:3" x14ac:dyDescent="0.25">
      <c r="A6282" s="17" t="s">
        <v>2890</v>
      </c>
      <c r="B6282" s="14" t="s">
        <v>255</v>
      </c>
      <c r="C6282" s="14" t="s">
        <v>2767</v>
      </c>
    </row>
    <row r="6283" spans="1:3" x14ac:dyDescent="0.25">
      <c r="A6283" s="17" t="s">
        <v>2889</v>
      </c>
      <c r="B6283" s="14" t="s">
        <v>255</v>
      </c>
      <c r="C6283" s="14" t="s">
        <v>2767</v>
      </c>
    </row>
    <row r="6284" spans="1:3" x14ac:dyDescent="0.25">
      <c r="A6284" s="17" t="s">
        <v>2888</v>
      </c>
      <c r="B6284" s="14" t="s">
        <v>255</v>
      </c>
      <c r="C6284" s="14" t="s">
        <v>2767</v>
      </c>
    </row>
    <row r="6285" spans="1:3" x14ac:dyDescent="0.25">
      <c r="A6285" s="17" t="s">
        <v>2887</v>
      </c>
      <c r="B6285" s="14" t="s">
        <v>255</v>
      </c>
      <c r="C6285" s="14" t="s">
        <v>2767</v>
      </c>
    </row>
    <row r="6286" spans="1:3" x14ac:dyDescent="0.25">
      <c r="A6286" s="17" t="s">
        <v>2886</v>
      </c>
      <c r="B6286" s="14" t="s">
        <v>255</v>
      </c>
      <c r="C6286" s="14" t="s">
        <v>2843</v>
      </c>
    </row>
    <row r="6287" spans="1:3" x14ac:dyDescent="0.25">
      <c r="A6287" s="17" t="s">
        <v>2885</v>
      </c>
      <c r="B6287" s="14" t="s">
        <v>255</v>
      </c>
      <c r="C6287" s="14" t="s">
        <v>2884</v>
      </c>
    </row>
    <row r="6288" spans="1:3" x14ac:dyDescent="0.25">
      <c r="A6288" s="17" t="s">
        <v>2883</v>
      </c>
      <c r="B6288" s="14" t="s">
        <v>255</v>
      </c>
      <c r="C6288" s="14" t="s">
        <v>2882</v>
      </c>
    </row>
    <row r="6289" spans="1:3" x14ac:dyDescent="0.25">
      <c r="A6289" s="17" t="s">
        <v>2880</v>
      </c>
      <c r="B6289" s="14" t="s">
        <v>255</v>
      </c>
      <c r="C6289" s="14" t="s">
        <v>2881</v>
      </c>
    </row>
    <row r="6290" spans="1:3" x14ac:dyDescent="0.25">
      <c r="A6290" s="17" t="s">
        <v>2880</v>
      </c>
      <c r="B6290" s="14" t="s">
        <v>255</v>
      </c>
      <c r="C6290" s="14" t="s">
        <v>2877</v>
      </c>
    </row>
    <row r="6291" spans="1:3" x14ac:dyDescent="0.25">
      <c r="A6291" s="17" t="s">
        <v>2879</v>
      </c>
      <c r="B6291" s="14" t="s">
        <v>255</v>
      </c>
      <c r="C6291" s="14" t="s">
        <v>2877</v>
      </c>
    </row>
    <row r="6292" spans="1:3" x14ac:dyDescent="0.25">
      <c r="A6292" s="17" t="s">
        <v>2879</v>
      </c>
      <c r="B6292" s="14" t="s">
        <v>255</v>
      </c>
      <c r="C6292" s="14" t="s">
        <v>2864</v>
      </c>
    </row>
    <row r="6293" spans="1:3" x14ac:dyDescent="0.25">
      <c r="A6293" s="17" t="s">
        <v>2878</v>
      </c>
      <c r="B6293" s="14" t="s">
        <v>255</v>
      </c>
      <c r="C6293" s="14" t="s">
        <v>2877</v>
      </c>
    </row>
    <row r="6294" spans="1:3" x14ac:dyDescent="0.25">
      <c r="A6294" s="17" t="s">
        <v>2876</v>
      </c>
      <c r="B6294" s="14" t="s">
        <v>255</v>
      </c>
      <c r="C6294" s="14" t="s">
        <v>2877</v>
      </c>
    </row>
    <row r="6295" spans="1:3" x14ac:dyDescent="0.25">
      <c r="A6295" s="17" t="s">
        <v>2876</v>
      </c>
      <c r="B6295" s="14" t="s">
        <v>255</v>
      </c>
      <c r="C6295" s="14" t="s">
        <v>2870</v>
      </c>
    </row>
    <row r="6296" spans="1:3" x14ac:dyDescent="0.25">
      <c r="A6296" s="17" t="s">
        <v>2875</v>
      </c>
      <c r="B6296" s="14" t="s">
        <v>255</v>
      </c>
      <c r="C6296" s="14" t="s">
        <v>2870</v>
      </c>
    </row>
    <row r="6297" spans="1:3" x14ac:dyDescent="0.25">
      <c r="A6297" s="17" t="s">
        <v>2874</v>
      </c>
      <c r="B6297" s="14" t="s">
        <v>255</v>
      </c>
      <c r="C6297" s="14" t="s">
        <v>2870</v>
      </c>
    </row>
    <row r="6298" spans="1:3" x14ac:dyDescent="0.25">
      <c r="A6298" s="17" t="s">
        <v>2873</v>
      </c>
      <c r="B6298" s="14" t="s">
        <v>255</v>
      </c>
      <c r="C6298" s="14" t="s">
        <v>2870</v>
      </c>
    </row>
    <row r="6299" spans="1:3" x14ac:dyDescent="0.25">
      <c r="A6299" s="17" t="s">
        <v>2872</v>
      </c>
      <c r="B6299" s="14" t="s">
        <v>255</v>
      </c>
      <c r="C6299" s="14" t="s">
        <v>2870</v>
      </c>
    </row>
    <row r="6300" spans="1:3" x14ac:dyDescent="0.25">
      <c r="A6300" s="17" t="s">
        <v>2871</v>
      </c>
      <c r="B6300" s="14" t="s">
        <v>255</v>
      </c>
      <c r="C6300" s="14" t="s">
        <v>2870</v>
      </c>
    </row>
    <row r="6301" spans="1:3" x14ac:dyDescent="0.25">
      <c r="A6301" s="17" t="s">
        <v>2869</v>
      </c>
      <c r="B6301" s="14" t="s">
        <v>255</v>
      </c>
      <c r="C6301" s="14" t="s">
        <v>2841</v>
      </c>
    </row>
    <row r="6302" spans="1:3" x14ac:dyDescent="0.25">
      <c r="A6302" s="17" t="s">
        <v>2868</v>
      </c>
      <c r="B6302" s="14" t="s">
        <v>255</v>
      </c>
      <c r="C6302" s="14" t="s">
        <v>2841</v>
      </c>
    </row>
    <row r="6303" spans="1:3" x14ac:dyDescent="0.25">
      <c r="A6303" s="17" t="s">
        <v>2867</v>
      </c>
      <c r="B6303" s="14" t="s">
        <v>255</v>
      </c>
      <c r="C6303" s="14" t="s">
        <v>2745</v>
      </c>
    </row>
    <row r="6304" spans="1:3" x14ac:dyDescent="0.25">
      <c r="A6304" s="17" t="s">
        <v>2866</v>
      </c>
      <c r="B6304" s="14" t="s">
        <v>255</v>
      </c>
      <c r="C6304" s="14" t="s">
        <v>2862</v>
      </c>
    </row>
    <row r="6305" spans="1:3" x14ac:dyDescent="0.25">
      <c r="A6305" s="17" t="s">
        <v>2865</v>
      </c>
      <c r="B6305" s="14" t="s">
        <v>255</v>
      </c>
      <c r="C6305" s="14" t="s">
        <v>2864</v>
      </c>
    </row>
    <row r="6306" spans="1:3" x14ac:dyDescent="0.25">
      <c r="A6306" s="17" t="s">
        <v>2863</v>
      </c>
      <c r="B6306" s="14" t="s">
        <v>255</v>
      </c>
      <c r="C6306" s="14" t="s">
        <v>2862</v>
      </c>
    </row>
    <row r="6307" spans="1:3" x14ac:dyDescent="0.25">
      <c r="A6307" s="17" t="s">
        <v>2861</v>
      </c>
      <c r="B6307" s="14" t="s">
        <v>255</v>
      </c>
      <c r="C6307" s="14" t="s">
        <v>2859</v>
      </c>
    </row>
    <row r="6308" spans="1:3" x14ac:dyDescent="0.25">
      <c r="A6308" s="17" t="s">
        <v>2861</v>
      </c>
      <c r="B6308" s="14" t="s">
        <v>255</v>
      </c>
      <c r="C6308" s="14" t="s">
        <v>2841</v>
      </c>
    </row>
    <row r="6309" spans="1:3" x14ac:dyDescent="0.25">
      <c r="A6309" s="17" t="s">
        <v>2860</v>
      </c>
      <c r="B6309" s="14" t="s">
        <v>255</v>
      </c>
      <c r="C6309" s="14" t="s">
        <v>2859</v>
      </c>
    </row>
    <row r="6310" spans="1:3" x14ac:dyDescent="0.25">
      <c r="A6310" s="17" t="s">
        <v>2858</v>
      </c>
      <c r="B6310" s="14" t="s">
        <v>255</v>
      </c>
      <c r="C6310" s="14" t="s">
        <v>2777</v>
      </c>
    </row>
    <row r="6311" spans="1:3" x14ac:dyDescent="0.25">
      <c r="A6311" s="17" t="s">
        <v>2857</v>
      </c>
      <c r="B6311" s="14" t="s">
        <v>255</v>
      </c>
      <c r="C6311" s="14" t="s">
        <v>2848</v>
      </c>
    </row>
    <row r="6312" spans="1:3" x14ac:dyDescent="0.25">
      <c r="A6312" s="17" t="s">
        <v>2856</v>
      </c>
      <c r="B6312" s="14" t="s">
        <v>255</v>
      </c>
      <c r="C6312" s="14" t="s">
        <v>2742</v>
      </c>
    </row>
    <row r="6313" spans="1:3" x14ac:dyDescent="0.25">
      <c r="A6313" s="17" t="s">
        <v>2855</v>
      </c>
      <c r="B6313" s="14" t="s">
        <v>255</v>
      </c>
      <c r="C6313" s="14" t="s">
        <v>2809</v>
      </c>
    </row>
    <row r="6314" spans="1:3" x14ac:dyDescent="0.25">
      <c r="A6314" s="17" t="s">
        <v>2854</v>
      </c>
      <c r="B6314" s="14" t="s">
        <v>255</v>
      </c>
      <c r="C6314" s="14" t="s">
        <v>2809</v>
      </c>
    </row>
    <row r="6315" spans="1:3" x14ac:dyDescent="0.25">
      <c r="A6315" s="17" t="s">
        <v>2853</v>
      </c>
      <c r="B6315" s="14" t="s">
        <v>255</v>
      </c>
      <c r="C6315" s="14" t="s">
        <v>2809</v>
      </c>
    </row>
    <row r="6316" spans="1:3" x14ac:dyDescent="0.25">
      <c r="A6316" s="17" t="s">
        <v>2852</v>
      </c>
      <c r="B6316" s="14" t="s">
        <v>255</v>
      </c>
      <c r="C6316" s="14" t="s">
        <v>2809</v>
      </c>
    </row>
    <row r="6317" spans="1:3" x14ac:dyDescent="0.25">
      <c r="A6317" s="17" t="s">
        <v>2851</v>
      </c>
      <c r="B6317" s="14" t="s">
        <v>255</v>
      </c>
      <c r="C6317" s="14" t="s">
        <v>2809</v>
      </c>
    </row>
    <row r="6318" spans="1:3" x14ac:dyDescent="0.25">
      <c r="A6318" s="17" t="s">
        <v>2850</v>
      </c>
      <c r="B6318" s="14" t="s">
        <v>255</v>
      </c>
      <c r="C6318" s="14" t="s">
        <v>2844</v>
      </c>
    </row>
    <row r="6319" spans="1:3" x14ac:dyDescent="0.25">
      <c r="A6319" s="17" t="s">
        <v>2850</v>
      </c>
      <c r="B6319" s="14" t="s">
        <v>255</v>
      </c>
      <c r="C6319" s="14" t="s">
        <v>2843</v>
      </c>
    </row>
    <row r="6320" spans="1:3" x14ac:dyDescent="0.25">
      <c r="A6320" s="17" t="s">
        <v>2850</v>
      </c>
      <c r="B6320" s="14" t="s">
        <v>255</v>
      </c>
      <c r="C6320" s="14" t="s">
        <v>2848</v>
      </c>
    </row>
    <row r="6321" spans="1:3" x14ac:dyDescent="0.25">
      <c r="A6321" s="17" t="s">
        <v>2849</v>
      </c>
      <c r="B6321" s="14" t="s">
        <v>255</v>
      </c>
      <c r="C6321" s="14" t="s">
        <v>2843</v>
      </c>
    </row>
    <row r="6322" spans="1:3" x14ac:dyDescent="0.25">
      <c r="A6322" s="17" t="s">
        <v>2849</v>
      </c>
      <c r="B6322" s="14" t="s">
        <v>255</v>
      </c>
      <c r="C6322" s="14" t="s">
        <v>2848</v>
      </c>
    </row>
    <row r="6323" spans="1:3" x14ac:dyDescent="0.25">
      <c r="A6323" s="17" t="s">
        <v>2847</v>
      </c>
      <c r="B6323" s="14" t="s">
        <v>255</v>
      </c>
      <c r="C6323" s="14" t="s">
        <v>2844</v>
      </c>
    </row>
    <row r="6324" spans="1:3" x14ac:dyDescent="0.25">
      <c r="A6324" s="17" t="s">
        <v>2847</v>
      </c>
      <c r="B6324" s="14" t="s">
        <v>255</v>
      </c>
      <c r="C6324" s="14" t="s">
        <v>2843</v>
      </c>
    </row>
    <row r="6325" spans="1:3" x14ac:dyDescent="0.25">
      <c r="A6325" s="17" t="s">
        <v>2847</v>
      </c>
      <c r="B6325" s="14" t="s">
        <v>255</v>
      </c>
      <c r="C6325" s="14" t="s">
        <v>2841</v>
      </c>
    </row>
    <row r="6326" spans="1:3" x14ac:dyDescent="0.25">
      <c r="A6326" s="17" t="s">
        <v>2846</v>
      </c>
      <c r="B6326" s="14" t="s">
        <v>255</v>
      </c>
      <c r="C6326" s="14" t="s">
        <v>2844</v>
      </c>
    </row>
    <row r="6327" spans="1:3" x14ac:dyDescent="0.25">
      <c r="A6327" s="17" t="s">
        <v>2846</v>
      </c>
      <c r="B6327" s="14" t="s">
        <v>255</v>
      </c>
      <c r="C6327" s="14" t="s">
        <v>2843</v>
      </c>
    </row>
    <row r="6328" spans="1:3" x14ac:dyDescent="0.25">
      <c r="A6328" s="17" t="s">
        <v>2845</v>
      </c>
      <c r="B6328" s="14" t="s">
        <v>255</v>
      </c>
      <c r="C6328" s="14" t="s">
        <v>2844</v>
      </c>
    </row>
    <row r="6329" spans="1:3" x14ac:dyDescent="0.25">
      <c r="A6329" s="17" t="s">
        <v>2845</v>
      </c>
      <c r="B6329" s="14" t="s">
        <v>255</v>
      </c>
      <c r="C6329" s="14" t="s">
        <v>2843</v>
      </c>
    </row>
    <row r="6330" spans="1:3" x14ac:dyDescent="0.25">
      <c r="A6330" s="17" t="s">
        <v>2845</v>
      </c>
      <c r="B6330" s="14" t="s">
        <v>255</v>
      </c>
      <c r="C6330" s="14" t="s">
        <v>2841</v>
      </c>
    </row>
    <row r="6331" spans="1:3" x14ac:dyDescent="0.25">
      <c r="A6331" s="17" t="s">
        <v>2842</v>
      </c>
      <c r="B6331" s="14" t="s">
        <v>255</v>
      </c>
      <c r="C6331" s="14" t="s">
        <v>2844</v>
      </c>
    </row>
    <row r="6332" spans="1:3" x14ac:dyDescent="0.25">
      <c r="A6332" s="17" t="s">
        <v>2842</v>
      </c>
      <c r="B6332" s="14" t="s">
        <v>255</v>
      </c>
      <c r="C6332" s="14" t="s">
        <v>2843</v>
      </c>
    </row>
    <row r="6333" spans="1:3" x14ac:dyDescent="0.25">
      <c r="A6333" s="17" t="s">
        <v>2842</v>
      </c>
      <c r="B6333" s="14" t="s">
        <v>255</v>
      </c>
      <c r="C6333" s="14" t="s">
        <v>2841</v>
      </c>
    </row>
    <row r="6334" spans="1:3" x14ac:dyDescent="0.25">
      <c r="A6334" s="17" t="s">
        <v>2840</v>
      </c>
      <c r="B6334" s="14" t="s">
        <v>255</v>
      </c>
      <c r="C6334" s="14" t="s">
        <v>2809</v>
      </c>
    </row>
    <row r="6335" spans="1:3" x14ac:dyDescent="0.25">
      <c r="A6335" s="17" t="s">
        <v>2839</v>
      </c>
      <c r="B6335" s="14" t="s">
        <v>255</v>
      </c>
      <c r="C6335" s="14" t="s">
        <v>2809</v>
      </c>
    </row>
    <row r="6336" spans="1:3" x14ac:dyDescent="0.25">
      <c r="A6336" s="17" t="s">
        <v>2838</v>
      </c>
      <c r="B6336" s="14" t="s">
        <v>255</v>
      </c>
      <c r="C6336" s="14" t="s">
        <v>2809</v>
      </c>
    </row>
    <row r="6337" spans="1:3" x14ac:dyDescent="0.25">
      <c r="A6337" s="17" t="s">
        <v>2837</v>
      </c>
      <c r="B6337" s="14" t="s">
        <v>255</v>
      </c>
      <c r="C6337" s="14" t="s">
        <v>2809</v>
      </c>
    </row>
    <row r="6338" spans="1:3" x14ac:dyDescent="0.25">
      <c r="A6338" s="17" t="s">
        <v>2836</v>
      </c>
      <c r="B6338" s="14" t="s">
        <v>255</v>
      </c>
      <c r="C6338" s="14" t="s">
        <v>2809</v>
      </c>
    </row>
    <row r="6339" spans="1:3" x14ac:dyDescent="0.25">
      <c r="A6339" s="17" t="s">
        <v>2835</v>
      </c>
      <c r="B6339" s="14" t="s">
        <v>255</v>
      </c>
      <c r="C6339" s="14" t="s">
        <v>2809</v>
      </c>
    </row>
    <row r="6340" spans="1:3" x14ac:dyDescent="0.25">
      <c r="A6340" s="17" t="s">
        <v>2834</v>
      </c>
      <c r="B6340" s="14" t="s">
        <v>255</v>
      </c>
      <c r="C6340" s="14" t="s">
        <v>2809</v>
      </c>
    </row>
    <row r="6341" spans="1:3" x14ac:dyDescent="0.25">
      <c r="A6341" s="17" t="s">
        <v>2833</v>
      </c>
      <c r="B6341" s="14" t="s">
        <v>255</v>
      </c>
      <c r="C6341" s="14" t="s">
        <v>2809</v>
      </c>
    </row>
    <row r="6342" spans="1:3" x14ac:dyDescent="0.25">
      <c r="A6342" s="17" t="s">
        <v>2832</v>
      </c>
      <c r="B6342" s="14" t="s">
        <v>255</v>
      </c>
      <c r="C6342" s="14" t="s">
        <v>2809</v>
      </c>
    </row>
    <row r="6343" spans="1:3" x14ac:dyDescent="0.25">
      <c r="A6343" s="17" t="s">
        <v>2831</v>
      </c>
      <c r="B6343" s="14" t="s">
        <v>255</v>
      </c>
      <c r="C6343" s="14" t="s">
        <v>2809</v>
      </c>
    </row>
    <row r="6344" spans="1:3" x14ac:dyDescent="0.25">
      <c r="A6344" s="17" t="s">
        <v>2830</v>
      </c>
      <c r="B6344" s="14" t="s">
        <v>255</v>
      </c>
      <c r="C6344" s="14" t="s">
        <v>2809</v>
      </c>
    </row>
    <row r="6345" spans="1:3" x14ac:dyDescent="0.25">
      <c r="A6345" s="17" t="s">
        <v>2829</v>
      </c>
      <c r="B6345" s="14" t="s">
        <v>255</v>
      </c>
      <c r="C6345" s="14" t="s">
        <v>2809</v>
      </c>
    </row>
    <row r="6346" spans="1:3" x14ac:dyDescent="0.25">
      <c r="A6346" s="17" t="s">
        <v>2828</v>
      </c>
      <c r="B6346" s="14" t="s">
        <v>255</v>
      </c>
      <c r="C6346" s="14" t="s">
        <v>2826</v>
      </c>
    </row>
    <row r="6347" spans="1:3" x14ac:dyDescent="0.25">
      <c r="A6347" s="17" t="s">
        <v>2827</v>
      </c>
      <c r="B6347" s="14" t="s">
        <v>255</v>
      </c>
      <c r="C6347" s="14" t="s">
        <v>2826</v>
      </c>
    </row>
    <row r="6348" spans="1:3" x14ac:dyDescent="0.25">
      <c r="A6348" s="17" t="s">
        <v>2825</v>
      </c>
      <c r="B6348" s="14" t="s">
        <v>255</v>
      </c>
      <c r="C6348" s="14" t="s">
        <v>2809</v>
      </c>
    </row>
    <row r="6349" spans="1:3" x14ac:dyDescent="0.25">
      <c r="A6349" s="17" t="s">
        <v>2824</v>
      </c>
      <c r="B6349" s="14" t="s">
        <v>255</v>
      </c>
      <c r="C6349" s="14" t="s">
        <v>2809</v>
      </c>
    </row>
    <row r="6350" spans="1:3" x14ac:dyDescent="0.25">
      <c r="A6350" s="17" t="s">
        <v>2823</v>
      </c>
      <c r="B6350" s="14" t="s">
        <v>255</v>
      </c>
      <c r="C6350" s="14" t="s">
        <v>2809</v>
      </c>
    </row>
    <row r="6351" spans="1:3" x14ac:dyDescent="0.25">
      <c r="A6351" s="17" t="s">
        <v>2822</v>
      </c>
      <c r="B6351" s="14" t="s">
        <v>255</v>
      </c>
      <c r="C6351" s="14" t="s">
        <v>2818</v>
      </c>
    </row>
    <row r="6352" spans="1:3" x14ac:dyDescent="0.25">
      <c r="A6352" s="17" t="s">
        <v>2821</v>
      </c>
      <c r="B6352" s="14" t="s">
        <v>255</v>
      </c>
      <c r="C6352" s="14" t="s">
        <v>2818</v>
      </c>
    </row>
    <row r="6353" spans="1:3" x14ac:dyDescent="0.25">
      <c r="A6353" s="17" t="s">
        <v>2820</v>
      </c>
      <c r="B6353" s="14" t="s">
        <v>255</v>
      </c>
      <c r="C6353" s="14" t="s">
        <v>2818</v>
      </c>
    </row>
    <row r="6354" spans="1:3" x14ac:dyDescent="0.25">
      <c r="A6354" s="17" t="s">
        <v>2819</v>
      </c>
      <c r="B6354" s="14" t="s">
        <v>255</v>
      </c>
      <c r="C6354" s="14" t="s">
        <v>2818</v>
      </c>
    </row>
    <row r="6355" spans="1:3" x14ac:dyDescent="0.25">
      <c r="A6355" s="17" t="s">
        <v>2817</v>
      </c>
      <c r="B6355" s="14" t="s">
        <v>255</v>
      </c>
      <c r="C6355" s="14" t="s">
        <v>2777</v>
      </c>
    </row>
    <row r="6356" spans="1:3" x14ac:dyDescent="0.25">
      <c r="A6356" s="17" t="s">
        <v>2816</v>
      </c>
      <c r="B6356" s="14" t="s">
        <v>255</v>
      </c>
      <c r="C6356" s="14" t="s">
        <v>2815</v>
      </c>
    </row>
    <row r="6357" spans="1:3" x14ac:dyDescent="0.25">
      <c r="A6357" s="17" t="s">
        <v>2814</v>
      </c>
      <c r="B6357" s="14" t="s">
        <v>255</v>
      </c>
      <c r="C6357" s="14" t="s">
        <v>2777</v>
      </c>
    </row>
    <row r="6358" spans="1:3" x14ac:dyDescent="0.25">
      <c r="A6358" s="17" t="s">
        <v>2813</v>
      </c>
      <c r="B6358" s="14" t="s">
        <v>255</v>
      </c>
      <c r="C6358" s="14" t="s">
        <v>2725</v>
      </c>
    </row>
    <row r="6359" spans="1:3" x14ac:dyDescent="0.25">
      <c r="A6359" s="17" t="s">
        <v>2812</v>
      </c>
      <c r="B6359" s="14" t="s">
        <v>255</v>
      </c>
      <c r="C6359" s="14" t="s">
        <v>2742</v>
      </c>
    </row>
    <row r="6360" spans="1:3" x14ac:dyDescent="0.25">
      <c r="A6360" s="17" t="s">
        <v>2811</v>
      </c>
      <c r="B6360" s="14" t="s">
        <v>255</v>
      </c>
      <c r="C6360" s="14" t="s">
        <v>2742</v>
      </c>
    </row>
    <row r="6361" spans="1:3" x14ac:dyDescent="0.25">
      <c r="A6361" s="17" t="s">
        <v>2810</v>
      </c>
      <c r="B6361" s="14" t="s">
        <v>255</v>
      </c>
      <c r="C6361" s="14" t="s">
        <v>2809</v>
      </c>
    </row>
    <row r="6362" spans="1:3" x14ac:dyDescent="0.25">
      <c r="A6362" s="17" t="s">
        <v>2808</v>
      </c>
      <c r="B6362" s="14" t="s">
        <v>255</v>
      </c>
      <c r="C6362" s="14" t="s">
        <v>2725</v>
      </c>
    </row>
    <row r="6363" spans="1:3" x14ac:dyDescent="0.25">
      <c r="A6363" s="17" t="s">
        <v>2807</v>
      </c>
      <c r="B6363" s="14" t="s">
        <v>255</v>
      </c>
      <c r="C6363" s="14" t="s">
        <v>2725</v>
      </c>
    </row>
    <row r="6364" spans="1:3" x14ac:dyDescent="0.25">
      <c r="A6364" s="17" t="s">
        <v>2806</v>
      </c>
      <c r="B6364" s="14" t="s">
        <v>255</v>
      </c>
      <c r="C6364" s="14" t="s">
        <v>2725</v>
      </c>
    </row>
    <row r="6365" spans="1:3" x14ac:dyDescent="0.25">
      <c r="A6365" s="17" t="s">
        <v>2805</v>
      </c>
      <c r="B6365" s="14" t="s">
        <v>255</v>
      </c>
      <c r="C6365" s="14" t="s">
        <v>2801</v>
      </c>
    </row>
    <row r="6366" spans="1:3" x14ac:dyDescent="0.25">
      <c r="A6366" s="17" t="s">
        <v>2804</v>
      </c>
      <c r="B6366" s="14" t="s">
        <v>255</v>
      </c>
      <c r="C6366" s="14" t="s">
        <v>2801</v>
      </c>
    </row>
    <row r="6367" spans="1:3" x14ac:dyDescent="0.25">
      <c r="A6367" s="17" t="s">
        <v>2803</v>
      </c>
      <c r="B6367" s="14" t="s">
        <v>255</v>
      </c>
      <c r="C6367" s="14" t="s">
        <v>2801</v>
      </c>
    </row>
    <row r="6368" spans="1:3" x14ac:dyDescent="0.25">
      <c r="A6368" s="17" t="s">
        <v>2802</v>
      </c>
      <c r="B6368" s="14" t="s">
        <v>255</v>
      </c>
      <c r="C6368" s="14" t="s">
        <v>2801</v>
      </c>
    </row>
    <row r="6369" spans="1:3" x14ac:dyDescent="0.25">
      <c r="A6369" s="17" t="s">
        <v>2800</v>
      </c>
      <c r="B6369" s="14" t="s">
        <v>255</v>
      </c>
      <c r="C6369" s="14" t="s">
        <v>2785</v>
      </c>
    </row>
    <row r="6370" spans="1:3" x14ac:dyDescent="0.25">
      <c r="A6370" s="17" t="s">
        <v>2800</v>
      </c>
      <c r="B6370" s="14" t="s">
        <v>255</v>
      </c>
      <c r="C6370" s="14" t="s">
        <v>2784</v>
      </c>
    </row>
    <row r="6371" spans="1:3" x14ac:dyDescent="0.25">
      <c r="A6371" s="17" t="s">
        <v>2800</v>
      </c>
      <c r="B6371" s="14" t="s">
        <v>255</v>
      </c>
      <c r="C6371" s="14" t="s">
        <v>2781</v>
      </c>
    </row>
    <row r="6372" spans="1:3" x14ac:dyDescent="0.25">
      <c r="A6372" s="17" t="s">
        <v>2799</v>
      </c>
      <c r="B6372" s="14" t="s">
        <v>255</v>
      </c>
      <c r="C6372" s="14" t="s">
        <v>2784</v>
      </c>
    </row>
    <row r="6373" spans="1:3" x14ac:dyDescent="0.25">
      <c r="A6373" s="17" t="s">
        <v>2798</v>
      </c>
      <c r="B6373" s="14" t="s">
        <v>255</v>
      </c>
      <c r="C6373" s="14" t="s">
        <v>2797</v>
      </c>
    </row>
    <row r="6374" spans="1:3" x14ac:dyDescent="0.25">
      <c r="A6374" s="17" t="s">
        <v>2796</v>
      </c>
      <c r="B6374" s="14" t="s">
        <v>255</v>
      </c>
      <c r="C6374" s="14" t="s">
        <v>2795</v>
      </c>
    </row>
    <row r="6375" spans="1:3" x14ac:dyDescent="0.25">
      <c r="A6375" s="17" t="s">
        <v>2794</v>
      </c>
      <c r="B6375" s="14" t="s">
        <v>255</v>
      </c>
      <c r="C6375" s="14" t="s">
        <v>2793</v>
      </c>
    </row>
    <row r="6376" spans="1:3" x14ac:dyDescent="0.25">
      <c r="A6376" s="17" t="s">
        <v>2792</v>
      </c>
      <c r="B6376" s="14" t="s">
        <v>255</v>
      </c>
      <c r="C6376" s="14" t="s">
        <v>2791</v>
      </c>
    </row>
    <row r="6377" spans="1:3" x14ac:dyDescent="0.25">
      <c r="A6377" s="17" t="s">
        <v>2790</v>
      </c>
      <c r="B6377" s="14" t="s">
        <v>255</v>
      </c>
      <c r="C6377" s="14" t="s">
        <v>2789</v>
      </c>
    </row>
    <row r="6378" spans="1:3" x14ac:dyDescent="0.25">
      <c r="A6378" s="17" t="s">
        <v>2788</v>
      </c>
      <c r="B6378" s="14" t="s">
        <v>255</v>
      </c>
      <c r="C6378" s="14" t="s">
        <v>2787</v>
      </c>
    </row>
    <row r="6379" spans="1:3" x14ac:dyDescent="0.25">
      <c r="A6379" s="17" t="s">
        <v>2786</v>
      </c>
      <c r="B6379" s="14" t="s">
        <v>255</v>
      </c>
      <c r="C6379" s="14" t="s">
        <v>2781</v>
      </c>
    </row>
    <row r="6380" spans="1:3" x14ac:dyDescent="0.25">
      <c r="A6380" s="17" t="s">
        <v>2783</v>
      </c>
      <c r="B6380" s="14" t="s">
        <v>255</v>
      </c>
      <c r="C6380" s="14" t="s">
        <v>2785</v>
      </c>
    </row>
    <row r="6381" spans="1:3" x14ac:dyDescent="0.25">
      <c r="A6381" s="17" t="s">
        <v>2783</v>
      </c>
      <c r="B6381" s="14" t="s">
        <v>255</v>
      </c>
      <c r="C6381" s="14" t="s">
        <v>2784</v>
      </c>
    </row>
    <row r="6382" spans="1:3" x14ac:dyDescent="0.25">
      <c r="A6382" s="17" t="s">
        <v>2783</v>
      </c>
      <c r="B6382" s="14" t="s">
        <v>255</v>
      </c>
      <c r="C6382" s="14" t="s">
        <v>2781</v>
      </c>
    </row>
    <row r="6383" spans="1:3" x14ac:dyDescent="0.25">
      <c r="A6383" s="17" t="s">
        <v>2782</v>
      </c>
      <c r="B6383" s="14" t="s">
        <v>255</v>
      </c>
      <c r="C6383" s="14" t="s">
        <v>2781</v>
      </c>
    </row>
    <row r="6384" spans="1:3" x14ac:dyDescent="0.25">
      <c r="A6384" s="17" t="s">
        <v>2780</v>
      </c>
      <c r="B6384" s="14" t="s">
        <v>255</v>
      </c>
      <c r="C6384" s="14" t="s">
        <v>2779</v>
      </c>
    </row>
    <row r="6385" spans="1:3" x14ac:dyDescent="0.25">
      <c r="A6385" s="17" t="s">
        <v>2778</v>
      </c>
      <c r="B6385" s="14" t="s">
        <v>255</v>
      </c>
      <c r="C6385" s="14" t="s">
        <v>2777</v>
      </c>
    </row>
    <row r="6386" spans="1:3" x14ac:dyDescent="0.25">
      <c r="A6386" s="17" t="s">
        <v>2776</v>
      </c>
      <c r="B6386" s="14" t="s">
        <v>255</v>
      </c>
      <c r="C6386" s="14" t="s">
        <v>2775</v>
      </c>
    </row>
    <row r="6387" spans="1:3" x14ac:dyDescent="0.25">
      <c r="A6387" s="17" t="s">
        <v>2774</v>
      </c>
      <c r="B6387" s="14" t="s">
        <v>255</v>
      </c>
      <c r="C6387" s="14" t="s">
        <v>2748</v>
      </c>
    </row>
    <row r="6388" spans="1:3" x14ac:dyDescent="0.25">
      <c r="A6388" s="17" t="s">
        <v>2773</v>
      </c>
      <c r="B6388" s="14" t="s">
        <v>255</v>
      </c>
      <c r="C6388" s="14" t="s">
        <v>2745</v>
      </c>
    </row>
    <row r="6389" spans="1:3" x14ac:dyDescent="0.25">
      <c r="A6389" s="17" t="s">
        <v>2772</v>
      </c>
      <c r="B6389" s="14" t="s">
        <v>255</v>
      </c>
      <c r="C6389" s="14" t="s">
        <v>2745</v>
      </c>
    </row>
    <row r="6390" spans="1:3" x14ac:dyDescent="0.25">
      <c r="A6390" s="17" t="s">
        <v>2771</v>
      </c>
      <c r="B6390" s="14" t="s">
        <v>255</v>
      </c>
      <c r="C6390" s="14" t="s">
        <v>2770</v>
      </c>
    </row>
    <row r="6391" spans="1:3" x14ac:dyDescent="0.25">
      <c r="A6391" s="17" t="s">
        <v>2768</v>
      </c>
      <c r="B6391" s="14" t="s">
        <v>255</v>
      </c>
      <c r="C6391" s="14" t="s">
        <v>2769</v>
      </c>
    </row>
    <row r="6392" spans="1:3" x14ac:dyDescent="0.25">
      <c r="A6392" s="17" t="s">
        <v>2768</v>
      </c>
      <c r="B6392" s="14" t="s">
        <v>255</v>
      </c>
      <c r="C6392" s="14" t="s">
        <v>2767</v>
      </c>
    </row>
    <row r="6393" spans="1:3" x14ac:dyDescent="0.25">
      <c r="A6393" s="17" t="s">
        <v>2766</v>
      </c>
      <c r="B6393" s="14" t="s">
        <v>255</v>
      </c>
      <c r="C6393" s="14" t="s">
        <v>2761</v>
      </c>
    </row>
    <row r="6394" spans="1:3" x14ac:dyDescent="0.25">
      <c r="A6394" s="17" t="s">
        <v>2765</v>
      </c>
      <c r="B6394" s="14" t="s">
        <v>255</v>
      </c>
      <c r="C6394" s="14" t="s">
        <v>2761</v>
      </c>
    </row>
    <row r="6395" spans="1:3" x14ac:dyDescent="0.25">
      <c r="A6395" s="17" t="s">
        <v>2764</v>
      </c>
      <c r="B6395" s="14" t="s">
        <v>255</v>
      </c>
      <c r="C6395" s="14" t="s">
        <v>2762</v>
      </c>
    </row>
    <row r="6396" spans="1:3" x14ac:dyDescent="0.25">
      <c r="A6396" s="17" t="s">
        <v>2763</v>
      </c>
      <c r="B6396" s="14" t="s">
        <v>255</v>
      </c>
      <c r="C6396" s="14" t="s">
        <v>2762</v>
      </c>
    </row>
    <row r="6397" spans="1:3" x14ac:dyDescent="0.25">
      <c r="A6397" s="17" t="s">
        <v>2760</v>
      </c>
      <c r="B6397" s="14" t="s">
        <v>255</v>
      </c>
      <c r="C6397" s="14" t="s">
        <v>2761</v>
      </c>
    </row>
    <row r="6398" spans="1:3" x14ac:dyDescent="0.25">
      <c r="A6398" s="17" t="s">
        <v>2760</v>
      </c>
      <c r="B6398" s="14" t="s">
        <v>255</v>
      </c>
      <c r="C6398" s="14" t="s">
        <v>2750</v>
      </c>
    </row>
    <row r="6399" spans="1:3" x14ac:dyDescent="0.25">
      <c r="A6399" s="17" t="s">
        <v>2759</v>
      </c>
      <c r="B6399" s="14" t="s">
        <v>255</v>
      </c>
      <c r="C6399" s="14" t="s">
        <v>2750</v>
      </c>
    </row>
    <row r="6400" spans="1:3" x14ac:dyDescent="0.25">
      <c r="A6400" s="17" t="s">
        <v>2757</v>
      </c>
      <c r="B6400" s="14" t="s">
        <v>255</v>
      </c>
      <c r="C6400" s="14" t="s">
        <v>2758</v>
      </c>
    </row>
    <row r="6401" spans="1:3" x14ac:dyDescent="0.25">
      <c r="A6401" s="17" t="s">
        <v>2757</v>
      </c>
      <c r="B6401" s="14" t="s">
        <v>255</v>
      </c>
      <c r="C6401" s="14" t="s">
        <v>2750</v>
      </c>
    </row>
    <row r="6402" spans="1:3" x14ac:dyDescent="0.25">
      <c r="A6402" s="17" t="s">
        <v>2756</v>
      </c>
      <c r="B6402" s="14" t="s">
        <v>255</v>
      </c>
      <c r="C6402" s="14" t="s">
        <v>2755</v>
      </c>
    </row>
    <row r="6403" spans="1:3" x14ac:dyDescent="0.25">
      <c r="A6403" s="17" t="s">
        <v>2754</v>
      </c>
      <c r="B6403" s="14" t="s">
        <v>255</v>
      </c>
      <c r="C6403" s="14" t="s">
        <v>2750</v>
      </c>
    </row>
    <row r="6404" spans="1:3" x14ac:dyDescent="0.25">
      <c r="A6404" s="17" t="s">
        <v>2753</v>
      </c>
      <c r="B6404" s="14" t="s">
        <v>255</v>
      </c>
      <c r="C6404" s="14" t="s">
        <v>2752</v>
      </c>
    </row>
    <row r="6405" spans="1:3" x14ac:dyDescent="0.25">
      <c r="A6405" s="17" t="s">
        <v>2751</v>
      </c>
      <c r="B6405" s="14" t="s">
        <v>255</v>
      </c>
      <c r="C6405" s="14" t="s">
        <v>2750</v>
      </c>
    </row>
    <row r="6406" spans="1:3" x14ac:dyDescent="0.25">
      <c r="A6406" s="17" t="s">
        <v>2749</v>
      </c>
      <c r="B6406" s="14" t="s">
        <v>255</v>
      </c>
      <c r="C6406" s="14" t="s">
        <v>2748</v>
      </c>
    </row>
    <row r="6407" spans="1:3" x14ac:dyDescent="0.25">
      <c r="A6407" s="17" t="s">
        <v>2747</v>
      </c>
      <c r="B6407" s="14" t="s">
        <v>255</v>
      </c>
      <c r="C6407" s="14" t="s">
        <v>2745</v>
      </c>
    </row>
    <row r="6408" spans="1:3" x14ac:dyDescent="0.25">
      <c r="A6408" s="17" t="s">
        <v>2746</v>
      </c>
      <c r="B6408" s="14" t="s">
        <v>255</v>
      </c>
      <c r="C6408" s="14" t="s">
        <v>2745</v>
      </c>
    </row>
    <row r="6409" spans="1:3" x14ac:dyDescent="0.25">
      <c r="A6409" s="17" t="s">
        <v>2744</v>
      </c>
      <c r="B6409" s="14" t="s">
        <v>255</v>
      </c>
      <c r="C6409" s="14" t="s">
        <v>2742</v>
      </c>
    </row>
    <row r="6410" spans="1:3" x14ac:dyDescent="0.25">
      <c r="A6410" s="17" t="s">
        <v>2743</v>
      </c>
      <c r="B6410" s="14" t="s">
        <v>255</v>
      </c>
      <c r="C6410" s="14" t="s">
        <v>2742</v>
      </c>
    </row>
    <row r="6411" spans="1:3" x14ac:dyDescent="0.25">
      <c r="A6411" s="17" t="s">
        <v>2741</v>
      </c>
      <c r="B6411" s="14" t="s">
        <v>255</v>
      </c>
      <c r="C6411" s="14" t="s">
        <v>2725</v>
      </c>
    </row>
    <row r="6412" spans="1:3" x14ac:dyDescent="0.25">
      <c r="A6412" s="17" t="s">
        <v>2740</v>
      </c>
      <c r="B6412" s="14" t="s">
        <v>255</v>
      </c>
      <c r="C6412" s="14" t="s">
        <v>2725</v>
      </c>
    </row>
    <row r="6413" spans="1:3" x14ac:dyDescent="0.25">
      <c r="A6413" s="17" t="s">
        <v>2739</v>
      </c>
      <c r="B6413" s="14" t="s">
        <v>255</v>
      </c>
      <c r="C6413" s="14" t="s">
        <v>2725</v>
      </c>
    </row>
    <row r="6414" spans="1:3" x14ac:dyDescent="0.25">
      <c r="A6414" s="17" t="s">
        <v>2738</v>
      </c>
      <c r="B6414" s="14" t="s">
        <v>255</v>
      </c>
      <c r="C6414" s="14" t="s">
        <v>2725</v>
      </c>
    </row>
    <row r="6415" spans="1:3" x14ac:dyDescent="0.25">
      <c r="A6415" s="17" t="s">
        <v>2737</v>
      </c>
      <c r="B6415" s="14" t="s">
        <v>255</v>
      </c>
      <c r="C6415" s="14" t="s">
        <v>2734</v>
      </c>
    </row>
    <row r="6416" spans="1:3" x14ac:dyDescent="0.25">
      <c r="A6416" s="17" t="s">
        <v>2737</v>
      </c>
      <c r="B6416" s="14" t="s">
        <v>255</v>
      </c>
      <c r="C6416" s="14" t="s">
        <v>2725</v>
      </c>
    </row>
    <row r="6417" spans="1:3" x14ac:dyDescent="0.25">
      <c r="A6417" s="17" t="s">
        <v>2736</v>
      </c>
      <c r="B6417" s="14" t="s">
        <v>255</v>
      </c>
      <c r="C6417" s="14" t="s">
        <v>2725</v>
      </c>
    </row>
    <row r="6418" spans="1:3" x14ac:dyDescent="0.25">
      <c r="A6418" s="17" t="s">
        <v>2735</v>
      </c>
      <c r="B6418" s="14" t="s">
        <v>255</v>
      </c>
      <c r="C6418" s="14" t="s">
        <v>2734</v>
      </c>
    </row>
    <row r="6419" spans="1:3" x14ac:dyDescent="0.25">
      <c r="A6419" s="17" t="s">
        <v>2733</v>
      </c>
      <c r="B6419" s="14" t="s">
        <v>255</v>
      </c>
      <c r="C6419" s="14" t="s">
        <v>2725</v>
      </c>
    </row>
    <row r="6420" spans="1:3" x14ac:dyDescent="0.25">
      <c r="A6420" s="17" t="s">
        <v>2732</v>
      </c>
      <c r="B6420" s="14" t="s">
        <v>255</v>
      </c>
      <c r="C6420" s="14" t="s">
        <v>2725</v>
      </c>
    </row>
    <row r="6421" spans="1:3" x14ac:dyDescent="0.25">
      <c r="A6421" s="17" t="s">
        <v>2731</v>
      </c>
      <c r="B6421" s="14" t="s">
        <v>255</v>
      </c>
      <c r="C6421" s="14" t="s">
        <v>2722</v>
      </c>
    </row>
    <row r="6422" spans="1:3" x14ac:dyDescent="0.25">
      <c r="A6422" s="17" t="s">
        <v>2730</v>
      </c>
      <c r="B6422" s="14" t="s">
        <v>255</v>
      </c>
      <c r="C6422" s="14" t="s">
        <v>2722</v>
      </c>
    </row>
    <row r="6423" spans="1:3" x14ac:dyDescent="0.25">
      <c r="A6423" s="17" t="s">
        <v>2729</v>
      </c>
      <c r="B6423" s="14" t="s">
        <v>255</v>
      </c>
      <c r="C6423" s="14" t="s">
        <v>2722</v>
      </c>
    </row>
    <row r="6424" spans="1:3" x14ac:dyDescent="0.25">
      <c r="A6424" s="17" t="s">
        <v>2728</v>
      </c>
      <c r="B6424" s="14" t="s">
        <v>255</v>
      </c>
      <c r="C6424" s="14" t="s">
        <v>2727</v>
      </c>
    </row>
    <row r="6425" spans="1:3" x14ac:dyDescent="0.25">
      <c r="A6425" s="17" t="s">
        <v>2726</v>
      </c>
      <c r="B6425" s="14" t="s">
        <v>255</v>
      </c>
      <c r="C6425" s="14" t="s">
        <v>2725</v>
      </c>
    </row>
    <row r="6426" spans="1:3" x14ac:dyDescent="0.25">
      <c r="A6426" s="17" t="s">
        <v>2724</v>
      </c>
      <c r="B6426" s="14" t="s">
        <v>255</v>
      </c>
      <c r="C6426" s="14" t="s">
        <v>2722</v>
      </c>
    </row>
    <row r="6427" spans="1:3" x14ac:dyDescent="0.25">
      <c r="A6427" s="17" t="s">
        <v>2724</v>
      </c>
      <c r="B6427" s="14" t="s">
        <v>255</v>
      </c>
      <c r="C6427" s="14" t="s">
        <v>2720</v>
      </c>
    </row>
    <row r="6428" spans="1:3" x14ac:dyDescent="0.25">
      <c r="A6428" s="17" t="s">
        <v>2723</v>
      </c>
      <c r="B6428" s="14" t="s">
        <v>255</v>
      </c>
      <c r="C6428" s="14" t="s">
        <v>2722</v>
      </c>
    </row>
    <row r="6429" spans="1:3" x14ac:dyDescent="0.25">
      <c r="A6429" s="17" t="s">
        <v>2721</v>
      </c>
      <c r="B6429" s="14" t="s">
        <v>255</v>
      </c>
      <c r="C6429" s="14" t="s">
        <v>2720</v>
      </c>
    </row>
    <row r="6430" spans="1:3" x14ac:dyDescent="0.25">
      <c r="A6430" s="17" t="s">
        <v>2719</v>
      </c>
      <c r="B6430" s="14" t="s">
        <v>251</v>
      </c>
      <c r="C6430" s="14" t="s">
        <v>2570</v>
      </c>
    </row>
    <row r="6431" spans="1:3" x14ac:dyDescent="0.25">
      <c r="A6431" s="17" t="s">
        <v>2718</v>
      </c>
      <c r="B6431" s="14" t="s">
        <v>251</v>
      </c>
      <c r="C6431" s="14" t="s">
        <v>2570</v>
      </c>
    </row>
    <row r="6432" spans="1:3" x14ac:dyDescent="0.25">
      <c r="A6432" s="17" t="s">
        <v>2717</v>
      </c>
      <c r="B6432" s="14" t="s">
        <v>251</v>
      </c>
      <c r="C6432" s="14" t="s">
        <v>2570</v>
      </c>
    </row>
    <row r="6433" spans="1:3" x14ac:dyDescent="0.25">
      <c r="A6433" s="17" t="s">
        <v>2716</v>
      </c>
      <c r="B6433" s="14" t="s">
        <v>251</v>
      </c>
      <c r="C6433" s="14" t="s">
        <v>2570</v>
      </c>
    </row>
    <row r="6434" spans="1:3" x14ac:dyDescent="0.25">
      <c r="A6434" s="17" t="s">
        <v>2715</v>
      </c>
      <c r="B6434" s="14" t="s">
        <v>251</v>
      </c>
      <c r="C6434" s="14" t="s">
        <v>2570</v>
      </c>
    </row>
    <row r="6435" spans="1:3" x14ac:dyDescent="0.25">
      <c r="A6435" s="17" t="s">
        <v>2714</v>
      </c>
      <c r="B6435" s="14" t="s">
        <v>251</v>
      </c>
      <c r="C6435" s="14" t="s">
        <v>2570</v>
      </c>
    </row>
    <row r="6436" spans="1:3" x14ac:dyDescent="0.25">
      <c r="A6436" s="17" t="s">
        <v>2713</v>
      </c>
      <c r="B6436" s="14" t="s">
        <v>251</v>
      </c>
      <c r="C6436" s="14" t="s">
        <v>2570</v>
      </c>
    </row>
    <row r="6437" spans="1:3" x14ac:dyDescent="0.25">
      <c r="A6437" s="17" t="s">
        <v>2712</v>
      </c>
      <c r="B6437" s="14" t="s">
        <v>251</v>
      </c>
      <c r="C6437" s="14" t="s">
        <v>2570</v>
      </c>
    </row>
    <row r="6438" spans="1:3" x14ac:dyDescent="0.25">
      <c r="A6438" s="17" t="s">
        <v>2711</v>
      </c>
      <c r="B6438" s="14" t="s">
        <v>251</v>
      </c>
      <c r="C6438" s="14" t="s">
        <v>2570</v>
      </c>
    </row>
    <row r="6439" spans="1:3" x14ac:dyDescent="0.25">
      <c r="A6439" s="17" t="s">
        <v>2710</v>
      </c>
      <c r="B6439" s="14" t="s">
        <v>251</v>
      </c>
      <c r="C6439" s="14" t="s">
        <v>2570</v>
      </c>
    </row>
    <row r="6440" spans="1:3" x14ac:dyDescent="0.25">
      <c r="A6440" s="17" t="s">
        <v>2709</v>
      </c>
      <c r="B6440" s="14" t="s">
        <v>251</v>
      </c>
      <c r="C6440" s="14" t="s">
        <v>2570</v>
      </c>
    </row>
    <row r="6441" spans="1:3" x14ac:dyDescent="0.25">
      <c r="A6441" s="17" t="s">
        <v>2708</v>
      </c>
      <c r="B6441" s="14" t="s">
        <v>251</v>
      </c>
      <c r="C6441" s="14" t="s">
        <v>2630</v>
      </c>
    </row>
    <row r="6442" spans="1:3" x14ac:dyDescent="0.25">
      <c r="A6442" s="17" t="s">
        <v>2708</v>
      </c>
      <c r="B6442" s="14" t="s">
        <v>267</v>
      </c>
      <c r="C6442" s="14" t="s">
        <v>2698</v>
      </c>
    </row>
    <row r="6443" spans="1:3" x14ac:dyDescent="0.25">
      <c r="A6443" s="17" t="s">
        <v>2707</v>
      </c>
      <c r="B6443" s="14" t="s">
        <v>251</v>
      </c>
      <c r="C6443" s="14" t="s">
        <v>2630</v>
      </c>
    </row>
    <row r="6444" spans="1:3" x14ac:dyDescent="0.25">
      <c r="A6444" s="17" t="s">
        <v>2706</v>
      </c>
      <c r="B6444" s="14" t="s">
        <v>251</v>
      </c>
      <c r="C6444" s="14" t="s">
        <v>2630</v>
      </c>
    </row>
    <row r="6445" spans="1:3" x14ac:dyDescent="0.25">
      <c r="A6445" s="17" t="s">
        <v>2706</v>
      </c>
      <c r="B6445" s="14" t="s">
        <v>267</v>
      </c>
      <c r="C6445" s="14" t="s">
        <v>2700</v>
      </c>
    </row>
    <row r="6446" spans="1:3" x14ac:dyDescent="0.25">
      <c r="A6446" s="17" t="s">
        <v>2705</v>
      </c>
      <c r="B6446" s="14" t="s">
        <v>251</v>
      </c>
      <c r="C6446" s="14" t="s">
        <v>2630</v>
      </c>
    </row>
    <row r="6447" spans="1:3" x14ac:dyDescent="0.25">
      <c r="A6447" s="17" t="s">
        <v>2704</v>
      </c>
      <c r="B6447" s="14" t="s">
        <v>251</v>
      </c>
      <c r="C6447" s="14" t="s">
        <v>2630</v>
      </c>
    </row>
    <row r="6448" spans="1:3" x14ac:dyDescent="0.25">
      <c r="A6448" s="17" t="s">
        <v>2703</v>
      </c>
      <c r="B6448" s="14" t="s">
        <v>251</v>
      </c>
      <c r="C6448" s="14" t="s">
        <v>2630</v>
      </c>
    </row>
    <row r="6449" spans="1:3" x14ac:dyDescent="0.25">
      <c r="A6449" s="17" t="s">
        <v>2702</v>
      </c>
      <c r="B6449" s="14" t="s">
        <v>267</v>
      </c>
      <c r="C6449" s="14" t="s">
        <v>2698</v>
      </c>
    </row>
    <row r="6450" spans="1:3" x14ac:dyDescent="0.25">
      <c r="A6450" s="17" t="s">
        <v>2701</v>
      </c>
      <c r="B6450" s="14" t="s">
        <v>267</v>
      </c>
      <c r="C6450" s="14" t="s">
        <v>2700</v>
      </c>
    </row>
    <row r="6451" spans="1:3" x14ac:dyDescent="0.25">
      <c r="A6451" s="17" t="s">
        <v>2699</v>
      </c>
      <c r="B6451" s="14" t="s">
        <v>251</v>
      </c>
      <c r="C6451" s="14" t="s">
        <v>2630</v>
      </c>
    </row>
    <row r="6452" spans="1:3" x14ac:dyDescent="0.25">
      <c r="A6452" s="17" t="s">
        <v>2699</v>
      </c>
      <c r="B6452" s="14" t="s">
        <v>267</v>
      </c>
      <c r="C6452" s="14" t="s">
        <v>2698</v>
      </c>
    </row>
    <row r="6453" spans="1:3" x14ac:dyDescent="0.25">
      <c r="A6453" s="17" t="s">
        <v>2697</v>
      </c>
      <c r="B6453" s="14" t="s">
        <v>251</v>
      </c>
      <c r="C6453" s="14" t="s">
        <v>2630</v>
      </c>
    </row>
    <row r="6454" spans="1:3" x14ac:dyDescent="0.25">
      <c r="A6454" s="17" t="s">
        <v>2696</v>
      </c>
      <c r="B6454" s="14" t="s">
        <v>251</v>
      </c>
      <c r="C6454" s="14" t="s">
        <v>2620</v>
      </c>
    </row>
    <row r="6455" spans="1:3" x14ac:dyDescent="0.25">
      <c r="A6455" s="17" t="s">
        <v>2695</v>
      </c>
      <c r="B6455" s="14" t="s">
        <v>251</v>
      </c>
      <c r="C6455" s="14" t="s">
        <v>2620</v>
      </c>
    </row>
    <row r="6456" spans="1:3" x14ac:dyDescent="0.25">
      <c r="A6456" s="17" t="s">
        <v>2694</v>
      </c>
      <c r="B6456" s="14" t="s">
        <v>251</v>
      </c>
      <c r="C6456" s="14" t="s">
        <v>2620</v>
      </c>
    </row>
    <row r="6457" spans="1:3" x14ac:dyDescent="0.25">
      <c r="A6457" s="17" t="s">
        <v>2693</v>
      </c>
      <c r="B6457" s="14" t="s">
        <v>251</v>
      </c>
      <c r="C6457" s="14" t="s">
        <v>2620</v>
      </c>
    </row>
    <row r="6458" spans="1:3" x14ac:dyDescent="0.25">
      <c r="A6458" s="17" t="s">
        <v>2692</v>
      </c>
      <c r="B6458" s="14" t="s">
        <v>251</v>
      </c>
      <c r="C6458" s="14" t="s">
        <v>2620</v>
      </c>
    </row>
    <row r="6459" spans="1:3" x14ac:dyDescent="0.25">
      <c r="A6459" s="17" t="s">
        <v>2691</v>
      </c>
      <c r="B6459" s="14" t="s">
        <v>251</v>
      </c>
      <c r="C6459" s="14" t="s">
        <v>2620</v>
      </c>
    </row>
    <row r="6460" spans="1:3" x14ac:dyDescent="0.25">
      <c r="A6460" s="17" t="s">
        <v>2690</v>
      </c>
      <c r="B6460" s="14" t="s">
        <v>251</v>
      </c>
      <c r="C6460" s="14" t="s">
        <v>2620</v>
      </c>
    </row>
    <row r="6461" spans="1:3" x14ac:dyDescent="0.25">
      <c r="A6461" s="17" t="s">
        <v>2689</v>
      </c>
      <c r="B6461" s="14" t="s">
        <v>251</v>
      </c>
      <c r="C6461" s="14" t="s">
        <v>2620</v>
      </c>
    </row>
    <row r="6462" spans="1:3" x14ac:dyDescent="0.25">
      <c r="A6462" s="17" t="s">
        <v>2688</v>
      </c>
      <c r="B6462" s="14" t="s">
        <v>251</v>
      </c>
      <c r="C6462" s="14" t="s">
        <v>2623</v>
      </c>
    </row>
    <row r="6463" spans="1:3" x14ac:dyDescent="0.25">
      <c r="A6463" s="17" t="s">
        <v>2687</v>
      </c>
      <c r="B6463" s="14" t="s">
        <v>251</v>
      </c>
      <c r="C6463" s="14" t="s">
        <v>2623</v>
      </c>
    </row>
    <row r="6464" spans="1:3" x14ac:dyDescent="0.25">
      <c r="A6464" s="17" t="s">
        <v>2686</v>
      </c>
      <c r="B6464" s="14" t="s">
        <v>251</v>
      </c>
      <c r="C6464" s="14" t="s">
        <v>2675</v>
      </c>
    </row>
    <row r="6465" spans="1:3" x14ac:dyDescent="0.25">
      <c r="A6465" s="17" t="s">
        <v>2685</v>
      </c>
      <c r="B6465" s="14" t="s">
        <v>251</v>
      </c>
      <c r="C6465" s="14" t="s">
        <v>2675</v>
      </c>
    </row>
    <row r="6466" spans="1:3" x14ac:dyDescent="0.25">
      <c r="A6466" s="17" t="s">
        <v>2684</v>
      </c>
      <c r="B6466" s="14" t="s">
        <v>251</v>
      </c>
      <c r="C6466" s="14" t="s">
        <v>2683</v>
      </c>
    </row>
    <row r="6467" spans="1:3" x14ac:dyDescent="0.25">
      <c r="A6467" s="17" t="s">
        <v>2682</v>
      </c>
      <c r="B6467" s="14" t="s">
        <v>251</v>
      </c>
      <c r="C6467" s="14" t="s">
        <v>2675</v>
      </c>
    </row>
    <row r="6468" spans="1:3" x14ac:dyDescent="0.25">
      <c r="A6468" s="17" t="s">
        <v>2681</v>
      </c>
      <c r="B6468" s="14" t="s">
        <v>251</v>
      </c>
      <c r="C6468" s="14" t="s">
        <v>2618</v>
      </c>
    </row>
    <row r="6469" spans="1:3" x14ac:dyDescent="0.25">
      <c r="A6469" s="17" t="s">
        <v>2681</v>
      </c>
      <c r="B6469" s="14" t="s">
        <v>251</v>
      </c>
      <c r="C6469" s="14" t="s">
        <v>2675</v>
      </c>
    </row>
    <row r="6470" spans="1:3" x14ac:dyDescent="0.25">
      <c r="A6470" s="17" t="s">
        <v>2680</v>
      </c>
      <c r="B6470" s="14" t="s">
        <v>251</v>
      </c>
      <c r="C6470" s="14" t="s">
        <v>2675</v>
      </c>
    </row>
    <row r="6471" spans="1:3" x14ac:dyDescent="0.25">
      <c r="A6471" s="17" t="s">
        <v>2679</v>
      </c>
      <c r="B6471" s="14" t="s">
        <v>251</v>
      </c>
      <c r="C6471" s="14" t="s">
        <v>2675</v>
      </c>
    </row>
    <row r="6472" spans="1:3" x14ac:dyDescent="0.25">
      <c r="A6472" s="17" t="s">
        <v>2678</v>
      </c>
      <c r="B6472" s="14" t="s">
        <v>251</v>
      </c>
      <c r="C6472" s="14" t="s">
        <v>2675</v>
      </c>
    </row>
    <row r="6473" spans="1:3" x14ac:dyDescent="0.25">
      <c r="A6473" s="17" t="s">
        <v>2677</v>
      </c>
      <c r="B6473" s="14" t="s">
        <v>251</v>
      </c>
      <c r="C6473" s="14" t="s">
        <v>2675</v>
      </c>
    </row>
    <row r="6474" spans="1:3" x14ac:dyDescent="0.25">
      <c r="A6474" s="17" t="s">
        <v>2676</v>
      </c>
      <c r="B6474" s="14" t="s">
        <v>251</v>
      </c>
      <c r="C6474" s="14" t="s">
        <v>2675</v>
      </c>
    </row>
    <row r="6475" spans="1:3" x14ac:dyDescent="0.25">
      <c r="A6475" s="17" t="s">
        <v>2674</v>
      </c>
      <c r="B6475" s="14" t="s">
        <v>251</v>
      </c>
      <c r="C6475" s="14" t="s">
        <v>2618</v>
      </c>
    </row>
    <row r="6476" spans="1:3" x14ac:dyDescent="0.25">
      <c r="A6476" s="17" t="s">
        <v>2673</v>
      </c>
      <c r="B6476" s="14" t="s">
        <v>251</v>
      </c>
      <c r="C6476" s="14" t="s">
        <v>2590</v>
      </c>
    </row>
    <row r="6477" spans="1:3" x14ac:dyDescent="0.25">
      <c r="A6477" s="17" t="s">
        <v>2672</v>
      </c>
      <c r="B6477" s="14" t="s">
        <v>251</v>
      </c>
      <c r="C6477" s="14" t="s">
        <v>2590</v>
      </c>
    </row>
    <row r="6478" spans="1:3" x14ac:dyDescent="0.25">
      <c r="A6478" s="17" t="s">
        <v>2671</v>
      </c>
      <c r="B6478" s="14" t="s">
        <v>251</v>
      </c>
      <c r="C6478" s="14" t="s">
        <v>2590</v>
      </c>
    </row>
    <row r="6479" spans="1:3" x14ac:dyDescent="0.25">
      <c r="A6479" s="17" t="s">
        <v>2670</v>
      </c>
      <c r="B6479" s="14" t="s">
        <v>251</v>
      </c>
      <c r="C6479" s="14" t="s">
        <v>2590</v>
      </c>
    </row>
    <row r="6480" spans="1:3" x14ac:dyDescent="0.25">
      <c r="A6480" s="17" t="s">
        <v>2669</v>
      </c>
      <c r="B6480" s="14" t="s">
        <v>251</v>
      </c>
      <c r="C6480" s="14" t="s">
        <v>2590</v>
      </c>
    </row>
    <row r="6481" spans="1:3" x14ac:dyDescent="0.25">
      <c r="A6481" s="17" t="s">
        <v>2668</v>
      </c>
      <c r="B6481" s="14" t="s">
        <v>251</v>
      </c>
      <c r="C6481" s="14" t="s">
        <v>2663</v>
      </c>
    </row>
    <row r="6482" spans="1:3" x14ac:dyDescent="0.25">
      <c r="A6482" s="17" t="s">
        <v>2667</v>
      </c>
      <c r="B6482" s="14" t="s">
        <v>251</v>
      </c>
      <c r="C6482" s="14" t="s">
        <v>2663</v>
      </c>
    </row>
    <row r="6483" spans="1:3" x14ac:dyDescent="0.25">
      <c r="A6483" s="17" t="s">
        <v>2666</v>
      </c>
      <c r="B6483" s="14" t="s">
        <v>251</v>
      </c>
      <c r="C6483" s="14" t="s">
        <v>2663</v>
      </c>
    </row>
    <row r="6484" spans="1:3" x14ac:dyDescent="0.25">
      <c r="A6484" s="17" t="s">
        <v>2665</v>
      </c>
      <c r="B6484" s="14" t="s">
        <v>251</v>
      </c>
      <c r="C6484" s="14" t="s">
        <v>2663</v>
      </c>
    </row>
    <row r="6485" spans="1:3" x14ac:dyDescent="0.25">
      <c r="A6485" s="17" t="s">
        <v>2664</v>
      </c>
      <c r="B6485" s="14" t="s">
        <v>251</v>
      </c>
      <c r="C6485" s="14" t="s">
        <v>2663</v>
      </c>
    </row>
    <row r="6486" spans="1:3" x14ac:dyDescent="0.25">
      <c r="A6486" s="17" t="s">
        <v>2662</v>
      </c>
      <c r="B6486" s="14" t="s">
        <v>251</v>
      </c>
      <c r="C6486" s="14" t="s">
        <v>2605</v>
      </c>
    </row>
    <row r="6487" spans="1:3" x14ac:dyDescent="0.25">
      <c r="A6487" s="17" t="s">
        <v>2661</v>
      </c>
      <c r="B6487" s="14" t="s">
        <v>251</v>
      </c>
      <c r="C6487" s="14" t="s">
        <v>2605</v>
      </c>
    </row>
    <row r="6488" spans="1:3" x14ac:dyDescent="0.25">
      <c r="A6488" s="17" t="s">
        <v>2660</v>
      </c>
      <c r="B6488" s="14" t="s">
        <v>251</v>
      </c>
      <c r="C6488" s="14" t="s">
        <v>2605</v>
      </c>
    </row>
    <row r="6489" spans="1:3" x14ac:dyDescent="0.25">
      <c r="A6489" s="17" t="s">
        <v>2659</v>
      </c>
      <c r="B6489" s="14" t="s">
        <v>251</v>
      </c>
      <c r="C6489" s="14" t="s">
        <v>2605</v>
      </c>
    </row>
    <row r="6490" spans="1:3" x14ac:dyDescent="0.25">
      <c r="A6490" s="17" t="s">
        <v>2658</v>
      </c>
      <c r="B6490" s="14" t="s">
        <v>251</v>
      </c>
      <c r="C6490" s="14" t="s">
        <v>2605</v>
      </c>
    </row>
    <row r="6491" spans="1:3" x14ac:dyDescent="0.25">
      <c r="A6491" s="17" t="s">
        <v>2657</v>
      </c>
      <c r="B6491" s="14" t="s">
        <v>251</v>
      </c>
      <c r="C6491" s="14" t="s">
        <v>2605</v>
      </c>
    </row>
    <row r="6492" spans="1:3" x14ac:dyDescent="0.25">
      <c r="A6492" s="17" t="s">
        <v>2656</v>
      </c>
      <c r="B6492" s="14" t="s">
        <v>251</v>
      </c>
      <c r="C6492" s="14" t="s">
        <v>2605</v>
      </c>
    </row>
    <row r="6493" spans="1:3" x14ac:dyDescent="0.25">
      <c r="A6493" s="17" t="s">
        <v>2655</v>
      </c>
      <c r="B6493" s="14" t="s">
        <v>251</v>
      </c>
      <c r="C6493" s="14" t="s">
        <v>2605</v>
      </c>
    </row>
    <row r="6494" spans="1:3" x14ac:dyDescent="0.25">
      <c r="A6494" s="17" t="s">
        <v>2654</v>
      </c>
      <c r="B6494" s="14" t="s">
        <v>251</v>
      </c>
      <c r="C6494" s="14" t="s">
        <v>2605</v>
      </c>
    </row>
    <row r="6495" spans="1:3" x14ac:dyDescent="0.25">
      <c r="A6495" s="17" t="s">
        <v>2653</v>
      </c>
      <c r="B6495" s="14" t="s">
        <v>251</v>
      </c>
      <c r="C6495" s="14" t="s">
        <v>2605</v>
      </c>
    </row>
    <row r="6496" spans="1:3" x14ac:dyDescent="0.25">
      <c r="A6496" s="17" t="s">
        <v>2652</v>
      </c>
      <c r="B6496" s="14" t="s">
        <v>251</v>
      </c>
      <c r="C6496" s="14" t="s">
        <v>2605</v>
      </c>
    </row>
    <row r="6497" spans="1:3" x14ac:dyDescent="0.25">
      <c r="A6497" s="17" t="s">
        <v>2651</v>
      </c>
      <c r="B6497" s="14" t="s">
        <v>251</v>
      </c>
      <c r="C6497" s="14" t="s">
        <v>2605</v>
      </c>
    </row>
    <row r="6498" spans="1:3" x14ac:dyDescent="0.25">
      <c r="A6498" s="17" t="s">
        <v>2650</v>
      </c>
      <c r="B6498" s="14" t="s">
        <v>251</v>
      </c>
      <c r="C6498" s="14" t="s">
        <v>2605</v>
      </c>
    </row>
    <row r="6499" spans="1:3" x14ac:dyDescent="0.25">
      <c r="A6499" s="17" t="s">
        <v>2649</v>
      </c>
      <c r="B6499" s="14" t="s">
        <v>251</v>
      </c>
      <c r="C6499" s="14" t="s">
        <v>2605</v>
      </c>
    </row>
    <row r="6500" spans="1:3" x14ac:dyDescent="0.25">
      <c r="A6500" s="17" t="s">
        <v>2648</v>
      </c>
      <c r="B6500" s="14" t="s">
        <v>251</v>
      </c>
      <c r="C6500" s="14" t="s">
        <v>2605</v>
      </c>
    </row>
    <row r="6501" spans="1:3" x14ac:dyDescent="0.25">
      <c r="A6501" s="17" t="s">
        <v>2647</v>
      </c>
      <c r="B6501" s="14" t="s">
        <v>251</v>
      </c>
      <c r="C6501" s="14" t="s">
        <v>2602</v>
      </c>
    </row>
    <row r="6502" spans="1:3" x14ac:dyDescent="0.25">
      <c r="A6502" s="17" t="s">
        <v>2646</v>
      </c>
      <c r="B6502" s="14" t="s">
        <v>251</v>
      </c>
      <c r="C6502" s="14" t="s">
        <v>2602</v>
      </c>
    </row>
    <row r="6503" spans="1:3" x14ac:dyDescent="0.25">
      <c r="A6503" s="17" t="s">
        <v>2645</v>
      </c>
      <c r="B6503" s="14" t="s">
        <v>251</v>
      </c>
      <c r="C6503" s="14" t="s">
        <v>2602</v>
      </c>
    </row>
    <row r="6504" spans="1:3" x14ac:dyDescent="0.25">
      <c r="A6504" s="17" t="s">
        <v>2644</v>
      </c>
      <c r="B6504" s="14" t="s">
        <v>251</v>
      </c>
      <c r="C6504" s="14" t="s">
        <v>2602</v>
      </c>
    </row>
    <row r="6505" spans="1:3" x14ac:dyDescent="0.25">
      <c r="A6505" s="17" t="s">
        <v>2643</v>
      </c>
      <c r="B6505" s="14" t="s">
        <v>251</v>
      </c>
      <c r="C6505" s="14" t="s">
        <v>2602</v>
      </c>
    </row>
    <row r="6506" spans="1:3" x14ac:dyDescent="0.25">
      <c r="A6506" s="17" t="s">
        <v>2642</v>
      </c>
      <c r="B6506" s="14" t="s">
        <v>251</v>
      </c>
      <c r="C6506" s="14" t="s">
        <v>2602</v>
      </c>
    </row>
    <row r="6507" spans="1:3" x14ac:dyDescent="0.25">
      <c r="A6507" s="17" t="s">
        <v>2641</v>
      </c>
      <c r="B6507" s="14" t="s">
        <v>251</v>
      </c>
      <c r="C6507" s="14" t="s">
        <v>2602</v>
      </c>
    </row>
    <row r="6508" spans="1:3" x14ac:dyDescent="0.25">
      <c r="A6508" s="17" t="s">
        <v>2640</v>
      </c>
      <c r="B6508" s="14" t="s">
        <v>251</v>
      </c>
      <c r="C6508" s="14" t="s">
        <v>2602</v>
      </c>
    </row>
    <row r="6509" spans="1:3" x14ac:dyDescent="0.25">
      <c r="A6509" s="17" t="s">
        <v>2639</v>
      </c>
      <c r="B6509" s="14" t="s">
        <v>251</v>
      </c>
      <c r="C6509" s="14" t="s">
        <v>2602</v>
      </c>
    </row>
    <row r="6510" spans="1:3" x14ac:dyDescent="0.25">
      <c r="A6510" s="17" t="s">
        <v>2638</v>
      </c>
      <c r="B6510" s="14" t="s">
        <v>251</v>
      </c>
      <c r="C6510" s="14" t="s">
        <v>2586</v>
      </c>
    </row>
    <row r="6511" spans="1:3" x14ac:dyDescent="0.25">
      <c r="A6511" s="17" t="s">
        <v>2637</v>
      </c>
      <c r="B6511" s="14" t="s">
        <v>251</v>
      </c>
      <c r="C6511" s="14" t="s">
        <v>2586</v>
      </c>
    </row>
    <row r="6512" spans="1:3" x14ac:dyDescent="0.25">
      <c r="A6512" s="17" t="s">
        <v>2636</v>
      </c>
      <c r="B6512" s="14" t="s">
        <v>251</v>
      </c>
      <c r="C6512" s="14" t="s">
        <v>2586</v>
      </c>
    </row>
    <row r="6513" spans="1:3" x14ac:dyDescent="0.25">
      <c r="A6513" s="17" t="s">
        <v>2635</v>
      </c>
      <c r="B6513" s="14" t="s">
        <v>251</v>
      </c>
      <c r="C6513" s="14" t="s">
        <v>2586</v>
      </c>
    </row>
    <row r="6514" spans="1:3" x14ac:dyDescent="0.25">
      <c r="A6514" s="17" t="s">
        <v>2634</v>
      </c>
      <c r="B6514" s="14" t="s">
        <v>251</v>
      </c>
      <c r="C6514" s="14" t="s">
        <v>2586</v>
      </c>
    </row>
    <row r="6515" spans="1:3" x14ac:dyDescent="0.25">
      <c r="A6515" s="17" t="s">
        <v>2633</v>
      </c>
      <c r="B6515" s="14" t="s">
        <v>251</v>
      </c>
      <c r="C6515" s="14" t="s">
        <v>2586</v>
      </c>
    </row>
    <row r="6516" spans="1:3" x14ac:dyDescent="0.25">
      <c r="A6516" s="17" t="s">
        <v>2632</v>
      </c>
      <c r="B6516" s="14" t="s">
        <v>251</v>
      </c>
      <c r="C6516" s="14" t="s">
        <v>2620</v>
      </c>
    </row>
    <row r="6517" spans="1:3" x14ac:dyDescent="0.25">
      <c r="A6517" s="17" t="s">
        <v>2632</v>
      </c>
      <c r="B6517" s="14" t="s">
        <v>251</v>
      </c>
      <c r="C6517" s="14" t="s">
        <v>2630</v>
      </c>
    </row>
    <row r="6518" spans="1:3" x14ac:dyDescent="0.25">
      <c r="A6518" s="17" t="s">
        <v>2631</v>
      </c>
      <c r="B6518" s="14" t="s">
        <v>251</v>
      </c>
      <c r="C6518" s="14" t="s">
        <v>2620</v>
      </c>
    </row>
    <row r="6519" spans="1:3" x14ac:dyDescent="0.25">
      <c r="A6519" s="17" t="s">
        <v>2631</v>
      </c>
      <c r="B6519" s="14" t="s">
        <v>251</v>
      </c>
      <c r="C6519" s="14" t="s">
        <v>2630</v>
      </c>
    </row>
    <row r="6520" spans="1:3" x14ac:dyDescent="0.25">
      <c r="A6520" s="17" t="s">
        <v>2629</v>
      </c>
      <c r="B6520" s="14" t="s">
        <v>251</v>
      </c>
      <c r="C6520" s="14" t="s">
        <v>2620</v>
      </c>
    </row>
    <row r="6521" spans="1:3" x14ac:dyDescent="0.25">
      <c r="A6521" s="17" t="s">
        <v>2628</v>
      </c>
      <c r="B6521" s="14" t="s">
        <v>251</v>
      </c>
      <c r="C6521" s="14" t="s">
        <v>2620</v>
      </c>
    </row>
    <row r="6522" spans="1:3" x14ac:dyDescent="0.25">
      <c r="A6522" s="17" t="s">
        <v>2627</v>
      </c>
      <c r="B6522" s="14" t="s">
        <v>251</v>
      </c>
      <c r="C6522" s="14" t="s">
        <v>2620</v>
      </c>
    </row>
    <row r="6523" spans="1:3" x14ac:dyDescent="0.25">
      <c r="A6523" s="17" t="s">
        <v>2626</v>
      </c>
      <c r="B6523" s="14" t="s">
        <v>251</v>
      </c>
      <c r="C6523" s="14" t="s">
        <v>2623</v>
      </c>
    </row>
    <row r="6524" spans="1:3" x14ac:dyDescent="0.25">
      <c r="A6524" s="17" t="s">
        <v>2625</v>
      </c>
      <c r="B6524" s="14" t="s">
        <v>251</v>
      </c>
      <c r="C6524" s="14" t="s">
        <v>2623</v>
      </c>
    </row>
    <row r="6525" spans="1:3" x14ac:dyDescent="0.25">
      <c r="A6525" s="17" t="s">
        <v>2624</v>
      </c>
      <c r="B6525" s="14" t="s">
        <v>251</v>
      </c>
      <c r="C6525" s="14" t="s">
        <v>2623</v>
      </c>
    </row>
    <row r="6526" spans="1:3" x14ac:dyDescent="0.25">
      <c r="A6526" s="17" t="s">
        <v>2622</v>
      </c>
      <c r="B6526" s="14" t="s">
        <v>251</v>
      </c>
      <c r="C6526" s="14" t="s">
        <v>2618</v>
      </c>
    </row>
    <row r="6527" spans="1:3" x14ac:dyDescent="0.25">
      <c r="A6527" s="17" t="s">
        <v>2621</v>
      </c>
      <c r="B6527" s="14" t="s">
        <v>251</v>
      </c>
      <c r="C6527" s="14" t="s">
        <v>2620</v>
      </c>
    </row>
    <row r="6528" spans="1:3" x14ac:dyDescent="0.25">
      <c r="A6528" s="17" t="s">
        <v>2619</v>
      </c>
      <c r="B6528" s="14" t="s">
        <v>251</v>
      </c>
      <c r="C6528" s="14" t="s">
        <v>2618</v>
      </c>
    </row>
    <row r="6529" spans="1:3" x14ac:dyDescent="0.25">
      <c r="A6529" s="17" t="s">
        <v>2617</v>
      </c>
      <c r="B6529" s="14" t="s">
        <v>251</v>
      </c>
      <c r="C6529" s="14" t="s">
        <v>2616</v>
      </c>
    </row>
    <row r="6530" spans="1:3" x14ac:dyDescent="0.25">
      <c r="A6530" s="17" t="s">
        <v>2615</v>
      </c>
      <c r="B6530" s="14" t="s">
        <v>251</v>
      </c>
      <c r="C6530" s="14" t="s">
        <v>2570</v>
      </c>
    </row>
    <row r="6531" spans="1:3" x14ac:dyDescent="0.25">
      <c r="A6531" s="17" t="s">
        <v>2614</v>
      </c>
      <c r="B6531" s="14" t="s">
        <v>251</v>
      </c>
      <c r="C6531" s="14" t="s">
        <v>2570</v>
      </c>
    </row>
    <row r="6532" spans="1:3" x14ac:dyDescent="0.25">
      <c r="A6532" s="17" t="s">
        <v>2613</v>
      </c>
      <c r="B6532" s="14" t="s">
        <v>251</v>
      </c>
      <c r="C6532" s="14" t="s">
        <v>2610</v>
      </c>
    </row>
    <row r="6533" spans="1:3" x14ac:dyDescent="0.25">
      <c r="A6533" s="17" t="s">
        <v>2612</v>
      </c>
      <c r="B6533" s="14" t="s">
        <v>251</v>
      </c>
      <c r="C6533" s="14" t="s">
        <v>2610</v>
      </c>
    </row>
    <row r="6534" spans="1:3" x14ac:dyDescent="0.25">
      <c r="A6534" s="17" t="s">
        <v>2611</v>
      </c>
      <c r="B6534" s="14" t="s">
        <v>251</v>
      </c>
      <c r="C6534" s="14" t="s">
        <v>2605</v>
      </c>
    </row>
    <row r="6535" spans="1:3" x14ac:dyDescent="0.25">
      <c r="A6535" s="17" t="s">
        <v>2611</v>
      </c>
      <c r="B6535" s="14" t="s">
        <v>251</v>
      </c>
      <c r="C6535" s="14" t="s">
        <v>2610</v>
      </c>
    </row>
    <row r="6536" spans="1:3" x14ac:dyDescent="0.25">
      <c r="A6536" s="17" t="s">
        <v>2609</v>
      </c>
      <c r="B6536" s="14" t="s">
        <v>251</v>
      </c>
      <c r="C6536" s="14" t="s">
        <v>2605</v>
      </c>
    </row>
    <row r="6537" spans="1:3" x14ac:dyDescent="0.25">
      <c r="A6537" s="17" t="s">
        <v>2608</v>
      </c>
      <c r="B6537" s="14" t="s">
        <v>251</v>
      </c>
      <c r="C6537" s="14" t="s">
        <v>2605</v>
      </c>
    </row>
    <row r="6538" spans="1:3" x14ac:dyDescent="0.25">
      <c r="A6538" s="17" t="s">
        <v>2607</v>
      </c>
      <c r="B6538" s="14" t="s">
        <v>251</v>
      </c>
      <c r="C6538" s="14" t="s">
        <v>2605</v>
      </c>
    </row>
    <row r="6539" spans="1:3" x14ac:dyDescent="0.25">
      <c r="A6539" s="17" t="s">
        <v>2606</v>
      </c>
      <c r="B6539" s="14" t="s">
        <v>251</v>
      </c>
      <c r="C6539" s="14" t="s">
        <v>2605</v>
      </c>
    </row>
    <row r="6540" spans="1:3" x14ac:dyDescent="0.25">
      <c r="A6540" s="17" t="s">
        <v>2604</v>
      </c>
      <c r="B6540" s="14" t="s">
        <v>251</v>
      </c>
      <c r="C6540" s="14" t="s">
        <v>2602</v>
      </c>
    </row>
    <row r="6541" spans="1:3" x14ac:dyDescent="0.25">
      <c r="A6541" s="17" t="s">
        <v>2603</v>
      </c>
      <c r="B6541" s="14" t="s">
        <v>251</v>
      </c>
      <c r="C6541" s="14" t="s">
        <v>2602</v>
      </c>
    </row>
    <row r="6542" spans="1:3" x14ac:dyDescent="0.25">
      <c r="A6542" s="17" t="s">
        <v>2601</v>
      </c>
      <c r="B6542" s="14" t="s">
        <v>251</v>
      </c>
      <c r="C6542" s="14" t="s">
        <v>2596</v>
      </c>
    </row>
    <row r="6543" spans="1:3" x14ac:dyDescent="0.25">
      <c r="A6543" s="17" t="s">
        <v>2600</v>
      </c>
      <c r="B6543" s="14" t="s">
        <v>251</v>
      </c>
      <c r="C6543" s="14" t="s">
        <v>2596</v>
      </c>
    </row>
    <row r="6544" spans="1:3" x14ac:dyDescent="0.25">
      <c r="A6544" s="17" t="s">
        <v>2599</v>
      </c>
      <c r="B6544" s="14" t="s">
        <v>251</v>
      </c>
      <c r="C6544" s="14" t="s">
        <v>2596</v>
      </c>
    </row>
    <row r="6545" spans="1:3" x14ac:dyDescent="0.25">
      <c r="A6545" s="17" t="s">
        <v>2598</v>
      </c>
      <c r="B6545" s="14" t="s">
        <v>251</v>
      </c>
      <c r="C6545" s="14" t="s">
        <v>2593</v>
      </c>
    </row>
    <row r="6546" spans="1:3" x14ac:dyDescent="0.25">
      <c r="A6546" s="17" t="s">
        <v>2597</v>
      </c>
      <c r="B6546" s="14" t="s">
        <v>251</v>
      </c>
      <c r="C6546" s="14" t="s">
        <v>2593</v>
      </c>
    </row>
    <row r="6547" spans="1:3" x14ac:dyDescent="0.25">
      <c r="A6547" s="17" t="s">
        <v>2597</v>
      </c>
      <c r="B6547" s="14" t="s">
        <v>251</v>
      </c>
      <c r="C6547" s="14" t="s">
        <v>2596</v>
      </c>
    </row>
    <row r="6548" spans="1:3" x14ac:dyDescent="0.25">
      <c r="A6548" s="17" t="s">
        <v>2595</v>
      </c>
      <c r="B6548" s="14" t="s">
        <v>251</v>
      </c>
      <c r="C6548" s="14" t="s">
        <v>2593</v>
      </c>
    </row>
    <row r="6549" spans="1:3" x14ac:dyDescent="0.25">
      <c r="A6549" s="17" t="s">
        <v>2594</v>
      </c>
      <c r="B6549" s="14" t="s">
        <v>251</v>
      </c>
      <c r="C6549" s="14" t="s">
        <v>2593</v>
      </c>
    </row>
    <row r="6550" spans="1:3" x14ac:dyDescent="0.25">
      <c r="A6550" s="17" t="s">
        <v>2592</v>
      </c>
      <c r="B6550" s="14" t="s">
        <v>251</v>
      </c>
      <c r="C6550" s="14" t="s">
        <v>2588</v>
      </c>
    </row>
    <row r="6551" spans="1:3" x14ac:dyDescent="0.25">
      <c r="A6551" s="17" t="s">
        <v>2591</v>
      </c>
      <c r="B6551" s="14" t="s">
        <v>251</v>
      </c>
      <c r="C6551" s="14" t="s">
        <v>2588</v>
      </c>
    </row>
    <row r="6552" spans="1:3" x14ac:dyDescent="0.25">
      <c r="A6552" s="17" t="s">
        <v>2589</v>
      </c>
      <c r="B6552" s="14" t="s">
        <v>251</v>
      </c>
      <c r="C6552" s="14" t="s">
        <v>2590</v>
      </c>
    </row>
    <row r="6553" spans="1:3" x14ac:dyDescent="0.25">
      <c r="A6553" s="17" t="s">
        <v>2589</v>
      </c>
      <c r="B6553" s="14" t="s">
        <v>251</v>
      </c>
      <c r="C6553" s="14" t="s">
        <v>2588</v>
      </c>
    </row>
    <row r="6554" spans="1:3" x14ac:dyDescent="0.25">
      <c r="A6554" s="17" t="s">
        <v>2587</v>
      </c>
      <c r="B6554" s="14" t="s">
        <v>251</v>
      </c>
      <c r="C6554" s="14" t="s">
        <v>2586</v>
      </c>
    </row>
    <row r="6555" spans="1:3" x14ac:dyDescent="0.25">
      <c r="A6555" s="17" t="s">
        <v>2585</v>
      </c>
      <c r="B6555" s="14" t="s">
        <v>251</v>
      </c>
      <c r="C6555" s="14" t="s">
        <v>2574</v>
      </c>
    </row>
    <row r="6556" spans="1:3" x14ac:dyDescent="0.25">
      <c r="A6556" s="17" t="s">
        <v>2584</v>
      </c>
      <c r="B6556" s="14" t="s">
        <v>251</v>
      </c>
      <c r="C6556" s="14" t="s">
        <v>2574</v>
      </c>
    </row>
    <row r="6557" spans="1:3" x14ac:dyDescent="0.25">
      <c r="A6557" s="17" t="s">
        <v>2583</v>
      </c>
      <c r="B6557" s="14" t="s">
        <v>251</v>
      </c>
      <c r="C6557" s="14" t="s">
        <v>2574</v>
      </c>
    </row>
    <row r="6558" spans="1:3" x14ac:dyDescent="0.25">
      <c r="A6558" s="17" t="s">
        <v>2582</v>
      </c>
      <c r="B6558" s="14" t="s">
        <v>251</v>
      </c>
      <c r="C6558" s="14" t="s">
        <v>2574</v>
      </c>
    </row>
    <row r="6559" spans="1:3" x14ac:dyDescent="0.25">
      <c r="A6559" s="17" t="s">
        <v>2581</v>
      </c>
      <c r="B6559" s="14" t="s">
        <v>251</v>
      </c>
      <c r="C6559" s="14" t="s">
        <v>2574</v>
      </c>
    </row>
    <row r="6560" spans="1:3" x14ac:dyDescent="0.25">
      <c r="A6560" s="17" t="s">
        <v>2580</v>
      </c>
      <c r="B6560" s="14" t="s">
        <v>251</v>
      </c>
      <c r="C6560" s="14" t="s">
        <v>2574</v>
      </c>
    </row>
    <row r="6561" spans="1:3" x14ac:dyDescent="0.25">
      <c r="A6561" s="17" t="s">
        <v>2579</v>
      </c>
      <c r="B6561" s="14" t="s">
        <v>251</v>
      </c>
      <c r="C6561" s="14" t="s">
        <v>2574</v>
      </c>
    </row>
    <row r="6562" spans="1:3" x14ac:dyDescent="0.25">
      <c r="A6562" s="17" t="s">
        <v>2578</v>
      </c>
      <c r="B6562" s="14" t="s">
        <v>251</v>
      </c>
      <c r="C6562" s="14" t="s">
        <v>2574</v>
      </c>
    </row>
    <row r="6563" spans="1:3" x14ac:dyDescent="0.25">
      <c r="A6563" s="17" t="s">
        <v>2577</v>
      </c>
      <c r="B6563" s="14" t="s">
        <v>251</v>
      </c>
      <c r="C6563" s="14" t="s">
        <v>2574</v>
      </c>
    </row>
    <row r="6564" spans="1:3" x14ac:dyDescent="0.25">
      <c r="A6564" s="17" t="s">
        <v>2576</v>
      </c>
      <c r="B6564" s="14" t="s">
        <v>251</v>
      </c>
      <c r="C6564" s="14" t="s">
        <v>2574</v>
      </c>
    </row>
    <row r="6565" spans="1:3" x14ac:dyDescent="0.25">
      <c r="A6565" s="17" t="s">
        <v>2575</v>
      </c>
      <c r="B6565" s="14" t="s">
        <v>251</v>
      </c>
      <c r="C6565" s="14" t="s">
        <v>2574</v>
      </c>
    </row>
    <row r="6566" spans="1:3" x14ac:dyDescent="0.25">
      <c r="A6566" s="17" t="s">
        <v>2573</v>
      </c>
      <c r="B6566" s="14" t="s">
        <v>251</v>
      </c>
      <c r="C6566" s="14" t="s">
        <v>2570</v>
      </c>
    </row>
    <row r="6567" spans="1:3" x14ac:dyDescent="0.25">
      <c r="A6567" s="17" t="s">
        <v>2572</v>
      </c>
      <c r="B6567" s="14" t="s">
        <v>251</v>
      </c>
      <c r="C6567" s="14" t="s">
        <v>2570</v>
      </c>
    </row>
    <row r="6568" spans="1:3" x14ac:dyDescent="0.25">
      <c r="A6568" s="17" t="s">
        <v>2571</v>
      </c>
      <c r="B6568" s="14" t="s">
        <v>251</v>
      </c>
      <c r="C6568" s="14" t="s">
        <v>2570</v>
      </c>
    </row>
    <row r="6569" spans="1:3" x14ac:dyDescent="0.25">
      <c r="A6569" s="17" t="s">
        <v>2569</v>
      </c>
      <c r="B6569" s="14" t="s">
        <v>247</v>
      </c>
      <c r="C6569" s="14" t="s">
        <v>2466</v>
      </c>
    </row>
    <row r="6570" spans="1:3" x14ac:dyDescent="0.25">
      <c r="A6570" s="17" t="s">
        <v>2568</v>
      </c>
      <c r="B6570" s="14" t="s">
        <v>247</v>
      </c>
      <c r="C6570" s="14" t="s">
        <v>2466</v>
      </c>
    </row>
    <row r="6571" spans="1:3" x14ac:dyDescent="0.25">
      <c r="A6571" s="17" t="s">
        <v>2567</v>
      </c>
      <c r="B6571" s="14" t="s">
        <v>247</v>
      </c>
      <c r="C6571" s="14" t="s">
        <v>2466</v>
      </c>
    </row>
    <row r="6572" spans="1:3" x14ac:dyDescent="0.25">
      <c r="A6572" s="17" t="s">
        <v>2566</v>
      </c>
      <c r="B6572" s="14" t="s">
        <v>247</v>
      </c>
      <c r="C6572" s="14" t="s">
        <v>2466</v>
      </c>
    </row>
    <row r="6573" spans="1:3" x14ac:dyDescent="0.25">
      <c r="A6573" s="17" t="s">
        <v>2566</v>
      </c>
      <c r="B6573" s="14" t="s">
        <v>247</v>
      </c>
      <c r="C6573" s="14" t="s">
        <v>2544</v>
      </c>
    </row>
    <row r="6574" spans="1:3" x14ac:dyDescent="0.25">
      <c r="A6574" s="17" t="s">
        <v>2565</v>
      </c>
      <c r="B6574" s="14" t="s">
        <v>247</v>
      </c>
      <c r="C6574" s="14" t="s">
        <v>2466</v>
      </c>
    </row>
    <row r="6575" spans="1:3" x14ac:dyDescent="0.25">
      <c r="A6575" s="17" t="s">
        <v>2564</v>
      </c>
      <c r="B6575" s="14" t="s">
        <v>247</v>
      </c>
      <c r="C6575" s="14" t="s">
        <v>2466</v>
      </c>
    </row>
    <row r="6576" spans="1:3" x14ac:dyDescent="0.25">
      <c r="A6576" s="17" t="s">
        <v>2563</v>
      </c>
      <c r="B6576" s="14" t="s">
        <v>247</v>
      </c>
      <c r="C6576" s="14" t="s">
        <v>2561</v>
      </c>
    </row>
    <row r="6577" spans="1:3" x14ac:dyDescent="0.25">
      <c r="A6577" s="17" t="s">
        <v>2562</v>
      </c>
      <c r="B6577" s="14" t="s">
        <v>247</v>
      </c>
      <c r="C6577" s="14" t="s">
        <v>2561</v>
      </c>
    </row>
    <row r="6578" spans="1:3" x14ac:dyDescent="0.25">
      <c r="A6578" s="17" t="s">
        <v>2560</v>
      </c>
      <c r="B6578" s="14" t="s">
        <v>247</v>
      </c>
      <c r="C6578" s="14" t="s">
        <v>2559</v>
      </c>
    </row>
    <row r="6579" spans="1:3" x14ac:dyDescent="0.25">
      <c r="A6579" s="17" t="s">
        <v>2558</v>
      </c>
      <c r="B6579" s="14" t="s">
        <v>247</v>
      </c>
      <c r="C6579" s="14" t="s">
        <v>2466</v>
      </c>
    </row>
    <row r="6580" spans="1:3" x14ac:dyDescent="0.25">
      <c r="A6580" s="17" t="s">
        <v>2557</v>
      </c>
      <c r="B6580" s="14" t="s">
        <v>247</v>
      </c>
      <c r="C6580" s="14" t="s">
        <v>2466</v>
      </c>
    </row>
    <row r="6581" spans="1:3" x14ac:dyDescent="0.25">
      <c r="A6581" s="17" t="s">
        <v>2556</v>
      </c>
      <c r="B6581" s="14" t="s">
        <v>247</v>
      </c>
      <c r="C6581" s="14" t="s">
        <v>2466</v>
      </c>
    </row>
    <row r="6582" spans="1:3" x14ac:dyDescent="0.25">
      <c r="A6582" s="17" t="s">
        <v>2556</v>
      </c>
      <c r="B6582" s="14" t="s">
        <v>247</v>
      </c>
      <c r="C6582" s="14" t="s">
        <v>2449</v>
      </c>
    </row>
    <row r="6583" spans="1:3" x14ac:dyDescent="0.25">
      <c r="A6583" s="17" t="s">
        <v>2555</v>
      </c>
      <c r="B6583" s="14" t="s">
        <v>247</v>
      </c>
      <c r="C6583" s="14" t="s">
        <v>2466</v>
      </c>
    </row>
    <row r="6584" spans="1:3" x14ac:dyDescent="0.25">
      <c r="A6584" s="17" t="s">
        <v>2554</v>
      </c>
      <c r="B6584" s="14" t="s">
        <v>247</v>
      </c>
      <c r="C6584" s="14" t="s">
        <v>2466</v>
      </c>
    </row>
    <row r="6585" spans="1:3" x14ac:dyDescent="0.25">
      <c r="A6585" s="17" t="s">
        <v>2553</v>
      </c>
      <c r="B6585" s="14" t="s">
        <v>247</v>
      </c>
      <c r="C6585" s="14" t="s">
        <v>2466</v>
      </c>
    </row>
    <row r="6586" spans="1:3" x14ac:dyDescent="0.25">
      <c r="A6586" s="17" t="s">
        <v>2552</v>
      </c>
      <c r="B6586" s="14" t="s">
        <v>247</v>
      </c>
      <c r="C6586" s="14" t="s">
        <v>2544</v>
      </c>
    </row>
    <row r="6587" spans="1:3" x14ac:dyDescent="0.25">
      <c r="A6587" s="17" t="s">
        <v>2551</v>
      </c>
      <c r="B6587" s="14" t="s">
        <v>247</v>
      </c>
      <c r="C6587" s="14" t="s">
        <v>2544</v>
      </c>
    </row>
    <row r="6588" spans="1:3" x14ac:dyDescent="0.25">
      <c r="A6588" s="17" t="s">
        <v>2550</v>
      </c>
      <c r="B6588" s="14" t="s">
        <v>247</v>
      </c>
      <c r="C6588" s="14" t="s">
        <v>2544</v>
      </c>
    </row>
    <row r="6589" spans="1:3" x14ac:dyDescent="0.25">
      <c r="A6589" s="17" t="s">
        <v>2549</v>
      </c>
      <c r="B6589" s="14" t="s">
        <v>247</v>
      </c>
      <c r="C6589" s="14" t="s">
        <v>2544</v>
      </c>
    </row>
    <row r="6590" spans="1:3" x14ac:dyDescent="0.25">
      <c r="A6590" s="17" t="s">
        <v>2548</v>
      </c>
      <c r="B6590" s="14" t="s">
        <v>247</v>
      </c>
      <c r="C6590" s="14" t="s">
        <v>2546</v>
      </c>
    </row>
    <row r="6591" spans="1:3" x14ac:dyDescent="0.25">
      <c r="A6591" s="17" t="s">
        <v>2547</v>
      </c>
      <c r="B6591" s="14" t="s">
        <v>247</v>
      </c>
      <c r="C6591" s="14" t="s">
        <v>2546</v>
      </c>
    </row>
    <row r="6592" spans="1:3" x14ac:dyDescent="0.25">
      <c r="A6592" s="17" t="s">
        <v>2545</v>
      </c>
      <c r="B6592" s="14" t="s">
        <v>247</v>
      </c>
      <c r="C6592" s="14" t="s">
        <v>2544</v>
      </c>
    </row>
    <row r="6593" spans="1:3" x14ac:dyDescent="0.25">
      <c r="A6593" s="17" t="s">
        <v>2543</v>
      </c>
      <c r="B6593" s="14" t="s">
        <v>247</v>
      </c>
      <c r="C6593" s="14" t="s">
        <v>2486</v>
      </c>
    </row>
    <row r="6594" spans="1:3" x14ac:dyDescent="0.25">
      <c r="A6594" s="17" t="s">
        <v>2542</v>
      </c>
      <c r="B6594" s="14" t="s">
        <v>247</v>
      </c>
      <c r="C6594" s="14" t="s">
        <v>2486</v>
      </c>
    </row>
    <row r="6595" spans="1:3" x14ac:dyDescent="0.25">
      <c r="A6595" s="17" t="s">
        <v>2541</v>
      </c>
      <c r="B6595" s="14" t="s">
        <v>247</v>
      </c>
      <c r="C6595" s="14" t="s">
        <v>2486</v>
      </c>
    </row>
    <row r="6596" spans="1:3" x14ac:dyDescent="0.25">
      <c r="A6596" s="17" t="s">
        <v>2540</v>
      </c>
      <c r="B6596" s="14" t="s">
        <v>247</v>
      </c>
      <c r="C6596" s="14" t="s">
        <v>2538</v>
      </c>
    </row>
    <row r="6597" spans="1:3" x14ac:dyDescent="0.25">
      <c r="A6597" s="17" t="s">
        <v>2539</v>
      </c>
      <c r="B6597" s="14" t="s">
        <v>247</v>
      </c>
      <c r="C6597" s="14" t="s">
        <v>2538</v>
      </c>
    </row>
    <row r="6598" spans="1:3" x14ac:dyDescent="0.25">
      <c r="A6598" s="17" t="s">
        <v>2537</v>
      </c>
      <c r="B6598" s="14" t="s">
        <v>247</v>
      </c>
      <c r="C6598" s="14" t="s">
        <v>2486</v>
      </c>
    </row>
    <row r="6599" spans="1:3" x14ac:dyDescent="0.25">
      <c r="A6599" s="17" t="s">
        <v>2536</v>
      </c>
      <c r="B6599" s="14" t="s">
        <v>247</v>
      </c>
      <c r="C6599" s="14" t="s">
        <v>2531</v>
      </c>
    </row>
    <row r="6600" spans="1:3" x14ac:dyDescent="0.25">
      <c r="A6600" s="17" t="s">
        <v>2535</v>
      </c>
      <c r="B6600" s="14" t="s">
        <v>247</v>
      </c>
      <c r="C6600" s="14" t="s">
        <v>2534</v>
      </c>
    </row>
    <row r="6601" spans="1:3" x14ac:dyDescent="0.25">
      <c r="A6601" s="17" t="s">
        <v>2533</v>
      </c>
      <c r="B6601" s="14" t="s">
        <v>247</v>
      </c>
      <c r="C6601" s="14" t="s">
        <v>2531</v>
      </c>
    </row>
    <row r="6602" spans="1:3" x14ac:dyDescent="0.25">
      <c r="A6602" s="17" t="s">
        <v>2532</v>
      </c>
      <c r="B6602" s="14" t="s">
        <v>247</v>
      </c>
      <c r="C6602" s="14" t="s">
        <v>2531</v>
      </c>
    </row>
    <row r="6603" spans="1:3" x14ac:dyDescent="0.25">
      <c r="A6603" s="17" t="s">
        <v>2530</v>
      </c>
      <c r="B6603" s="14" t="s">
        <v>247</v>
      </c>
      <c r="C6603" s="14" t="s">
        <v>2486</v>
      </c>
    </row>
    <row r="6604" spans="1:3" x14ac:dyDescent="0.25">
      <c r="A6604" s="17" t="s">
        <v>2529</v>
      </c>
      <c r="B6604" s="14" t="s">
        <v>247</v>
      </c>
      <c r="C6604" s="14" t="s">
        <v>2486</v>
      </c>
    </row>
    <row r="6605" spans="1:3" x14ac:dyDescent="0.25">
      <c r="A6605" s="17" t="s">
        <v>2528</v>
      </c>
      <c r="B6605" s="14" t="s">
        <v>247</v>
      </c>
      <c r="C6605" s="14" t="s">
        <v>2480</v>
      </c>
    </row>
    <row r="6606" spans="1:3" x14ac:dyDescent="0.25">
      <c r="A6606" s="17" t="s">
        <v>2527</v>
      </c>
      <c r="B6606" s="14" t="s">
        <v>247</v>
      </c>
      <c r="C6606" s="14" t="s">
        <v>2480</v>
      </c>
    </row>
    <row r="6607" spans="1:3" x14ac:dyDescent="0.25">
      <c r="A6607" s="17" t="s">
        <v>2526</v>
      </c>
      <c r="B6607" s="14" t="s">
        <v>247</v>
      </c>
      <c r="C6607" s="14" t="s">
        <v>2480</v>
      </c>
    </row>
    <row r="6608" spans="1:3" x14ac:dyDescent="0.25">
      <c r="A6608" s="17" t="s">
        <v>2525</v>
      </c>
      <c r="B6608" s="14" t="s">
        <v>247</v>
      </c>
      <c r="C6608" s="14" t="s">
        <v>2482</v>
      </c>
    </row>
    <row r="6609" spans="1:3" x14ac:dyDescent="0.25">
      <c r="A6609" s="17" t="s">
        <v>2524</v>
      </c>
      <c r="B6609" s="14" t="s">
        <v>247</v>
      </c>
      <c r="C6609" s="14" t="s">
        <v>2517</v>
      </c>
    </row>
    <row r="6610" spans="1:3" x14ac:dyDescent="0.25">
      <c r="A6610" s="17" t="s">
        <v>2523</v>
      </c>
      <c r="B6610" s="14" t="s">
        <v>247</v>
      </c>
      <c r="C6610" s="14" t="s">
        <v>2482</v>
      </c>
    </row>
    <row r="6611" spans="1:3" x14ac:dyDescent="0.25">
      <c r="A6611" s="17" t="s">
        <v>2522</v>
      </c>
      <c r="B6611" s="14" t="s">
        <v>247</v>
      </c>
      <c r="C6611" s="14" t="s">
        <v>2482</v>
      </c>
    </row>
    <row r="6612" spans="1:3" x14ac:dyDescent="0.25">
      <c r="A6612" s="17" t="s">
        <v>2521</v>
      </c>
      <c r="B6612" s="14" t="s">
        <v>247</v>
      </c>
      <c r="C6612" s="14" t="s">
        <v>2519</v>
      </c>
    </row>
    <row r="6613" spans="1:3" x14ac:dyDescent="0.25">
      <c r="A6613" s="17" t="s">
        <v>2520</v>
      </c>
      <c r="B6613" s="14" t="s">
        <v>247</v>
      </c>
      <c r="C6613" s="14" t="s">
        <v>2519</v>
      </c>
    </row>
    <row r="6614" spans="1:3" x14ac:dyDescent="0.25">
      <c r="A6614" s="17" t="s">
        <v>2518</v>
      </c>
      <c r="B6614" s="14" t="s">
        <v>247</v>
      </c>
      <c r="C6614" s="14" t="s">
        <v>2517</v>
      </c>
    </row>
    <row r="6615" spans="1:3" x14ac:dyDescent="0.25">
      <c r="A6615" s="17" t="s">
        <v>2516</v>
      </c>
      <c r="B6615" s="14" t="s">
        <v>247</v>
      </c>
      <c r="C6615" s="14" t="s">
        <v>2480</v>
      </c>
    </row>
    <row r="6616" spans="1:3" x14ac:dyDescent="0.25">
      <c r="A6616" s="17" t="s">
        <v>2515</v>
      </c>
      <c r="B6616" s="14" t="s">
        <v>247</v>
      </c>
      <c r="C6616" s="14" t="s">
        <v>2511</v>
      </c>
    </row>
    <row r="6617" spans="1:3" x14ac:dyDescent="0.25">
      <c r="A6617" s="17" t="s">
        <v>2514</v>
      </c>
      <c r="B6617" s="14" t="s">
        <v>247</v>
      </c>
      <c r="C6617" s="14" t="s">
        <v>2513</v>
      </c>
    </row>
    <row r="6618" spans="1:3" x14ac:dyDescent="0.25">
      <c r="A6618" s="17" t="s">
        <v>2512</v>
      </c>
      <c r="B6618" s="14" t="s">
        <v>247</v>
      </c>
      <c r="C6618" s="14" t="s">
        <v>2511</v>
      </c>
    </row>
    <row r="6619" spans="1:3" x14ac:dyDescent="0.25">
      <c r="A6619" s="17" t="s">
        <v>2510</v>
      </c>
      <c r="B6619" s="14" t="s">
        <v>247</v>
      </c>
      <c r="C6619" s="14" t="s">
        <v>2449</v>
      </c>
    </row>
    <row r="6620" spans="1:3" x14ac:dyDescent="0.25">
      <c r="A6620" s="17" t="s">
        <v>2509</v>
      </c>
      <c r="B6620" s="14" t="s">
        <v>247</v>
      </c>
      <c r="C6620" s="14" t="s">
        <v>2449</v>
      </c>
    </row>
    <row r="6621" spans="1:3" x14ac:dyDescent="0.25">
      <c r="A6621" s="17" t="s">
        <v>2508</v>
      </c>
      <c r="B6621" s="14" t="s">
        <v>247</v>
      </c>
      <c r="C6621" s="14" t="s">
        <v>2449</v>
      </c>
    </row>
    <row r="6622" spans="1:3" x14ac:dyDescent="0.25">
      <c r="A6622" s="17" t="s">
        <v>2507</v>
      </c>
      <c r="B6622" s="14" t="s">
        <v>247</v>
      </c>
      <c r="C6622" s="14" t="s">
        <v>2449</v>
      </c>
    </row>
    <row r="6623" spans="1:3" x14ac:dyDescent="0.25">
      <c r="A6623" s="17" t="s">
        <v>2506</v>
      </c>
      <c r="B6623" s="14" t="s">
        <v>247</v>
      </c>
      <c r="C6623" s="14" t="s">
        <v>2449</v>
      </c>
    </row>
    <row r="6624" spans="1:3" x14ac:dyDescent="0.25">
      <c r="A6624" s="17" t="s">
        <v>2505</v>
      </c>
      <c r="B6624" s="14" t="s">
        <v>247</v>
      </c>
      <c r="C6624" s="14" t="s">
        <v>2449</v>
      </c>
    </row>
    <row r="6625" spans="1:3" x14ac:dyDescent="0.25">
      <c r="A6625" s="17" t="s">
        <v>2504</v>
      </c>
      <c r="B6625" s="14" t="s">
        <v>247</v>
      </c>
      <c r="C6625" s="14" t="s">
        <v>2449</v>
      </c>
    </row>
    <row r="6626" spans="1:3" x14ac:dyDescent="0.25">
      <c r="A6626" s="17" t="s">
        <v>2503</v>
      </c>
      <c r="B6626" s="14" t="s">
        <v>247</v>
      </c>
      <c r="C6626" s="14" t="s">
        <v>2449</v>
      </c>
    </row>
    <row r="6627" spans="1:3" x14ac:dyDescent="0.25">
      <c r="A6627" s="17" t="s">
        <v>2502</v>
      </c>
      <c r="B6627" s="14" t="s">
        <v>247</v>
      </c>
      <c r="C6627" s="14" t="s">
        <v>2497</v>
      </c>
    </row>
    <row r="6628" spans="1:3" x14ac:dyDescent="0.25">
      <c r="A6628" s="17" t="s">
        <v>2501</v>
      </c>
      <c r="B6628" s="14" t="s">
        <v>247</v>
      </c>
      <c r="C6628" s="14" t="s">
        <v>2497</v>
      </c>
    </row>
    <row r="6629" spans="1:3" x14ac:dyDescent="0.25">
      <c r="A6629" s="17" t="s">
        <v>2500</v>
      </c>
      <c r="B6629" s="14" t="s">
        <v>247</v>
      </c>
      <c r="C6629" s="14" t="s">
        <v>2497</v>
      </c>
    </row>
    <row r="6630" spans="1:3" x14ac:dyDescent="0.25">
      <c r="A6630" s="17" t="s">
        <v>2499</v>
      </c>
      <c r="B6630" s="14" t="s">
        <v>247</v>
      </c>
      <c r="C6630" s="14" t="s">
        <v>2497</v>
      </c>
    </row>
    <row r="6631" spans="1:3" x14ac:dyDescent="0.25">
      <c r="A6631" s="17" t="s">
        <v>2498</v>
      </c>
      <c r="B6631" s="14" t="s">
        <v>247</v>
      </c>
      <c r="C6631" s="14" t="s">
        <v>2497</v>
      </c>
    </row>
    <row r="6632" spans="1:3" x14ac:dyDescent="0.25">
      <c r="A6632" s="17" t="s">
        <v>2496</v>
      </c>
      <c r="B6632" s="14" t="s">
        <v>247</v>
      </c>
      <c r="C6632" s="14" t="s">
        <v>2461</v>
      </c>
    </row>
    <row r="6633" spans="1:3" x14ac:dyDescent="0.25">
      <c r="A6633" s="17" t="s">
        <v>2495</v>
      </c>
      <c r="B6633" s="14" t="s">
        <v>247</v>
      </c>
      <c r="C6633" s="14" t="s">
        <v>2461</v>
      </c>
    </row>
    <row r="6634" spans="1:3" x14ac:dyDescent="0.25">
      <c r="A6634" s="17" t="s">
        <v>2494</v>
      </c>
      <c r="B6634" s="14" t="s">
        <v>247</v>
      </c>
      <c r="C6634" s="14" t="s">
        <v>2461</v>
      </c>
    </row>
    <row r="6635" spans="1:3" x14ac:dyDescent="0.25">
      <c r="A6635" s="17" t="s">
        <v>2493</v>
      </c>
      <c r="B6635" s="14" t="s">
        <v>247</v>
      </c>
      <c r="C6635" s="14" t="s">
        <v>2461</v>
      </c>
    </row>
    <row r="6636" spans="1:3" x14ac:dyDescent="0.25">
      <c r="A6636" s="17" t="s">
        <v>2492</v>
      </c>
      <c r="B6636" s="14" t="s">
        <v>247</v>
      </c>
      <c r="C6636" s="14" t="s">
        <v>2458</v>
      </c>
    </row>
    <row r="6637" spans="1:3" x14ac:dyDescent="0.25">
      <c r="A6637" s="17" t="s">
        <v>2491</v>
      </c>
      <c r="B6637" s="14" t="s">
        <v>247</v>
      </c>
      <c r="C6637" s="14" t="s">
        <v>2458</v>
      </c>
    </row>
    <row r="6638" spans="1:3" x14ac:dyDescent="0.25">
      <c r="A6638" s="17" t="s">
        <v>2490</v>
      </c>
      <c r="B6638" s="14" t="s">
        <v>247</v>
      </c>
      <c r="C6638" s="14" t="s">
        <v>2458</v>
      </c>
    </row>
    <row r="6639" spans="1:3" x14ac:dyDescent="0.25">
      <c r="A6639" s="17" t="s">
        <v>2489</v>
      </c>
      <c r="B6639" s="14" t="s">
        <v>247</v>
      </c>
      <c r="C6639" s="14" t="s">
        <v>2486</v>
      </c>
    </row>
    <row r="6640" spans="1:3" x14ac:dyDescent="0.25">
      <c r="A6640" s="17" t="s">
        <v>2488</v>
      </c>
      <c r="B6640" s="14" t="s">
        <v>247</v>
      </c>
      <c r="C6640" s="14" t="s">
        <v>2486</v>
      </c>
    </row>
    <row r="6641" spans="1:3" x14ac:dyDescent="0.25">
      <c r="A6641" s="17" t="s">
        <v>2487</v>
      </c>
      <c r="B6641" s="14" t="s">
        <v>247</v>
      </c>
      <c r="C6641" s="14" t="s">
        <v>2486</v>
      </c>
    </row>
    <row r="6642" spans="1:3" x14ac:dyDescent="0.25">
      <c r="A6642" s="17" t="s">
        <v>2485</v>
      </c>
      <c r="B6642" s="14" t="s">
        <v>247</v>
      </c>
      <c r="C6642" s="14" t="s">
        <v>2484</v>
      </c>
    </row>
    <row r="6643" spans="1:3" x14ac:dyDescent="0.25">
      <c r="A6643" s="17" t="s">
        <v>2483</v>
      </c>
      <c r="B6643" s="14" t="s">
        <v>247</v>
      </c>
      <c r="C6643" s="14" t="s">
        <v>2482</v>
      </c>
    </row>
    <row r="6644" spans="1:3" x14ac:dyDescent="0.25">
      <c r="A6644" s="17" t="s">
        <v>2481</v>
      </c>
      <c r="B6644" s="14" t="s">
        <v>247</v>
      </c>
      <c r="C6644" s="14" t="s">
        <v>2480</v>
      </c>
    </row>
    <row r="6645" spans="1:3" x14ac:dyDescent="0.25">
      <c r="A6645" s="17" t="s">
        <v>2479</v>
      </c>
      <c r="B6645" s="14" t="s">
        <v>247</v>
      </c>
      <c r="C6645" s="14" t="s">
        <v>2478</v>
      </c>
    </row>
    <row r="6646" spans="1:3" x14ac:dyDescent="0.25">
      <c r="A6646" s="17" t="s">
        <v>2477</v>
      </c>
      <c r="B6646" s="14" t="s">
        <v>247</v>
      </c>
      <c r="C6646" s="14" t="s">
        <v>2476</v>
      </c>
    </row>
    <row r="6647" spans="1:3" x14ac:dyDescent="0.25">
      <c r="A6647" s="17" t="s">
        <v>2475</v>
      </c>
      <c r="B6647" s="14" t="s">
        <v>247</v>
      </c>
      <c r="C6647" s="14" t="s">
        <v>2474</v>
      </c>
    </row>
    <row r="6648" spans="1:3" x14ac:dyDescent="0.25">
      <c r="A6648" s="17" t="s">
        <v>2473</v>
      </c>
      <c r="B6648" s="14" t="s">
        <v>247</v>
      </c>
      <c r="C6648" s="14" t="s">
        <v>2466</v>
      </c>
    </row>
    <row r="6649" spans="1:3" x14ac:dyDescent="0.25">
      <c r="A6649" s="17" t="s">
        <v>2472</v>
      </c>
      <c r="B6649" s="14" t="s">
        <v>247</v>
      </c>
      <c r="C6649" s="14" t="s">
        <v>2466</v>
      </c>
    </row>
    <row r="6650" spans="1:3" x14ac:dyDescent="0.25">
      <c r="A6650" s="17" t="s">
        <v>2471</v>
      </c>
      <c r="B6650" s="14" t="s">
        <v>247</v>
      </c>
      <c r="C6650" s="14" t="s">
        <v>2449</v>
      </c>
    </row>
    <row r="6651" spans="1:3" x14ac:dyDescent="0.25">
      <c r="A6651" s="17" t="s">
        <v>2470</v>
      </c>
      <c r="B6651" s="14" t="s">
        <v>247</v>
      </c>
      <c r="C6651" s="14" t="s">
        <v>2469</v>
      </c>
    </row>
    <row r="6652" spans="1:3" x14ac:dyDescent="0.25">
      <c r="A6652" s="17" t="s">
        <v>2468</v>
      </c>
      <c r="B6652" s="14" t="s">
        <v>247</v>
      </c>
      <c r="C6652" s="14" t="s">
        <v>2466</v>
      </c>
    </row>
    <row r="6653" spans="1:3" x14ac:dyDescent="0.25">
      <c r="A6653" s="17" t="s">
        <v>2467</v>
      </c>
      <c r="B6653" s="14" t="s">
        <v>247</v>
      </c>
      <c r="C6653" s="14" t="s">
        <v>2466</v>
      </c>
    </row>
    <row r="6654" spans="1:3" x14ac:dyDescent="0.25">
      <c r="A6654" s="17" t="s">
        <v>2465</v>
      </c>
      <c r="B6654" s="14" t="s">
        <v>247</v>
      </c>
      <c r="C6654" s="14" t="s">
        <v>2461</v>
      </c>
    </row>
    <row r="6655" spans="1:3" x14ac:dyDescent="0.25">
      <c r="A6655" s="17" t="s">
        <v>2464</v>
      </c>
      <c r="B6655" s="14" t="s">
        <v>247</v>
      </c>
      <c r="C6655" s="14" t="s">
        <v>2461</v>
      </c>
    </row>
    <row r="6656" spans="1:3" x14ac:dyDescent="0.25">
      <c r="A6656" s="17" t="s">
        <v>2463</v>
      </c>
      <c r="B6656" s="14" t="s">
        <v>247</v>
      </c>
      <c r="C6656" s="14" t="s">
        <v>2461</v>
      </c>
    </row>
    <row r="6657" spans="1:3" x14ac:dyDescent="0.25">
      <c r="A6657" s="17" t="s">
        <v>2462</v>
      </c>
      <c r="B6657" s="14" t="s">
        <v>247</v>
      </c>
      <c r="C6657" s="14" t="s">
        <v>2461</v>
      </c>
    </row>
    <row r="6658" spans="1:3" x14ac:dyDescent="0.25">
      <c r="A6658" s="17" t="s">
        <v>2460</v>
      </c>
      <c r="B6658" s="14" t="s">
        <v>247</v>
      </c>
      <c r="C6658" s="14" t="s">
        <v>2458</v>
      </c>
    </row>
    <row r="6659" spans="1:3" x14ac:dyDescent="0.25">
      <c r="A6659" s="17" t="s">
        <v>2459</v>
      </c>
      <c r="B6659" s="14" t="s">
        <v>247</v>
      </c>
      <c r="C6659" s="14" t="s">
        <v>2458</v>
      </c>
    </row>
    <row r="6660" spans="1:3" x14ac:dyDescent="0.25">
      <c r="A6660" s="17" t="s">
        <v>2457</v>
      </c>
      <c r="B6660" s="14" t="s">
        <v>247</v>
      </c>
      <c r="C6660" s="14" t="s">
        <v>2454</v>
      </c>
    </row>
    <row r="6661" spans="1:3" x14ac:dyDescent="0.25">
      <c r="A6661" s="17" t="s">
        <v>2456</v>
      </c>
      <c r="B6661" s="14" t="s">
        <v>247</v>
      </c>
      <c r="C6661" s="14" t="s">
        <v>2454</v>
      </c>
    </row>
    <row r="6662" spans="1:3" x14ac:dyDescent="0.25">
      <c r="A6662" s="17" t="s">
        <v>2455</v>
      </c>
      <c r="B6662" s="14" t="s">
        <v>247</v>
      </c>
      <c r="C6662" s="14" t="s">
        <v>2454</v>
      </c>
    </row>
    <row r="6663" spans="1:3" x14ac:dyDescent="0.25">
      <c r="A6663" s="17" t="s">
        <v>2453</v>
      </c>
      <c r="B6663" s="14" t="s">
        <v>247</v>
      </c>
      <c r="C6663" s="14" t="s">
        <v>2452</v>
      </c>
    </row>
    <row r="6664" spans="1:3" x14ac:dyDescent="0.25">
      <c r="A6664" s="17" t="s">
        <v>2451</v>
      </c>
      <c r="B6664" s="14" t="s">
        <v>247</v>
      </c>
      <c r="C6664" s="14" t="s">
        <v>2449</v>
      </c>
    </row>
    <row r="6665" spans="1:3" x14ac:dyDescent="0.25">
      <c r="A6665" s="17" t="s">
        <v>2450</v>
      </c>
      <c r="B6665" s="14" t="s">
        <v>247</v>
      </c>
      <c r="C6665" s="14" t="s">
        <v>2449</v>
      </c>
    </row>
    <row r="6666" spans="1:3" x14ac:dyDescent="0.25">
      <c r="A6666" s="17" t="s">
        <v>2448</v>
      </c>
      <c r="B6666" s="14" t="s">
        <v>243</v>
      </c>
      <c r="C6666" s="14" t="s">
        <v>2446</v>
      </c>
    </row>
    <row r="6667" spans="1:3" x14ac:dyDescent="0.25">
      <c r="A6667" s="17" t="s">
        <v>2448</v>
      </c>
      <c r="B6667" s="14" t="s">
        <v>243</v>
      </c>
      <c r="C6667" s="14" t="s">
        <v>2270</v>
      </c>
    </row>
    <row r="6668" spans="1:3" x14ac:dyDescent="0.25">
      <c r="A6668" s="17" t="s">
        <v>2447</v>
      </c>
      <c r="B6668" s="14" t="s">
        <v>243</v>
      </c>
      <c r="C6668" s="14" t="s">
        <v>2446</v>
      </c>
    </row>
    <row r="6669" spans="1:3" x14ac:dyDescent="0.25">
      <c r="A6669" s="17" t="s">
        <v>2445</v>
      </c>
      <c r="B6669" s="14" t="s">
        <v>243</v>
      </c>
      <c r="C6669" s="14" t="s">
        <v>2270</v>
      </c>
    </row>
    <row r="6670" spans="1:3" x14ac:dyDescent="0.25">
      <c r="A6670" s="17" t="s">
        <v>2444</v>
      </c>
      <c r="B6670" s="14" t="s">
        <v>243</v>
      </c>
      <c r="C6670" s="14" t="s">
        <v>2270</v>
      </c>
    </row>
    <row r="6671" spans="1:3" x14ac:dyDescent="0.25">
      <c r="A6671" s="17" t="s">
        <v>2443</v>
      </c>
      <c r="B6671" s="14" t="s">
        <v>243</v>
      </c>
      <c r="C6671" s="14" t="s">
        <v>2270</v>
      </c>
    </row>
    <row r="6672" spans="1:3" x14ac:dyDescent="0.25">
      <c r="A6672" s="17" t="s">
        <v>2442</v>
      </c>
      <c r="B6672" s="14" t="s">
        <v>243</v>
      </c>
      <c r="C6672" s="14" t="s">
        <v>2270</v>
      </c>
    </row>
    <row r="6673" spans="1:3" x14ac:dyDescent="0.25">
      <c r="A6673" s="17" t="s">
        <v>2441</v>
      </c>
      <c r="B6673" s="14" t="s">
        <v>243</v>
      </c>
      <c r="C6673" s="14" t="s">
        <v>2270</v>
      </c>
    </row>
    <row r="6674" spans="1:3" x14ac:dyDescent="0.25">
      <c r="A6674" s="17" t="s">
        <v>2440</v>
      </c>
      <c r="B6674" s="14" t="s">
        <v>243</v>
      </c>
      <c r="C6674" s="14" t="s">
        <v>2436</v>
      </c>
    </row>
    <row r="6675" spans="1:3" x14ac:dyDescent="0.25">
      <c r="A6675" s="17" t="s">
        <v>2439</v>
      </c>
      <c r="B6675" s="14" t="s">
        <v>243</v>
      </c>
      <c r="C6675" s="14" t="s">
        <v>2436</v>
      </c>
    </row>
    <row r="6676" spans="1:3" x14ac:dyDescent="0.25">
      <c r="A6676" s="17" t="s">
        <v>2438</v>
      </c>
      <c r="B6676" s="14" t="s">
        <v>243</v>
      </c>
      <c r="C6676" s="14" t="s">
        <v>2436</v>
      </c>
    </row>
    <row r="6677" spans="1:3" x14ac:dyDescent="0.25">
      <c r="A6677" s="17" t="s">
        <v>2437</v>
      </c>
      <c r="B6677" s="14" t="s">
        <v>243</v>
      </c>
      <c r="C6677" s="14" t="s">
        <v>2436</v>
      </c>
    </row>
    <row r="6678" spans="1:3" x14ac:dyDescent="0.25">
      <c r="A6678" s="17" t="s">
        <v>2435</v>
      </c>
      <c r="B6678" s="14" t="s">
        <v>243</v>
      </c>
      <c r="C6678" s="14" t="s">
        <v>2306</v>
      </c>
    </row>
    <row r="6679" spans="1:3" x14ac:dyDescent="0.25">
      <c r="A6679" s="17" t="s">
        <v>2434</v>
      </c>
      <c r="B6679" s="14" t="s">
        <v>243</v>
      </c>
      <c r="C6679" s="14" t="s">
        <v>2306</v>
      </c>
    </row>
    <row r="6680" spans="1:3" x14ac:dyDescent="0.25">
      <c r="A6680" s="17" t="s">
        <v>2433</v>
      </c>
      <c r="B6680" s="14" t="s">
        <v>243</v>
      </c>
      <c r="C6680" s="14" t="s">
        <v>2270</v>
      </c>
    </row>
    <row r="6681" spans="1:3" x14ac:dyDescent="0.25">
      <c r="A6681" s="17" t="s">
        <v>2432</v>
      </c>
      <c r="B6681" s="14" t="s">
        <v>243</v>
      </c>
      <c r="C6681" s="14" t="s">
        <v>2270</v>
      </c>
    </row>
    <row r="6682" spans="1:3" x14ac:dyDescent="0.25">
      <c r="A6682" s="17" t="s">
        <v>2431</v>
      </c>
      <c r="B6682" s="14" t="s">
        <v>243</v>
      </c>
      <c r="C6682" s="14" t="s">
        <v>2270</v>
      </c>
    </row>
    <row r="6683" spans="1:3" x14ac:dyDescent="0.25">
      <c r="A6683" s="17" t="s">
        <v>2430</v>
      </c>
      <c r="B6683" s="14" t="s">
        <v>243</v>
      </c>
      <c r="C6683" s="14" t="s">
        <v>2270</v>
      </c>
    </row>
    <row r="6684" spans="1:3" x14ac:dyDescent="0.25">
      <c r="A6684" s="17" t="s">
        <v>2429</v>
      </c>
      <c r="B6684" s="14" t="s">
        <v>243</v>
      </c>
      <c r="C6684" s="14" t="s">
        <v>2270</v>
      </c>
    </row>
    <row r="6685" spans="1:3" x14ac:dyDescent="0.25">
      <c r="A6685" s="17" t="s">
        <v>2428</v>
      </c>
      <c r="B6685" s="14" t="s">
        <v>243</v>
      </c>
      <c r="C6685" s="14" t="s">
        <v>2256</v>
      </c>
    </row>
    <row r="6686" spans="1:3" x14ac:dyDescent="0.25">
      <c r="A6686" s="17" t="s">
        <v>2427</v>
      </c>
      <c r="B6686" s="14" t="s">
        <v>243</v>
      </c>
      <c r="C6686" s="14" t="s">
        <v>2227</v>
      </c>
    </row>
    <row r="6687" spans="1:3" x14ac:dyDescent="0.25">
      <c r="A6687" s="17" t="s">
        <v>2426</v>
      </c>
      <c r="B6687" s="14" t="s">
        <v>243</v>
      </c>
      <c r="C6687" s="14" t="s">
        <v>2423</v>
      </c>
    </row>
    <row r="6688" spans="1:3" x14ac:dyDescent="0.25">
      <c r="A6688" s="17" t="s">
        <v>2425</v>
      </c>
      <c r="B6688" s="14" t="s">
        <v>243</v>
      </c>
      <c r="C6688" s="14" t="s">
        <v>2423</v>
      </c>
    </row>
    <row r="6689" spans="1:3" x14ac:dyDescent="0.25">
      <c r="A6689" s="17" t="s">
        <v>2424</v>
      </c>
      <c r="B6689" s="14" t="s">
        <v>243</v>
      </c>
      <c r="C6689" s="14" t="s">
        <v>2423</v>
      </c>
    </row>
    <row r="6690" spans="1:3" x14ac:dyDescent="0.25">
      <c r="A6690" s="17" t="s">
        <v>2422</v>
      </c>
      <c r="B6690" s="14" t="s">
        <v>243</v>
      </c>
      <c r="C6690" s="14" t="s">
        <v>2421</v>
      </c>
    </row>
    <row r="6691" spans="1:3" x14ac:dyDescent="0.25">
      <c r="A6691" s="17" t="s">
        <v>2420</v>
      </c>
      <c r="B6691" s="14" t="s">
        <v>243</v>
      </c>
      <c r="C6691" s="14" t="s">
        <v>2419</v>
      </c>
    </row>
    <row r="6692" spans="1:3" x14ac:dyDescent="0.25">
      <c r="A6692" s="17" t="s">
        <v>2418</v>
      </c>
      <c r="B6692" s="14" t="s">
        <v>243</v>
      </c>
      <c r="C6692" s="14" t="s">
        <v>2415</v>
      </c>
    </row>
    <row r="6693" spans="1:3" x14ac:dyDescent="0.25">
      <c r="A6693" s="17" t="s">
        <v>2417</v>
      </c>
      <c r="B6693" s="14" t="s">
        <v>243</v>
      </c>
      <c r="C6693" s="14" t="s">
        <v>2415</v>
      </c>
    </row>
    <row r="6694" spans="1:3" x14ac:dyDescent="0.25">
      <c r="A6694" s="17" t="s">
        <v>2416</v>
      </c>
      <c r="B6694" s="14" t="s">
        <v>243</v>
      </c>
      <c r="C6694" s="14" t="s">
        <v>2415</v>
      </c>
    </row>
    <row r="6695" spans="1:3" x14ac:dyDescent="0.25">
      <c r="A6695" s="17" t="s">
        <v>2414</v>
      </c>
      <c r="B6695" s="14" t="s">
        <v>243</v>
      </c>
      <c r="C6695" s="14" t="s">
        <v>2411</v>
      </c>
    </row>
    <row r="6696" spans="1:3" x14ac:dyDescent="0.25">
      <c r="A6696" s="17" t="s">
        <v>2413</v>
      </c>
      <c r="B6696" s="14" t="s">
        <v>243</v>
      </c>
      <c r="C6696" s="14" t="s">
        <v>2411</v>
      </c>
    </row>
    <row r="6697" spans="1:3" x14ac:dyDescent="0.25">
      <c r="A6697" s="17" t="s">
        <v>2412</v>
      </c>
      <c r="B6697" s="14" t="s">
        <v>243</v>
      </c>
      <c r="C6697" s="14" t="s">
        <v>2411</v>
      </c>
    </row>
    <row r="6698" spans="1:3" x14ac:dyDescent="0.25">
      <c r="A6698" s="17" t="s">
        <v>2410</v>
      </c>
      <c r="B6698" s="14" t="s">
        <v>243</v>
      </c>
      <c r="C6698" s="14" t="s">
        <v>2408</v>
      </c>
    </row>
    <row r="6699" spans="1:3" x14ac:dyDescent="0.25">
      <c r="A6699" s="17" t="s">
        <v>2409</v>
      </c>
      <c r="B6699" s="14" t="s">
        <v>243</v>
      </c>
      <c r="C6699" s="14" t="s">
        <v>2408</v>
      </c>
    </row>
    <row r="6700" spans="1:3" x14ac:dyDescent="0.25">
      <c r="A6700" s="17" t="s">
        <v>2407</v>
      </c>
      <c r="B6700" s="14" t="s">
        <v>243</v>
      </c>
      <c r="C6700" s="14" t="s">
        <v>2405</v>
      </c>
    </row>
    <row r="6701" spans="1:3" x14ac:dyDescent="0.25">
      <c r="A6701" s="17" t="s">
        <v>2406</v>
      </c>
      <c r="B6701" s="14" t="s">
        <v>243</v>
      </c>
      <c r="C6701" s="14" t="s">
        <v>2405</v>
      </c>
    </row>
    <row r="6702" spans="1:3" x14ac:dyDescent="0.25">
      <c r="A6702" s="17" t="s">
        <v>2404</v>
      </c>
      <c r="B6702" s="14" t="s">
        <v>243</v>
      </c>
      <c r="C6702" s="14" t="s">
        <v>2402</v>
      </c>
    </row>
    <row r="6703" spans="1:3" x14ac:dyDescent="0.25">
      <c r="A6703" s="17" t="s">
        <v>2403</v>
      </c>
      <c r="B6703" s="14" t="s">
        <v>243</v>
      </c>
      <c r="C6703" s="14" t="s">
        <v>2402</v>
      </c>
    </row>
    <row r="6704" spans="1:3" x14ac:dyDescent="0.25">
      <c r="A6704" s="17" t="s">
        <v>2401</v>
      </c>
      <c r="B6704" s="14" t="s">
        <v>243</v>
      </c>
      <c r="C6704" s="14" t="s">
        <v>2398</v>
      </c>
    </row>
    <row r="6705" spans="1:3" x14ac:dyDescent="0.25">
      <c r="A6705" s="17" t="s">
        <v>2400</v>
      </c>
      <c r="B6705" s="14" t="s">
        <v>243</v>
      </c>
      <c r="C6705" s="14" t="s">
        <v>2398</v>
      </c>
    </row>
    <row r="6706" spans="1:3" x14ac:dyDescent="0.25">
      <c r="A6706" s="17" t="s">
        <v>2399</v>
      </c>
      <c r="B6706" s="14" t="s">
        <v>243</v>
      </c>
      <c r="C6706" s="14" t="s">
        <v>2398</v>
      </c>
    </row>
    <row r="6707" spans="1:3" x14ac:dyDescent="0.25">
      <c r="A6707" s="17" t="s">
        <v>2397</v>
      </c>
      <c r="B6707" s="14" t="s">
        <v>243</v>
      </c>
      <c r="C6707" s="14" t="s">
        <v>2396</v>
      </c>
    </row>
    <row r="6708" spans="1:3" x14ac:dyDescent="0.25">
      <c r="A6708" s="17" t="s">
        <v>2395</v>
      </c>
      <c r="B6708" s="14" t="s">
        <v>243</v>
      </c>
      <c r="C6708" s="14" t="s">
        <v>2394</v>
      </c>
    </row>
    <row r="6709" spans="1:3" x14ac:dyDescent="0.25">
      <c r="A6709" s="17" t="s">
        <v>2393</v>
      </c>
      <c r="B6709" s="14" t="s">
        <v>243</v>
      </c>
      <c r="C6709" s="14" t="s">
        <v>2392</v>
      </c>
    </row>
    <row r="6710" spans="1:3" x14ac:dyDescent="0.25">
      <c r="A6710" s="17" t="s">
        <v>2391</v>
      </c>
      <c r="B6710" s="14" t="s">
        <v>243</v>
      </c>
      <c r="C6710" s="14" t="s">
        <v>2270</v>
      </c>
    </row>
    <row r="6711" spans="1:3" x14ac:dyDescent="0.25">
      <c r="A6711" s="17" t="s">
        <v>2390</v>
      </c>
      <c r="B6711" s="14" t="s">
        <v>243</v>
      </c>
      <c r="C6711" s="14" t="s">
        <v>2270</v>
      </c>
    </row>
    <row r="6712" spans="1:3" x14ac:dyDescent="0.25">
      <c r="A6712" s="17" t="s">
        <v>2389</v>
      </c>
      <c r="B6712" s="14" t="s">
        <v>243</v>
      </c>
      <c r="C6712" s="14" t="s">
        <v>2270</v>
      </c>
    </row>
    <row r="6713" spans="1:3" x14ac:dyDescent="0.25">
      <c r="A6713" s="17" t="s">
        <v>2388</v>
      </c>
      <c r="B6713" s="14" t="s">
        <v>243</v>
      </c>
      <c r="C6713" s="14" t="s">
        <v>2227</v>
      </c>
    </row>
    <row r="6714" spans="1:3" x14ac:dyDescent="0.25">
      <c r="A6714" s="17" t="s">
        <v>2387</v>
      </c>
      <c r="B6714" s="14" t="s">
        <v>243</v>
      </c>
      <c r="C6714" s="14" t="s">
        <v>2227</v>
      </c>
    </row>
    <row r="6715" spans="1:3" x14ac:dyDescent="0.25">
      <c r="A6715" s="17" t="s">
        <v>2386</v>
      </c>
      <c r="B6715" s="14" t="s">
        <v>243</v>
      </c>
      <c r="C6715" s="14" t="s">
        <v>2227</v>
      </c>
    </row>
    <row r="6716" spans="1:3" x14ac:dyDescent="0.25">
      <c r="A6716" s="17" t="s">
        <v>2385</v>
      </c>
      <c r="B6716" s="14" t="s">
        <v>243</v>
      </c>
      <c r="C6716" s="14" t="s">
        <v>2227</v>
      </c>
    </row>
    <row r="6717" spans="1:3" x14ac:dyDescent="0.25">
      <c r="A6717" s="17" t="s">
        <v>2384</v>
      </c>
      <c r="B6717" s="14" t="s">
        <v>243</v>
      </c>
      <c r="C6717" s="14" t="s">
        <v>2381</v>
      </c>
    </row>
    <row r="6718" spans="1:3" x14ac:dyDescent="0.25">
      <c r="A6718" s="17" t="s">
        <v>2383</v>
      </c>
      <c r="B6718" s="14" t="s">
        <v>243</v>
      </c>
      <c r="C6718" s="14" t="s">
        <v>2381</v>
      </c>
    </row>
    <row r="6719" spans="1:3" x14ac:dyDescent="0.25">
      <c r="A6719" s="17" t="s">
        <v>2382</v>
      </c>
      <c r="B6719" s="14" t="s">
        <v>243</v>
      </c>
      <c r="C6719" s="14" t="s">
        <v>2381</v>
      </c>
    </row>
    <row r="6720" spans="1:3" x14ac:dyDescent="0.25">
      <c r="A6720" s="17" t="s">
        <v>2379</v>
      </c>
      <c r="B6720" s="14" t="s">
        <v>243</v>
      </c>
      <c r="C6720" s="14" t="s">
        <v>2380</v>
      </c>
    </row>
    <row r="6721" spans="1:3" x14ac:dyDescent="0.25">
      <c r="A6721" s="17" t="s">
        <v>2379</v>
      </c>
      <c r="B6721" s="14" t="s">
        <v>243</v>
      </c>
      <c r="C6721" s="14" t="s">
        <v>2227</v>
      </c>
    </row>
    <row r="6722" spans="1:3" x14ac:dyDescent="0.25">
      <c r="A6722" s="17" t="s">
        <v>2378</v>
      </c>
      <c r="B6722" s="14" t="s">
        <v>243</v>
      </c>
      <c r="C6722" s="14" t="s">
        <v>2376</v>
      </c>
    </row>
    <row r="6723" spans="1:3" x14ac:dyDescent="0.25">
      <c r="A6723" s="17" t="s">
        <v>2377</v>
      </c>
      <c r="B6723" s="14" t="s">
        <v>243</v>
      </c>
      <c r="C6723" s="14" t="s">
        <v>2376</v>
      </c>
    </row>
    <row r="6724" spans="1:3" x14ac:dyDescent="0.25">
      <c r="A6724" s="17" t="s">
        <v>2375</v>
      </c>
      <c r="B6724" s="14" t="s">
        <v>243</v>
      </c>
      <c r="C6724" s="14" t="s">
        <v>2373</v>
      </c>
    </row>
    <row r="6725" spans="1:3" x14ac:dyDescent="0.25">
      <c r="A6725" s="17" t="s">
        <v>2374</v>
      </c>
      <c r="B6725" s="14" t="s">
        <v>243</v>
      </c>
      <c r="C6725" s="14" t="s">
        <v>2373</v>
      </c>
    </row>
    <row r="6726" spans="1:3" x14ac:dyDescent="0.25">
      <c r="A6726" s="17" t="s">
        <v>2372</v>
      </c>
      <c r="B6726" s="14" t="s">
        <v>243</v>
      </c>
      <c r="C6726" s="14" t="s">
        <v>2227</v>
      </c>
    </row>
    <row r="6727" spans="1:3" x14ac:dyDescent="0.25">
      <c r="A6727" s="17" t="s">
        <v>2371</v>
      </c>
      <c r="B6727" s="14" t="s">
        <v>243</v>
      </c>
      <c r="C6727" s="14" t="s">
        <v>2227</v>
      </c>
    </row>
    <row r="6728" spans="1:3" x14ac:dyDescent="0.25">
      <c r="A6728" s="17" t="s">
        <v>2370</v>
      </c>
      <c r="B6728" s="14" t="s">
        <v>243</v>
      </c>
      <c r="C6728" s="14" t="s">
        <v>2339</v>
      </c>
    </row>
    <row r="6729" spans="1:3" x14ac:dyDescent="0.25">
      <c r="A6729" s="17" t="s">
        <v>2369</v>
      </c>
      <c r="B6729" s="14" t="s">
        <v>243</v>
      </c>
      <c r="C6729" s="14" t="s">
        <v>2339</v>
      </c>
    </row>
    <row r="6730" spans="1:3" x14ac:dyDescent="0.25">
      <c r="A6730" s="17" t="s">
        <v>2369</v>
      </c>
      <c r="B6730" s="14" t="s">
        <v>243</v>
      </c>
      <c r="C6730" s="14" t="s">
        <v>2366</v>
      </c>
    </row>
    <row r="6731" spans="1:3" x14ac:dyDescent="0.25">
      <c r="A6731" s="17" t="s">
        <v>2368</v>
      </c>
      <c r="B6731" s="14" t="s">
        <v>243</v>
      </c>
      <c r="C6731" s="14" t="s">
        <v>2339</v>
      </c>
    </row>
    <row r="6732" spans="1:3" x14ac:dyDescent="0.25">
      <c r="A6732" s="17" t="s">
        <v>2368</v>
      </c>
      <c r="B6732" s="14" t="s">
        <v>243</v>
      </c>
      <c r="C6732" s="14" t="s">
        <v>2366</v>
      </c>
    </row>
    <row r="6733" spans="1:3" x14ac:dyDescent="0.25">
      <c r="A6733" s="17" t="s">
        <v>2367</v>
      </c>
      <c r="B6733" s="14" t="s">
        <v>243</v>
      </c>
      <c r="C6733" s="14" t="s">
        <v>2366</v>
      </c>
    </row>
    <row r="6734" spans="1:3" x14ac:dyDescent="0.25">
      <c r="A6734" s="17" t="s">
        <v>2365</v>
      </c>
      <c r="B6734" s="14" t="s">
        <v>243</v>
      </c>
      <c r="C6734" s="14" t="s">
        <v>2339</v>
      </c>
    </row>
    <row r="6735" spans="1:3" x14ac:dyDescent="0.25">
      <c r="A6735" s="17" t="s">
        <v>2364</v>
      </c>
      <c r="B6735" s="14" t="s">
        <v>243</v>
      </c>
      <c r="C6735" s="14" t="s">
        <v>2339</v>
      </c>
    </row>
    <row r="6736" spans="1:3" x14ac:dyDescent="0.25">
      <c r="A6736" s="17" t="s">
        <v>2363</v>
      </c>
      <c r="B6736" s="14" t="s">
        <v>243</v>
      </c>
      <c r="C6736" s="14" t="s">
        <v>2339</v>
      </c>
    </row>
    <row r="6737" spans="1:3" x14ac:dyDescent="0.25">
      <c r="A6737" s="17" t="s">
        <v>2362</v>
      </c>
      <c r="B6737" s="14" t="s">
        <v>243</v>
      </c>
      <c r="C6737" s="14" t="s">
        <v>2339</v>
      </c>
    </row>
    <row r="6738" spans="1:3" x14ac:dyDescent="0.25">
      <c r="A6738" s="17" t="s">
        <v>2361</v>
      </c>
      <c r="B6738" s="14" t="s">
        <v>243</v>
      </c>
      <c r="C6738" s="14" t="s">
        <v>2339</v>
      </c>
    </row>
    <row r="6739" spans="1:3" x14ac:dyDescent="0.25">
      <c r="A6739" s="17" t="s">
        <v>2360</v>
      </c>
      <c r="B6739" s="14" t="s">
        <v>243</v>
      </c>
      <c r="C6739" s="14" t="s">
        <v>2339</v>
      </c>
    </row>
    <row r="6740" spans="1:3" x14ac:dyDescent="0.25">
      <c r="A6740" s="17" t="s">
        <v>2359</v>
      </c>
      <c r="B6740" s="14" t="s">
        <v>243</v>
      </c>
      <c r="C6740" s="14" t="s">
        <v>2350</v>
      </c>
    </row>
    <row r="6741" spans="1:3" x14ac:dyDescent="0.25">
      <c r="A6741" s="17" t="s">
        <v>2358</v>
      </c>
      <c r="B6741" s="14" t="s">
        <v>243</v>
      </c>
      <c r="C6741" s="14" t="s">
        <v>2350</v>
      </c>
    </row>
    <row r="6742" spans="1:3" x14ac:dyDescent="0.25">
      <c r="A6742" s="17" t="s">
        <v>2357</v>
      </c>
      <c r="B6742" s="14" t="s">
        <v>243</v>
      </c>
      <c r="C6742" s="14" t="s">
        <v>2350</v>
      </c>
    </row>
    <row r="6743" spans="1:3" x14ac:dyDescent="0.25">
      <c r="A6743" s="17" t="s">
        <v>2356</v>
      </c>
      <c r="B6743" s="14" t="s">
        <v>243</v>
      </c>
      <c r="C6743" s="14" t="s">
        <v>2350</v>
      </c>
    </row>
    <row r="6744" spans="1:3" x14ac:dyDescent="0.25">
      <c r="A6744" s="17" t="s">
        <v>2355</v>
      </c>
      <c r="B6744" s="14" t="s">
        <v>243</v>
      </c>
      <c r="C6744" s="14" t="s">
        <v>2350</v>
      </c>
    </row>
    <row r="6745" spans="1:3" x14ac:dyDescent="0.25">
      <c r="A6745" s="17" t="s">
        <v>2354</v>
      </c>
      <c r="B6745" s="14" t="s">
        <v>243</v>
      </c>
      <c r="C6745" s="14" t="s">
        <v>2350</v>
      </c>
    </row>
    <row r="6746" spans="1:3" x14ac:dyDescent="0.25">
      <c r="A6746" s="17" t="s">
        <v>2353</v>
      </c>
      <c r="B6746" s="14" t="s">
        <v>243</v>
      </c>
      <c r="C6746" s="14" t="s">
        <v>2350</v>
      </c>
    </row>
    <row r="6747" spans="1:3" x14ac:dyDescent="0.25">
      <c r="A6747" s="17" t="s">
        <v>2352</v>
      </c>
      <c r="B6747" s="14" t="s">
        <v>243</v>
      </c>
      <c r="C6747" s="14" t="s">
        <v>2350</v>
      </c>
    </row>
    <row r="6748" spans="1:3" x14ac:dyDescent="0.25">
      <c r="A6748" s="17" t="s">
        <v>2351</v>
      </c>
      <c r="B6748" s="14" t="s">
        <v>243</v>
      </c>
      <c r="C6748" s="14" t="s">
        <v>2350</v>
      </c>
    </row>
    <row r="6749" spans="1:3" x14ac:dyDescent="0.25">
      <c r="A6749" s="17" t="s">
        <v>2349</v>
      </c>
      <c r="B6749" s="14" t="s">
        <v>243</v>
      </c>
      <c r="C6749" s="14" t="s">
        <v>2347</v>
      </c>
    </row>
    <row r="6750" spans="1:3" x14ac:dyDescent="0.25">
      <c r="A6750" s="17" t="s">
        <v>2348</v>
      </c>
      <c r="B6750" s="14" t="s">
        <v>243</v>
      </c>
      <c r="C6750" s="14" t="s">
        <v>2347</v>
      </c>
    </row>
    <row r="6751" spans="1:3" x14ac:dyDescent="0.25">
      <c r="A6751" s="17" t="s">
        <v>2346</v>
      </c>
      <c r="B6751" s="14" t="s">
        <v>243</v>
      </c>
      <c r="C6751" s="14" t="s">
        <v>2342</v>
      </c>
    </row>
    <row r="6752" spans="1:3" x14ac:dyDescent="0.25">
      <c r="A6752" s="17" t="s">
        <v>2345</v>
      </c>
      <c r="B6752" s="14" t="s">
        <v>243</v>
      </c>
      <c r="C6752" s="14" t="s">
        <v>2342</v>
      </c>
    </row>
    <row r="6753" spans="1:3" x14ac:dyDescent="0.25">
      <c r="A6753" s="17" t="s">
        <v>2344</v>
      </c>
      <c r="B6753" s="14" t="s">
        <v>243</v>
      </c>
      <c r="C6753" s="14" t="s">
        <v>2342</v>
      </c>
    </row>
    <row r="6754" spans="1:3" x14ac:dyDescent="0.25">
      <c r="A6754" s="17" t="s">
        <v>2343</v>
      </c>
      <c r="B6754" s="14" t="s">
        <v>243</v>
      </c>
      <c r="C6754" s="14" t="s">
        <v>2342</v>
      </c>
    </row>
    <row r="6755" spans="1:3" x14ac:dyDescent="0.25">
      <c r="A6755" s="17" t="s">
        <v>2341</v>
      </c>
      <c r="B6755" s="14" t="s">
        <v>243</v>
      </c>
      <c r="C6755" s="14" t="s">
        <v>2339</v>
      </c>
    </row>
    <row r="6756" spans="1:3" x14ac:dyDescent="0.25">
      <c r="A6756" s="17" t="s">
        <v>2340</v>
      </c>
      <c r="B6756" s="14" t="s">
        <v>243</v>
      </c>
      <c r="C6756" s="14" t="s">
        <v>2339</v>
      </c>
    </row>
    <row r="6757" spans="1:3" x14ac:dyDescent="0.25">
      <c r="A6757" s="17" t="s">
        <v>2338</v>
      </c>
      <c r="B6757" s="14" t="s">
        <v>243</v>
      </c>
      <c r="C6757" s="14" t="s">
        <v>2279</v>
      </c>
    </row>
    <row r="6758" spans="1:3" x14ac:dyDescent="0.25">
      <c r="A6758" s="17" t="s">
        <v>2337</v>
      </c>
      <c r="B6758" s="14" t="s">
        <v>243</v>
      </c>
      <c r="C6758" s="14" t="s">
        <v>2279</v>
      </c>
    </row>
    <row r="6759" spans="1:3" x14ac:dyDescent="0.25">
      <c r="A6759" s="17" t="s">
        <v>2336</v>
      </c>
      <c r="B6759" s="14" t="s">
        <v>243</v>
      </c>
      <c r="C6759" s="14" t="s">
        <v>2279</v>
      </c>
    </row>
    <row r="6760" spans="1:3" x14ac:dyDescent="0.25">
      <c r="A6760" s="17" t="s">
        <v>2335</v>
      </c>
      <c r="B6760" s="14" t="s">
        <v>243</v>
      </c>
      <c r="C6760" s="14" t="s">
        <v>2279</v>
      </c>
    </row>
    <row r="6761" spans="1:3" x14ac:dyDescent="0.25">
      <c r="A6761" s="17" t="s">
        <v>2334</v>
      </c>
      <c r="B6761" s="14" t="s">
        <v>243</v>
      </c>
      <c r="C6761" s="14" t="s">
        <v>2279</v>
      </c>
    </row>
    <row r="6762" spans="1:3" x14ac:dyDescent="0.25">
      <c r="A6762" s="17" t="s">
        <v>2333</v>
      </c>
      <c r="B6762" s="14" t="s">
        <v>243</v>
      </c>
      <c r="C6762" s="14" t="s">
        <v>2279</v>
      </c>
    </row>
    <row r="6763" spans="1:3" x14ac:dyDescent="0.25">
      <c r="A6763" s="17" t="s">
        <v>2332</v>
      </c>
      <c r="B6763" s="14" t="s">
        <v>243</v>
      </c>
      <c r="C6763" s="14" t="s">
        <v>2279</v>
      </c>
    </row>
    <row r="6764" spans="1:3" x14ac:dyDescent="0.25">
      <c r="A6764" s="17" t="s">
        <v>2331</v>
      </c>
      <c r="B6764" s="14" t="s">
        <v>243</v>
      </c>
      <c r="C6764" s="14" t="s">
        <v>2327</v>
      </c>
    </row>
    <row r="6765" spans="1:3" x14ac:dyDescent="0.25">
      <c r="A6765" s="17" t="s">
        <v>2330</v>
      </c>
      <c r="B6765" s="14" t="s">
        <v>243</v>
      </c>
      <c r="C6765" s="14" t="s">
        <v>2327</v>
      </c>
    </row>
    <row r="6766" spans="1:3" x14ac:dyDescent="0.25">
      <c r="A6766" s="17" t="s">
        <v>2329</v>
      </c>
      <c r="B6766" s="14" t="s">
        <v>243</v>
      </c>
      <c r="C6766" s="14" t="s">
        <v>2327</v>
      </c>
    </row>
    <row r="6767" spans="1:3" x14ac:dyDescent="0.25">
      <c r="A6767" s="17" t="s">
        <v>2328</v>
      </c>
      <c r="B6767" s="14" t="s">
        <v>243</v>
      </c>
      <c r="C6767" s="14" t="s">
        <v>2327</v>
      </c>
    </row>
    <row r="6768" spans="1:3" x14ac:dyDescent="0.25">
      <c r="A6768" s="17" t="s">
        <v>2326</v>
      </c>
      <c r="B6768" s="14" t="s">
        <v>243</v>
      </c>
      <c r="C6768" s="14" t="s">
        <v>2321</v>
      </c>
    </row>
    <row r="6769" spans="1:3" x14ac:dyDescent="0.25">
      <c r="A6769" s="17" t="s">
        <v>2325</v>
      </c>
      <c r="B6769" s="14" t="s">
        <v>243</v>
      </c>
      <c r="C6769" s="14" t="s">
        <v>2321</v>
      </c>
    </row>
    <row r="6770" spans="1:3" x14ac:dyDescent="0.25">
      <c r="A6770" s="17" t="s">
        <v>2324</v>
      </c>
      <c r="B6770" s="14" t="s">
        <v>243</v>
      </c>
      <c r="C6770" s="14" t="s">
        <v>2321</v>
      </c>
    </row>
    <row r="6771" spans="1:3" x14ac:dyDescent="0.25">
      <c r="A6771" s="17" t="s">
        <v>2323</v>
      </c>
      <c r="B6771" s="14" t="s">
        <v>243</v>
      </c>
      <c r="C6771" s="14" t="s">
        <v>2321</v>
      </c>
    </row>
    <row r="6772" spans="1:3" x14ac:dyDescent="0.25">
      <c r="A6772" s="17" t="s">
        <v>2322</v>
      </c>
      <c r="B6772" s="14" t="s">
        <v>243</v>
      </c>
      <c r="C6772" s="14" t="s">
        <v>2321</v>
      </c>
    </row>
    <row r="6773" spans="1:3" x14ac:dyDescent="0.25">
      <c r="A6773" s="17" t="s">
        <v>2320</v>
      </c>
      <c r="B6773" s="14" t="s">
        <v>243</v>
      </c>
      <c r="C6773" s="14" t="s">
        <v>2279</v>
      </c>
    </row>
    <row r="6774" spans="1:3" x14ac:dyDescent="0.25">
      <c r="A6774" s="17" t="s">
        <v>2319</v>
      </c>
      <c r="B6774" s="14" t="s">
        <v>243</v>
      </c>
      <c r="C6774" s="14" t="s">
        <v>2279</v>
      </c>
    </row>
    <row r="6775" spans="1:3" x14ac:dyDescent="0.25">
      <c r="A6775" s="17" t="s">
        <v>2318</v>
      </c>
      <c r="B6775" s="14" t="s">
        <v>243</v>
      </c>
      <c r="C6775" s="14" t="s">
        <v>2277</v>
      </c>
    </row>
    <row r="6776" spans="1:3" x14ac:dyDescent="0.25">
      <c r="A6776" s="17" t="s">
        <v>2317</v>
      </c>
      <c r="B6776" s="14" t="s">
        <v>243</v>
      </c>
      <c r="C6776" s="14" t="s">
        <v>2279</v>
      </c>
    </row>
    <row r="6777" spans="1:3" x14ac:dyDescent="0.25">
      <c r="A6777" s="17" t="s">
        <v>2316</v>
      </c>
      <c r="B6777" s="14" t="s">
        <v>243</v>
      </c>
      <c r="C6777" s="14" t="s">
        <v>2279</v>
      </c>
    </row>
    <row r="6778" spans="1:3" x14ac:dyDescent="0.25">
      <c r="A6778" s="17" t="s">
        <v>2315</v>
      </c>
      <c r="B6778" s="14" t="s">
        <v>243</v>
      </c>
      <c r="C6778" s="14" t="s">
        <v>2279</v>
      </c>
    </row>
    <row r="6779" spans="1:3" x14ac:dyDescent="0.25">
      <c r="A6779" s="17" t="s">
        <v>2314</v>
      </c>
      <c r="B6779" s="14" t="s">
        <v>243</v>
      </c>
      <c r="C6779" s="14" t="s">
        <v>2279</v>
      </c>
    </row>
    <row r="6780" spans="1:3" x14ac:dyDescent="0.25">
      <c r="A6780" s="17" t="s">
        <v>2313</v>
      </c>
      <c r="B6780" s="14" t="s">
        <v>243</v>
      </c>
      <c r="C6780" s="14" t="s">
        <v>2279</v>
      </c>
    </row>
    <row r="6781" spans="1:3" x14ac:dyDescent="0.25">
      <c r="A6781" s="17" t="s">
        <v>2312</v>
      </c>
      <c r="B6781" s="14" t="s">
        <v>243</v>
      </c>
      <c r="C6781" s="14" t="s">
        <v>2279</v>
      </c>
    </row>
    <row r="6782" spans="1:3" x14ac:dyDescent="0.25">
      <c r="A6782" s="17" t="s">
        <v>2311</v>
      </c>
      <c r="B6782" s="14" t="s">
        <v>243</v>
      </c>
      <c r="C6782" s="14" t="s">
        <v>2277</v>
      </c>
    </row>
    <row r="6783" spans="1:3" x14ac:dyDescent="0.25">
      <c r="A6783" s="17" t="s">
        <v>2310</v>
      </c>
      <c r="B6783" s="14" t="s">
        <v>243</v>
      </c>
      <c r="C6783" s="14" t="s">
        <v>2263</v>
      </c>
    </row>
    <row r="6784" spans="1:3" x14ac:dyDescent="0.25">
      <c r="A6784" s="17" t="s">
        <v>2309</v>
      </c>
      <c r="B6784" s="14" t="s">
        <v>243</v>
      </c>
      <c r="C6784" s="14" t="s">
        <v>2306</v>
      </c>
    </row>
    <row r="6785" spans="1:3" x14ac:dyDescent="0.25">
      <c r="A6785" s="17" t="s">
        <v>2308</v>
      </c>
      <c r="B6785" s="14" t="s">
        <v>243</v>
      </c>
      <c r="C6785" s="14" t="s">
        <v>2306</v>
      </c>
    </row>
    <row r="6786" spans="1:3" x14ac:dyDescent="0.25">
      <c r="A6786" s="17" t="s">
        <v>2307</v>
      </c>
      <c r="B6786" s="14" t="s">
        <v>243</v>
      </c>
      <c r="C6786" s="14" t="s">
        <v>2306</v>
      </c>
    </row>
    <row r="6787" spans="1:3" x14ac:dyDescent="0.25">
      <c r="A6787" s="17" t="s">
        <v>2305</v>
      </c>
      <c r="B6787" s="14" t="s">
        <v>243</v>
      </c>
      <c r="C6787" s="14" t="s">
        <v>2263</v>
      </c>
    </row>
    <row r="6788" spans="1:3" x14ac:dyDescent="0.25">
      <c r="A6788" s="17" t="s">
        <v>2304</v>
      </c>
      <c r="B6788" s="14" t="s">
        <v>243</v>
      </c>
      <c r="C6788" s="14" t="s">
        <v>2263</v>
      </c>
    </row>
    <row r="6789" spans="1:3" x14ac:dyDescent="0.25">
      <c r="A6789" s="17" t="s">
        <v>2303</v>
      </c>
      <c r="B6789" s="14" t="s">
        <v>243</v>
      </c>
      <c r="C6789" s="14" t="s">
        <v>2263</v>
      </c>
    </row>
    <row r="6790" spans="1:3" x14ac:dyDescent="0.25">
      <c r="A6790" s="17" t="s">
        <v>2302</v>
      </c>
      <c r="B6790" s="14" t="s">
        <v>243</v>
      </c>
      <c r="C6790" s="14" t="s">
        <v>2263</v>
      </c>
    </row>
    <row r="6791" spans="1:3" x14ac:dyDescent="0.25">
      <c r="A6791" s="17" t="s">
        <v>2301</v>
      </c>
      <c r="B6791" s="14" t="s">
        <v>243</v>
      </c>
      <c r="C6791" s="14" t="s">
        <v>2297</v>
      </c>
    </row>
    <row r="6792" spans="1:3" x14ac:dyDescent="0.25">
      <c r="A6792" s="17" t="s">
        <v>2300</v>
      </c>
      <c r="B6792" s="14" t="s">
        <v>243</v>
      </c>
      <c r="C6792" s="14" t="s">
        <v>2263</v>
      </c>
    </row>
    <row r="6793" spans="1:3" x14ac:dyDescent="0.25">
      <c r="A6793" s="17" t="s">
        <v>2299</v>
      </c>
      <c r="B6793" s="14" t="s">
        <v>243</v>
      </c>
      <c r="C6793" s="14" t="s">
        <v>2263</v>
      </c>
    </row>
    <row r="6794" spans="1:3" x14ac:dyDescent="0.25">
      <c r="A6794" s="17" t="s">
        <v>2298</v>
      </c>
      <c r="B6794" s="14" t="s">
        <v>243</v>
      </c>
      <c r="C6794" s="14" t="s">
        <v>2297</v>
      </c>
    </row>
    <row r="6795" spans="1:3" x14ac:dyDescent="0.25">
      <c r="A6795" s="17" t="s">
        <v>2296</v>
      </c>
      <c r="B6795" s="14" t="s">
        <v>243</v>
      </c>
      <c r="C6795" s="14" t="s">
        <v>2291</v>
      </c>
    </row>
    <row r="6796" spans="1:3" x14ac:dyDescent="0.25">
      <c r="A6796" s="17" t="s">
        <v>2295</v>
      </c>
      <c r="B6796" s="14" t="s">
        <v>243</v>
      </c>
      <c r="C6796" s="14" t="s">
        <v>2291</v>
      </c>
    </row>
    <row r="6797" spans="1:3" x14ac:dyDescent="0.25">
      <c r="A6797" s="17" t="s">
        <v>2294</v>
      </c>
      <c r="B6797" s="14" t="s">
        <v>243</v>
      </c>
      <c r="C6797" s="14" t="s">
        <v>2291</v>
      </c>
    </row>
    <row r="6798" spans="1:3" x14ac:dyDescent="0.25">
      <c r="A6798" s="17" t="s">
        <v>2293</v>
      </c>
      <c r="B6798" s="14" t="s">
        <v>243</v>
      </c>
      <c r="C6798" s="14" t="s">
        <v>2291</v>
      </c>
    </row>
    <row r="6799" spans="1:3" x14ac:dyDescent="0.25">
      <c r="A6799" s="17" t="s">
        <v>2292</v>
      </c>
      <c r="B6799" s="14" t="s">
        <v>243</v>
      </c>
      <c r="C6799" s="14" t="s">
        <v>2291</v>
      </c>
    </row>
    <row r="6800" spans="1:3" x14ac:dyDescent="0.25">
      <c r="A6800" s="17" t="s">
        <v>2290</v>
      </c>
      <c r="B6800" s="14" t="s">
        <v>243</v>
      </c>
      <c r="C6800" s="14" t="s">
        <v>2282</v>
      </c>
    </row>
    <row r="6801" spans="1:3" x14ac:dyDescent="0.25">
      <c r="A6801" s="17" t="s">
        <v>2289</v>
      </c>
      <c r="B6801" s="14" t="s">
        <v>243</v>
      </c>
      <c r="C6801" s="14" t="s">
        <v>2285</v>
      </c>
    </row>
    <row r="6802" spans="1:3" x14ac:dyDescent="0.25">
      <c r="A6802" s="17" t="s">
        <v>2288</v>
      </c>
      <c r="B6802" s="14" t="s">
        <v>243</v>
      </c>
      <c r="C6802" s="14" t="s">
        <v>2285</v>
      </c>
    </row>
    <row r="6803" spans="1:3" x14ac:dyDescent="0.25">
      <c r="A6803" s="17" t="s">
        <v>2287</v>
      </c>
      <c r="B6803" s="14" t="s">
        <v>243</v>
      </c>
      <c r="C6803" s="14" t="s">
        <v>2285</v>
      </c>
    </row>
    <row r="6804" spans="1:3" x14ac:dyDescent="0.25">
      <c r="A6804" s="17" t="s">
        <v>2286</v>
      </c>
      <c r="B6804" s="14" t="s">
        <v>243</v>
      </c>
      <c r="C6804" s="14" t="s">
        <v>2285</v>
      </c>
    </row>
    <row r="6805" spans="1:3" x14ac:dyDescent="0.25">
      <c r="A6805" s="17" t="s">
        <v>2284</v>
      </c>
      <c r="B6805" s="14" t="s">
        <v>243</v>
      </c>
      <c r="C6805" s="14" t="s">
        <v>2282</v>
      </c>
    </row>
    <row r="6806" spans="1:3" x14ac:dyDescent="0.25">
      <c r="A6806" s="17" t="s">
        <v>2283</v>
      </c>
      <c r="B6806" s="14" t="s">
        <v>243</v>
      </c>
      <c r="C6806" s="14" t="s">
        <v>2282</v>
      </c>
    </row>
    <row r="6807" spans="1:3" x14ac:dyDescent="0.25">
      <c r="A6807" s="17" t="s">
        <v>2281</v>
      </c>
      <c r="B6807" s="14" t="s">
        <v>243</v>
      </c>
      <c r="C6807" s="14" t="s">
        <v>2279</v>
      </c>
    </row>
    <row r="6808" spans="1:3" x14ac:dyDescent="0.25">
      <c r="A6808" s="17" t="s">
        <v>2280</v>
      </c>
      <c r="B6808" s="14" t="s">
        <v>243</v>
      </c>
      <c r="C6808" s="14" t="s">
        <v>2279</v>
      </c>
    </row>
    <row r="6809" spans="1:3" x14ac:dyDescent="0.25">
      <c r="A6809" s="17" t="s">
        <v>2278</v>
      </c>
      <c r="B6809" s="14" t="s">
        <v>243</v>
      </c>
      <c r="C6809" s="14" t="s">
        <v>2277</v>
      </c>
    </row>
    <row r="6810" spans="1:3" x14ac:dyDescent="0.25">
      <c r="A6810" s="17" t="s">
        <v>2276</v>
      </c>
      <c r="B6810" s="14" t="s">
        <v>243</v>
      </c>
      <c r="C6810" s="14" t="s">
        <v>2267</v>
      </c>
    </row>
    <row r="6811" spans="1:3" x14ac:dyDescent="0.25">
      <c r="A6811" s="17" t="s">
        <v>2275</v>
      </c>
      <c r="B6811" s="14" t="s">
        <v>243</v>
      </c>
      <c r="C6811" s="14" t="s">
        <v>2267</v>
      </c>
    </row>
    <row r="6812" spans="1:3" x14ac:dyDescent="0.25">
      <c r="A6812" s="17" t="s">
        <v>2274</v>
      </c>
      <c r="B6812" s="14" t="s">
        <v>243</v>
      </c>
      <c r="C6812" s="14" t="s">
        <v>2267</v>
      </c>
    </row>
    <row r="6813" spans="1:3" x14ac:dyDescent="0.25">
      <c r="A6813" s="17" t="s">
        <v>2273</v>
      </c>
      <c r="B6813" s="14" t="s">
        <v>243</v>
      </c>
      <c r="C6813" s="14" t="s">
        <v>2270</v>
      </c>
    </row>
    <row r="6814" spans="1:3" x14ac:dyDescent="0.25">
      <c r="A6814" s="17" t="s">
        <v>2273</v>
      </c>
      <c r="B6814" s="14" t="s">
        <v>243</v>
      </c>
      <c r="C6814" s="14" t="s">
        <v>2267</v>
      </c>
    </row>
    <row r="6815" spans="1:3" x14ac:dyDescent="0.25">
      <c r="A6815" s="17" t="s">
        <v>2272</v>
      </c>
      <c r="B6815" s="14" t="s">
        <v>243</v>
      </c>
      <c r="C6815" s="14" t="s">
        <v>2270</v>
      </c>
    </row>
    <row r="6816" spans="1:3" x14ac:dyDescent="0.25">
      <c r="A6816" s="17" t="s">
        <v>2271</v>
      </c>
      <c r="B6816" s="14" t="s">
        <v>243</v>
      </c>
      <c r="C6816" s="14" t="s">
        <v>2267</v>
      </c>
    </row>
    <row r="6817" spans="1:3" x14ac:dyDescent="0.25">
      <c r="A6817" s="17" t="s">
        <v>2269</v>
      </c>
      <c r="B6817" s="14" t="s">
        <v>243</v>
      </c>
      <c r="C6817" s="14" t="s">
        <v>2270</v>
      </c>
    </row>
    <row r="6818" spans="1:3" x14ac:dyDescent="0.25">
      <c r="A6818" s="17" t="s">
        <v>2269</v>
      </c>
      <c r="B6818" s="14" t="s">
        <v>243</v>
      </c>
      <c r="C6818" s="14" t="s">
        <v>2267</v>
      </c>
    </row>
    <row r="6819" spans="1:3" x14ac:dyDescent="0.25">
      <c r="A6819" s="17" t="s">
        <v>2268</v>
      </c>
      <c r="B6819" s="14" t="s">
        <v>243</v>
      </c>
      <c r="C6819" s="14" t="s">
        <v>2267</v>
      </c>
    </row>
    <row r="6820" spans="1:3" x14ac:dyDescent="0.25">
      <c r="A6820" s="17" t="s">
        <v>2266</v>
      </c>
      <c r="B6820" s="14" t="s">
        <v>243</v>
      </c>
      <c r="C6820" s="14" t="s">
        <v>2263</v>
      </c>
    </row>
    <row r="6821" spans="1:3" x14ac:dyDescent="0.25">
      <c r="A6821" s="17" t="s">
        <v>2265</v>
      </c>
      <c r="B6821" s="14" t="s">
        <v>243</v>
      </c>
      <c r="C6821" s="14" t="s">
        <v>2263</v>
      </c>
    </row>
    <row r="6822" spans="1:3" x14ac:dyDescent="0.25">
      <c r="A6822" s="17" t="s">
        <v>2264</v>
      </c>
      <c r="B6822" s="14" t="s">
        <v>243</v>
      </c>
      <c r="C6822" s="14" t="s">
        <v>2263</v>
      </c>
    </row>
    <row r="6823" spans="1:3" x14ac:dyDescent="0.25">
      <c r="A6823" s="17" t="s">
        <v>2262</v>
      </c>
      <c r="B6823" s="14" t="s">
        <v>243</v>
      </c>
      <c r="C6823" s="14" t="s">
        <v>2225</v>
      </c>
    </row>
    <row r="6824" spans="1:3" x14ac:dyDescent="0.25">
      <c r="A6824" s="17" t="s">
        <v>2261</v>
      </c>
      <c r="B6824" s="14" t="s">
        <v>243</v>
      </c>
      <c r="C6824" s="14" t="s">
        <v>2241</v>
      </c>
    </row>
    <row r="6825" spans="1:3" x14ac:dyDescent="0.25">
      <c r="A6825" s="17" t="s">
        <v>2260</v>
      </c>
      <c r="B6825" s="14" t="s">
        <v>243</v>
      </c>
      <c r="C6825" s="14" t="s">
        <v>2241</v>
      </c>
    </row>
    <row r="6826" spans="1:3" x14ac:dyDescent="0.25">
      <c r="A6826" s="17" t="s">
        <v>2259</v>
      </c>
      <c r="B6826" s="14" t="s">
        <v>243</v>
      </c>
      <c r="C6826" s="14" t="s">
        <v>2241</v>
      </c>
    </row>
    <row r="6827" spans="1:3" x14ac:dyDescent="0.25">
      <c r="A6827" s="17" t="s">
        <v>2258</v>
      </c>
      <c r="B6827" s="14" t="s">
        <v>243</v>
      </c>
      <c r="C6827" s="14" t="s">
        <v>2241</v>
      </c>
    </row>
    <row r="6828" spans="1:3" x14ac:dyDescent="0.25">
      <c r="A6828" s="17" t="s">
        <v>2257</v>
      </c>
      <c r="B6828" s="14" t="s">
        <v>243</v>
      </c>
      <c r="C6828" s="14" t="s">
        <v>2256</v>
      </c>
    </row>
    <row r="6829" spans="1:3" x14ac:dyDescent="0.25">
      <c r="A6829" s="17" t="s">
        <v>2255</v>
      </c>
      <c r="B6829" s="14" t="s">
        <v>243</v>
      </c>
      <c r="C6829" s="14" t="s">
        <v>2241</v>
      </c>
    </row>
    <row r="6830" spans="1:3" x14ac:dyDescent="0.25">
      <c r="A6830" s="17" t="s">
        <v>2254</v>
      </c>
      <c r="B6830" s="14" t="s">
        <v>243</v>
      </c>
      <c r="C6830" s="14" t="s">
        <v>2249</v>
      </c>
    </row>
    <row r="6831" spans="1:3" x14ac:dyDescent="0.25">
      <c r="A6831" s="17" t="s">
        <v>2253</v>
      </c>
      <c r="B6831" s="14" t="s">
        <v>243</v>
      </c>
      <c r="C6831" s="14" t="s">
        <v>2249</v>
      </c>
    </row>
    <row r="6832" spans="1:3" x14ac:dyDescent="0.25">
      <c r="A6832" s="17" t="s">
        <v>2252</v>
      </c>
      <c r="B6832" s="14" t="s">
        <v>243</v>
      </c>
      <c r="C6832" s="14" t="s">
        <v>2249</v>
      </c>
    </row>
    <row r="6833" spans="1:3" x14ac:dyDescent="0.25">
      <c r="A6833" s="17" t="s">
        <v>2251</v>
      </c>
      <c r="B6833" s="14" t="s">
        <v>243</v>
      </c>
      <c r="C6833" s="14" t="s">
        <v>2249</v>
      </c>
    </row>
    <row r="6834" spans="1:3" x14ac:dyDescent="0.25">
      <c r="A6834" s="17" t="s">
        <v>2250</v>
      </c>
      <c r="B6834" s="14" t="s">
        <v>243</v>
      </c>
      <c r="C6834" s="14" t="s">
        <v>2249</v>
      </c>
    </row>
    <row r="6835" spans="1:3" x14ac:dyDescent="0.25">
      <c r="A6835" s="17" t="s">
        <v>2248</v>
      </c>
      <c r="B6835" s="14" t="s">
        <v>243</v>
      </c>
      <c r="C6835" s="14" t="s">
        <v>2246</v>
      </c>
    </row>
    <row r="6836" spans="1:3" x14ac:dyDescent="0.25">
      <c r="A6836" s="17" t="s">
        <v>2247</v>
      </c>
      <c r="B6836" s="14" t="s">
        <v>243</v>
      </c>
      <c r="C6836" s="14" t="s">
        <v>2246</v>
      </c>
    </row>
    <row r="6837" spans="1:3" x14ac:dyDescent="0.25">
      <c r="A6837" s="17" t="s">
        <v>2245</v>
      </c>
      <c r="B6837" s="14" t="s">
        <v>243</v>
      </c>
      <c r="C6837" s="14" t="s">
        <v>2241</v>
      </c>
    </row>
    <row r="6838" spans="1:3" x14ac:dyDescent="0.25">
      <c r="A6838" s="17" t="s">
        <v>2244</v>
      </c>
      <c r="B6838" s="14" t="s">
        <v>243</v>
      </c>
      <c r="C6838" s="14" t="s">
        <v>2241</v>
      </c>
    </row>
    <row r="6839" spans="1:3" x14ac:dyDescent="0.25">
      <c r="A6839" s="17" t="s">
        <v>2243</v>
      </c>
      <c r="B6839" s="14" t="s">
        <v>243</v>
      </c>
      <c r="C6839" s="14" t="s">
        <v>2241</v>
      </c>
    </row>
    <row r="6840" spans="1:3" x14ac:dyDescent="0.25">
      <c r="A6840" s="17" t="s">
        <v>2242</v>
      </c>
      <c r="B6840" s="14" t="s">
        <v>243</v>
      </c>
      <c r="C6840" s="14" t="s">
        <v>2241</v>
      </c>
    </row>
    <row r="6841" spans="1:3" x14ac:dyDescent="0.25">
      <c r="A6841" s="17" t="s">
        <v>2240</v>
      </c>
      <c r="B6841" s="14" t="s">
        <v>243</v>
      </c>
      <c r="C6841" s="14" t="s">
        <v>2232</v>
      </c>
    </row>
    <row r="6842" spans="1:3" x14ac:dyDescent="0.25">
      <c r="A6842" s="17" t="s">
        <v>2239</v>
      </c>
      <c r="B6842" s="14" t="s">
        <v>243</v>
      </c>
      <c r="C6842" s="14" t="s">
        <v>2232</v>
      </c>
    </row>
    <row r="6843" spans="1:3" x14ac:dyDescent="0.25">
      <c r="A6843" s="17" t="s">
        <v>2238</v>
      </c>
      <c r="B6843" s="14" t="s">
        <v>243</v>
      </c>
      <c r="C6843" s="14" t="s">
        <v>2231</v>
      </c>
    </row>
    <row r="6844" spans="1:3" x14ac:dyDescent="0.25">
      <c r="A6844" s="17" t="s">
        <v>2237</v>
      </c>
      <c r="B6844" s="14" t="s">
        <v>243</v>
      </c>
      <c r="C6844" s="14" t="s">
        <v>2232</v>
      </c>
    </row>
    <row r="6845" spans="1:3" x14ac:dyDescent="0.25">
      <c r="A6845" s="17" t="s">
        <v>2236</v>
      </c>
      <c r="B6845" s="14" t="s">
        <v>243</v>
      </c>
      <c r="C6845" s="14" t="s">
        <v>2232</v>
      </c>
    </row>
    <row r="6846" spans="1:3" x14ac:dyDescent="0.25">
      <c r="A6846" s="17" t="s">
        <v>2235</v>
      </c>
      <c r="B6846" s="14" t="s">
        <v>243</v>
      </c>
      <c r="C6846" s="14" t="s">
        <v>2232</v>
      </c>
    </row>
    <row r="6847" spans="1:3" x14ac:dyDescent="0.25">
      <c r="A6847" s="17" t="s">
        <v>2234</v>
      </c>
      <c r="B6847" s="14" t="s">
        <v>243</v>
      </c>
      <c r="C6847" s="14" t="s">
        <v>2225</v>
      </c>
    </row>
    <row r="6848" spans="1:3" x14ac:dyDescent="0.25">
      <c r="A6848" s="17" t="s">
        <v>2233</v>
      </c>
      <c r="B6848" s="14" t="s">
        <v>243</v>
      </c>
      <c r="C6848" s="14" t="s">
        <v>2225</v>
      </c>
    </row>
    <row r="6849" spans="1:3" x14ac:dyDescent="0.25">
      <c r="A6849" s="17" t="s">
        <v>2230</v>
      </c>
      <c r="B6849" s="14" t="s">
        <v>243</v>
      </c>
      <c r="C6849" s="14" t="s">
        <v>2232</v>
      </c>
    </row>
    <row r="6850" spans="1:3" x14ac:dyDescent="0.25">
      <c r="A6850" s="17" t="s">
        <v>2230</v>
      </c>
      <c r="B6850" s="14" t="s">
        <v>243</v>
      </c>
      <c r="C6850" s="14" t="s">
        <v>2231</v>
      </c>
    </row>
    <row r="6851" spans="1:3" x14ac:dyDescent="0.25">
      <c r="A6851" s="17" t="s">
        <v>2230</v>
      </c>
      <c r="B6851" s="14" t="s">
        <v>243</v>
      </c>
      <c r="C6851" s="14" t="s">
        <v>2225</v>
      </c>
    </row>
    <row r="6852" spans="1:3" x14ac:dyDescent="0.25">
      <c r="A6852" s="17" t="s">
        <v>2229</v>
      </c>
      <c r="B6852" s="14" t="s">
        <v>243</v>
      </c>
      <c r="C6852" s="14" t="s">
        <v>2225</v>
      </c>
    </row>
    <row r="6853" spans="1:3" x14ac:dyDescent="0.25">
      <c r="A6853" s="17" t="s">
        <v>2228</v>
      </c>
      <c r="B6853" s="14" t="s">
        <v>243</v>
      </c>
      <c r="C6853" s="14" t="s">
        <v>2227</v>
      </c>
    </row>
    <row r="6854" spans="1:3" x14ac:dyDescent="0.25">
      <c r="A6854" s="17" t="s">
        <v>2226</v>
      </c>
      <c r="B6854" s="14" t="s">
        <v>243</v>
      </c>
      <c r="C6854" s="14" t="s">
        <v>2225</v>
      </c>
    </row>
    <row r="6855" spans="1:3" x14ac:dyDescent="0.25">
      <c r="A6855" s="17" t="s">
        <v>2224</v>
      </c>
      <c r="B6855" s="14" t="s">
        <v>239</v>
      </c>
      <c r="C6855" s="14" t="s">
        <v>2170</v>
      </c>
    </row>
    <row r="6856" spans="1:3" x14ac:dyDescent="0.25">
      <c r="A6856" s="17" t="s">
        <v>2223</v>
      </c>
      <c r="B6856" s="14" t="s">
        <v>239</v>
      </c>
      <c r="C6856" s="14" t="s">
        <v>2216</v>
      </c>
    </row>
    <row r="6857" spans="1:3" x14ac:dyDescent="0.25">
      <c r="A6857" s="17" t="s">
        <v>2223</v>
      </c>
      <c r="B6857" s="14" t="s">
        <v>239</v>
      </c>
      <c r="C6857" s="14" t="s">
        <v>2170</v>
      </c>
    </row>
    <row r="6858" spans="1:3" x14ac:dyDescent="0.25">
      <c r="A6858" s="17" t="s">
        <v>2222</v>
      </c>
      <c r="B6858" s="14" t="s">
        <v>239</v>
      </c>
      <c r="C6858" s="14" t="s">
        <v>2170</v>
      </c>
    </row>
    <row r="6859" spans="1:3" x14ac:dyDescent="0.25">
      <c r="A6859" s="17" t="s">
        <v>2221</v>
      </c>
      <c r="B6859" s="14" t="s">
        <v>239</v>
      </c>
      <c r="C6859" s="14" t="s">
        <v>2170</v>
      </c>
    </row>
    <row r="6860" spans="1:3" x14ac:dyDescent="0.25">
      <c r="A6860" s="17" t="s">
        <v>2220</v>
      </c>
      <c r="B6860" s="14" t="s">
        <v>239</v>
      </c>
      <c r="C6860" s="14" t="s">
        <v>2170</v>
      </c>
    </row>
    <row r="6861" spans="1:3" x14ac:dyDescent="0.25">
      <c r="A6861" s="17" t="s">
        <v>2219</v>
      </c>
      <c r="B6861" s="14" t="s">
        <v>239</v>
      </c>
      <c r="C6861" s="14" t="s">
        <v>2218</v>
      </c>
    </row>
    <row r="6862" spans="1:3" x14ac:dyDescent="0.25">
      <c r="A6862" s="17" t="s">
        <v>2217</v>
      </c>
      <c r="B6862" s="14" t="s">
        <v>239</v>
      </c>
      <c r="C6862" s="14" t="s">
        <v>2216</v>
      </c>
    </row>
    <row r="6863" spans="1:3" x14ac:dyDescent="0.25">
      <c r="A6863" s="17" t="s">
        <v>2215</v>
      </c>
      <c r="B6863" s="14" t="s">
        <v>239</v>
      </c>
      <c r="C6863" s="14" t="s">
        <v>2213</v>
      </c>
    </row>
    <row r="6864" spans="1:3" x14ac:dyDescent="0.25">
      <c r="A6864" s="17" t="s">
        <v>2214</v>
      </c>
      <c r="B6864" s="14" t="s">
        <v>239</v>
      </c>
      <c r="C6864" s="14" t="s">
        <v>2213</v>
      </c>
    </row>
    <row r="6865" spans="1:3" x14ac:dyDescent="0.25">
      <c r="A6865" s="17" t="s">
        <v>2212</v>
      </c>
      <c r="B6865" s="14" t="s">
        <v>239</v>
      </c>
      <c r="C6865" s="14" t="s">
        <v>2204</v>
      </c>
    </row>
    <row r="6866" spans="1:3" x14ac:dyDescent="0.25">
      <c r="A6866" s="17" t="s">
        <v>2211</v>
      </c>
      <c r="B6866" s="14" t="s">
        <v>239</v>
      </c>
      <c r="C6866" s="14" t="s">
        <v>2210</v>
      </c>
    </row>
    <row r="6867" spans="1:3" x14ac:dyDescent="0.25">
      <c r="A6867" s="17" t="s">
        <v>2209</v>
      </c>
      <c r="B6867" s="14" t="s">
        <v>239</v>
      </c>
      <c r="C6867" s="14" t="s">
        <v>2204</v>
      </c>
    </row>
    <row r="6868" spans="1:3" x14ac:dyDescent="0.25">
      <c r="A6868" s="17" t="s">
        <v>2208</v>
      </c>
      <c r="B6868" s="14" t="s">
        <v>239</v>
      </c>
      <c r="C6868" s="14" t="s">
        <v>2207</v>
      </c>
    </row>
    <row r="6869" spans="1:3" x14ac:dyDescent="0.25">
      <c r="A6869" s="17" t="s">
        <v>2206</v>
      </c>
      <c r="B6869" s="14" t="s">
        <v>239</v>
      </c>
      <c r="C6869" s="14" t="s">
        <v>2204</v>
      </c>
    </row>
    <row r="6870" spans="1:3" x14ac:dyDescent="0.25">
      <c r="A6870" s="17" t="s">
        <v>2205</v>
      </c>
      <c r="B6870" s="14" t="s">
        <v>239</v>
      </c>
      <c r="C6870" s="14" t="s">
        <v>2204</v>
      </c>
    </row>
    <row r="6871" spans="1:3" x14ac:dyDescent="0.25">
      <c r="A6871" s="17" t="s">
        <v>2203</v>
      </c>
      <c r="B6871" s="14" t="s">
        <v>239</v>
      </c>
      <c r="C6871" s="14" t="s">
        <v>2195</v>
      </c>
    </row>
    <row r="6872" spans="1:3" x14ac:dyDescent="0.25">
      <c r="A6872" s="17" t="s">
        <v>2202</v>
      </c>
      <c r="B6872" s="14" t="s">
        <v>239</v>
      </c>
      <c r="C6872" s="14" t="s">
        <v>2193</v>
      </c>
    </row>
    <row r="6873" spans="1:3" x14ac:dyDescent="0.25">
      <c r="A6873" s="17" t="s">
        <v>2201</v>
      </c>
      <c r="B6873" s="14" t="s">
        <v>239</v>
      </c>
      <c r="C6873" s="14" t="s">
        <v>2200</v>
      </c>
    </row>
    <row r="6874" spans="1:3" x14ac:dyDescent="0.25">
      <c r="A6874" s="17" t="s">
        <v>2199</v>
      </c>
      <c r="B6874" s="14" t="s">
        <v>239</v>
      </c>
      <c r="C6874" s="14" t="s">
        <v>2198</v>
      </c>
    </row>
    <row r="6875" spans="1:3" x14ac:dyDescent="0.25">
      <c r="A6875" s="17" t="s">
        <v>2197</v>
      </c>
      <c r="B6875" s="14" t="s">
        <v>239</v>
      </c>
      <c r="C6875" s="14" t="s">
        <v>2195</v>
      </c>
    </row>
    <row r="6876" spans="1:3" x14ac:dyDescent="0.25">
      <c r="A6876" s="17" t="s">
        <v>2196</v>
      </c>
      <c r="B6876" s="14" t="s">
        <v>239</v>
      </c>
      <c r="C6876" s="14" t="s">
        <v>2195</v>
      </c>
    </row>
    <row r="6877" spans="1:3" x14ac:dyDescent="0.25">
      <c r="A6877" s="17" t="s">
        <v>2194</v>
      </c>
      <c r="B6877" s="14" t="s">
        <v>239</v>
      </c>
      <c r="C6877" s="14" t="s">
        <v>2193</v>
      </c>
    </row>
    <row r="6878" spans="1:3" x14ac:dyDescent="0.25">
      <c r="A6878" s="17" t="s">
        <v>2192</v>
      </c>
      <c r="B6878" s="14" t="s">
        <v>239</v>
      </c>
      <c r="C6878" s="14" t="s">
        <v>2191</v>
      </c>
    </row>
    <row r="6879" spans="1:3" x14ac:dyDescent="0.25">
      <c r="A6879" s="17" t="s">
        <v>2190</v>
      </c>
      <c r="B6879" s="14" t="s">
        <v>239</v>
      </c>
      <c r="C6879" s="14" t="s">
        <v>2188</v>
      </c>
    </row>
    <row r="6880" spans="1:3" x14ac:dyDescent="0.25">
      <c r="A6880" s="17" t="s">
        <v>2189</v>
      </c>
      <c r="B6880" s="14" t="s">
        <v>239</v>
      </c>
      <c r="C6880" s="14" t="s">
        <v>2188</v>
      </c>
    </row>
    <row r="6881" spans="1:3" x14ac:dyDescent="0.25">
      <c r="A6881" s="17" t="s">
        <v>2187</v>
      </c>
      <c r="B6881" s="14" t="s">
        <v>239</v>
      </c>
      <c r="C6881" s="14" t="s">
        <v>2186</v>
      </c>
    </row>
    <row r="6882" spans="1:3" x14ac:dyDescent="0.25">
      <c r="A6882" s="17" t="s">
        <v>2185</v>
      </c>
      <c r="B6882" s="14" t="s">
        <v>239</v>
      </c>
      <c r="C6882" s="14" t="s">
        <v>2184</v>
      </c>
    </row>
    <row r="6883" spans="1:3" x14ac:dyDescent="0.25">
      <c r="A6883" s="17" t="s">
        <v>2183</v>
      </c>
      <c r="B6883" s="14" t="s">
        <v>239</v>
      </c>
      <c r="C6883" s="14" t="s">
        <v>2182</v>
      </c>
    </row>
    <row r="6884" spans="1:3" x14ac:dyDescent="0.25">
      <c r="A6884" s="17" t="s">
        <v>2181</v>
      </c>
      <c r="B6884" s="14" t="s">
        <v>239</v>
      </c>
      <c r="C6884" s="14" t="s">
        <v>2180</v>
      </c>
    </row>
    <row r="6885" spans="1:3" x14ac:dyDescent="0.25">
      <c r="A6885" s="17" t="s">
        <v>2179</v>
      </c>
      <c r="B6885" s="14" t="s">
        <v>239</v>
      </c>
      <c r="C6885" s="14" t="s">
        <v>2178</v>
      </c>
    </row>
    <row r="6886" spans="1:3" x14ac:dyDescent="0.25">
      <c r="A6886" s="17" t="s">
        <v>2177</v>
      </c>
      <c r="B6886" s="14" t="s">
        <v>239</v>
      </c>
      <c r="C6886" s="14" t="s">
        <v>2170</v>
      </c>
    </row>
    <row r="6887" spans="1:3" x14ac:dyDescent="0.25">
      <c r="A6887" s="17" t="s">
        <v>2176</v>
      </c>
      <c r="B6887" s="14" t="s">
        <v>239</v>
      </c>
      <c r="C6887" s="14" t="s">
        <v>2170</v>
      </c>
    </row>
    <row r="6888" spans="1:3" x14ac:dyDescent="0.25">
      <c r="A6888" s="17" t="s">
        <v>2175</v>
      </c>
      <c r="B6888" s="14" t="s">
        <v>239</v>
      </c>
      <c r="C6888" s="14" t="s">
        <v>2173</v>
      </c>
    </row>
    <row r="6889" spans="1:3" x14ac:dyDescent="0.25">
      <c r="A6889" s="17" t="s">
        <v>2174</v>
      </c>
      <c r="B6889" s="14" t="s">
        <v>239</v>
      </c>
      <c r="C6889" s="14" t="s">
        <v>2173</v>
      </c>
    </row>
    <row r="6890" spans="1:3" x14ac:dyDescent="0.25">
      <c r="A6890" s="17" t="s">
        <v>2172</v>
      </c>
      <c r="B6890" s="14" t="s">
        <v>239</v>
      </c>
      <c r="C6890" s="14" t="s">
        <v>2170</v>
      </c>
    </row>
    <row r="6891" spans="1:3" x14ac:dyDescent="0.25">
      <c r="A6891" s="17" t="s">
        <v>2171</v>
      </c>
      <c r="B6891" s="14" t="s">
        <v>239</v>
      </c>
      <c r="C6891" s="14" t="s">
        <v>2170</v>
      </c>
    </row>
    <row r="6892" spans="1:3" x14ac:dyDescent="0.25">
      <c r="A6892" s="17" t="s">
        <v>2169</v>
      </c>
      <c r="B6892" s="14" t="s">
        <v>239</v>
      </c>
      <c r="C6892" s="14" t="s">
        <v>2148</v>
      </c>
    </row>
    <row r="6893" spans="1:3" x14ac:dyDescent="0.25">
      <c r="A6893" s="17" t="s">
        <v>2168</v>
      </c>
      <c r="B6893" s="14" t="s">
        <v>239</v>
      </c>
      <c r="C6893" s="14" t="s">
        <v>2167</v>
      </c>
    </row>
    <row r="6894" spans="1:3" x14ac:dyDescent="0.25">
      <c r="A6894" s="17" t="s">
        <v>2166</v>
      </c>
      <c r="B6894" s="14" t="s">
        <v>239</v>
      </c>
      <c r="C6894" s="14" t="s">
        <v>2165</v>
      </c>
    </row>
    <row r="6895" spans="1:3" x14ac:dyDescent="0.25">
      <c r="A6895" s="17" t="s">
        <v>2164</v>
      </c>
      <c r="B6895" s="14" t="s">
        <v>239</v>
      </c>
      <c r="C6895" s="14" t="s">
        <v>2163</v>
      </c>
    </row>
    <row r="6896" spans="1:3" x14ac:dyDescent="0.25">
      <c r="A6896" s="17" t="s">
        <v>2162</v>
      </c>
      <c r="B6896" s="14" t="s">
        <v>239</v>
      </c>
      <c r="C6896" s="14" t="s">
        <v>2161</v>
      </c>
    </row>
    <row r="6897" spans="1:3" x14ac:dyDescent="0.25">
      <c r="A6897" s="17" t="s">
        <v>2160</v>
      </c>
      <c r="B6897" s="14" t="s">
        <v>239</v>
      </c>
      <c r="C6897" s="14" t="s">
        <v>2151</v>
      </c>
    </row>
    <row r="6898" spans="1:3" x14ac:dyDescent="0.25">
      <c r="A6898" s="17" t="s">
        <v>2159</v>
      </c>
      <c r="B6898" s="14" t="s">
        <v>239</v>
      </c>
      <c r="C6898" s="14" t="s">
        <v>2158</v>
      </c>
    </row>
    <row r="6899" spans="1:3" x14ac:dyDescent="0.25">
      <c r="A6899" s="17" t="s">
        <v>2157</v>
      </c>
      <c r="B6899" s="14" t="s">
        <v>239</v>
      </c>
      <c r="C6899" s="14" t="s">
        <v>2156</v>
      </c>
    </row>
    <row r="6900" spans="1:3" x14ac:dyDescent="0.25">
      <c r="A6900" s="17" t="s">
        <v>2155</v>
      </c>
      <c r="B6900" s="14" t="s">
        <v>239</v>
      </c>
      <c r="C6900" s="14" t="s">
        <v>2148</v>
      </c>
    </row>
    <row r="6901" spans="1:3" x14ac:dyDescent="0.25">
      <c r="A6901" s="17" t="s">
        <v>2154</v>
      </c>
      <c r="B6901" s="14" t="s">
        <v>239</v>
      </c>
      <c r="C6901" s="14" t="s">
        <v>2151</v>
      </c>
    </row>
    <row r="6902" spans="1:3" x14ac:dyDescent="0.25">
      <c r="A6902" s="17" t="s">
        <v>2153</v>
      </c>
      <c r="B6902" s="14" t="s">
        <v>239</v>
      </c>
      <c r="C6902" s="14" t="s">
        <v>2151</v>
      </c>
    </row>
    <row r="6903" spans="1:3" x14ac:dyDescent="0.25">
      <c r="A6903" s="17" t="s">
        <v>2152</v>
      </c>
      <c r="B6903" s="14" t="s">
        <v>239</v>
      </c>
      <c r="C6903" s="14" t="s">
        <v>2151</v>
      </c>
    </row>
    <row r="6904" spans="1:3" x14ac:dyDescent="0.25">
      <c r="A6904" s="17" t="s">
        <v>2150</v>
      </c>
      <c r="B6904" s="14" t="s">
        <v>239</v>
      </c>
      <c r="C6904" s="14" t="s">
        <v>2148</v>
      </c>
    </row>
    <row r="6905" spans="1:3" x14ac:dyDescent="0.25">
      <c r="A6905" s="17" t="s">
        <v>2149</v>
      </c>
      <c r="B6905" s="14" t="s">
        <v>239</v>
      </c>
      <c r="C6905" s="14" t="s">
        <v>2148</v>
      </c>
    </row>
    <row r="6906" spans="1:3" x14ac:dyDescent="0.25">
      <c r="A6906" s="17" t="s">
        <v>2147</v>
      </c>
      <c r="B6906" s="14" t="s">
        <v>239</v>
      </c>
      <c r="C6906" s="14" t="s">
        <v>2123</v>
      </c>
    </row>
    <row r="6907" spans="1:3" x14ac:dyDescent="0.25">
      <c r="A6907" s="17" t="s">
        <v>2146</v>
      </c>
      <c r="B6907" s="14" t="s">
        <v>239</v>
      </c>
      <c r="C6907" s="14" t="s">
        <v>2145</v>
      </c>
    </row>
    <row r="6908" spans="1:3" x14ac:dyDescent="0.25">
      <c r="A6908" s="17" t="s">
        <v>2144</v>
      </c>
      <c r="B6908" s="14" t="s">
        <v>239</v>
      </c>
      <c r="C6908" s="14" t="s">
        <v>2143</v>
      </c>
    </row>
    <row r="6909" spans="1:3" x14ac:dyDescent="0.25">
      <c r="A6909" s="17" t="s">
        <v>2142</v>
      </c>
      <c r="B6909" s="14" t="s">
        <v>239</v>
      </c>
      <c r="C6909" s="14" t="s">
        <v>2141</v>
      </c>
    </row>
    <row r="6910" spans="1:3" x14ac:dyDescent="0.25">
      <c r="A6910" s="17" t="s">
        <v>2140</v>
      </c>
      <c r="B6910" s="14" t="s">
        <v>239</v>
      </c>
      <c r="C6910" s="14" t="s">
        <v>2139</v>
      </c>
    </row>
    <row r="6911" spans="1:3" x14ac:dyDescent="0.25">
      <c r="A6911" s="17" t="s">
        <v>2138</v>
      </c>
      <c r="B6911" s="14" t="s">
        <v>239</v>
      </c>
      <c r="C6911" s="14" t="s">
        <v>2137</v>
      </c>
    </row>
    <row r="6912" spans="1:3" x14ac:dyDescent="0.25">
      <c r="A6912" s="17" t="s">
        <v>2136</v>
      </c>
      <c r="B6912" s="14" t="s">
        <v>239</v>
      </c>
      <c r="C6912" s="14" t="s">
        <v>2123</v>
      </c>
    </row>
    <row r="6913" spans="1:3" x14ac:dyDescent="0.25">
      <c r="A6913" s="17" t="s">
        <v>2135</v>
      </c>
      <c r="B6913" s="14" t="s">
        <v>239</v>
      </c>
      <c r="C6913" s="14" t="s">
        <v>2134</v>
      </c>
    </row>
    <row r="6914" spans="1:3" x14ac:dyDescent="0.25">
      <c r="A6914" s="17" t="s">
        <v>2133</v>
      </c>
      <c r="B6914" s="14" t="s">
        <v>239</v>
      </c>
      <c r="C6914" s="14" t="s">
        <v>2132</v>
      </c>
    </row>
    <row r="6915" spans="1:3" x14ac:dyDescent="0.25">
      <c r="A6915" s="17" t="s">
        <v>2131</v>
      </c>
      <c r="B6915" s="14" t="s">
        <v>239</v>
      </c>
      <c r="C6915" s="14" t="s">
        <v>2129</v>
      </c>
    </row>
    <row r="6916" spans="1:3" x14ac:dyDescent="0.25">
      <c r="A6916" s="17" t="s">
        <v>2130</v>
      </c>
      <c r="B6916" s="14" t="s">
        <v>239</v>
      </c>
      <c r="C6916" s="14" t="s">
        <v>2129</v>
      </c>
    </row>
    <row r="6917" spans="1:3" x14ac:dyDescent="0.25">
      <c r="A6917" s="17" t="s">
        <v>2128</v>
      </c>
      <c r="B6917" s="14" t="s">
        <v>239</v>
      </c>
      <c r="C6917" s="14" t="s">
        <v>2123</v>
      </c>
    </row>
    <row r="6918" spans="1:3" x14ac:dyDescent="0.25">
      <c r="A6918" s="17" t="s">
        <v>2127</v>
      </c>
      <c r="B6918" s="14" t="s">
        <v>239</v>
      </c>
      <c r="C6918" s="14" t="s">
        <v>2123</v>
      </c>
    </row>
    <row r="6919" spans="1:3" x14ac:dyDescent="0.25">
      <c r="A6919" s="17" t="s">
        <v>2126</v>
      </c>
      <c r="B6919" s="14" t="s">
        <v>239</v>
      </c>
      <c r="C6919" s="14" t="s">
        <v>2123</v>
      </c>
    </row>
    <row r="6920" spans="1:3" x14ac:dyDescent="0.25">
      <c r="A6920" s="17" t="s">
        <v>2125</v>
      </c>
      <c r="B6920" s="14" t="s">
        <v>239</v>
      </c>
      <c r="C6920" s="14" t="s">
        <v>2123</v>
      </c>
    </row>
    <row r="6921" spans="1:3" x14ac:dyDescent="0.25">
      <c r="A6921" s="17" t="s">
        <v>2124</v>
      </c>
      <c r="B6921" s="14" t="s">
        <v>239</v>
      </c>
      <c r="C6921" s="14" t="s">
        <v>2123</v>
      </c>
    </row>
    <row r="6922" spans="1:3" x14ac:dyDescent="0.25">
      <c r="A6922" s="17" t="s">
        <v>2122</v>
      </c>
      <c r="B6922" s="14" t="s">
        <v>239</v>
      </c>
      <c r="C6922" s="14" t="s">
        <v>2112</v>
      </c>
    </row>
    <row r="6923" spans="1:3" x14ac:dyDescent="0.25">
      <c r="A6923" s="17" t="s">
        <v>2121</v>
      </c>
      <c r="B6923" s="14" t="s">
        <v>239</v>
      </c>
      <c r="C6923" s="14" t="s">
        <v>2112</v>
      </c>
    </row>
    <row r="6924" spans="1:3" x14ac:dyDescent="0.25">
      <c r="A6924" s="17" t="s">
        <v>2120</v>
      </c>
      <c r="B6924" s="14" t="s">
        <v>239</v>
      </c>
      <c r="C6924" s="14" t="s">
        <v>2112</v>
      </c>
    </row>
    <row r="6925" spans="1:3" x14ac:dyDescent="0.25">
      <c r="A6925" s="17" t="s">
        <v>2119</v>
      </c>
      <c r="B6925" s="14" t="s">
        <v>239</v>
      </c>
      <c r="C6925" s="14" t="s">
        <v>2112</v>
      </c>
    </row>
    <row r="6926" spans="1:3" x14ac:dyDescent="0.25">
      <c r="A6926" s="17" t="s">
        <v>2118</v>
      </c>
      <c r="B6926" s="14" t="s">
        <v>239</v>
      </c>
      <c r="C6926" s="14" t="s">
        <v>2112</v>
      </c>
    </row>
    <row r="6927" spans="1:3" x14ac:dyDescent="0.25">
      <c r="A6927" s="17" t="s">
        <v>2117</v>
      </c>
      <c r="B6927" s="14" t="s">
        <v>239</v>
      </c>
      <c r="C6927" s="14" t="s">
        <v>2112</v>
      </c>
    </row>
    <row r="6928" spans="1:3" x14ac:dyDescent="0.25">
      <c r="A6928" s="17" t="s">
        <v>2116</v>
      </c>
      <c r="B6928" s="14" t="s">
        <v>239</v>
      </c>
      <c r="C6928" s="14" t="s">
        <v>2115</v>
      </c>
    </row>
    <row r="6929" spans="1:3" x14ac:dyDescent="0.25">
      <c r="A6929" s="17" t="s">
        <v>2114</v>
      </c>
      <c r="B6929" s="14" t="s">
        <v>239</v>
      </c>
      <c r="C6929" s="14" t="s">
        <v>2112</v>
      </c>
    </row>
    <row r="6930" spans="1:3" x14ac:dyDescent="0.25">
      <c r="A6930" s="17" t="s">
        <v>2113</v>
      </c>
      <c r="B6930" s="14" t="s">
        <v>239</v>
      </c>
      <c r="C6930" s="14" t="s">
        <v>2112</v>
      </c>
    </row>
    <row r="6931" spans="1:3" x14ac:dyDescent="0.25">
      <c r="A6931" s="17" t="s">
        <v>2111</v>
      </c>
      <c r="B6931" s="14" t="s">
        <v>239</v>
      </c>
      <c r="C6931" s="14" t="s">
        <v>2097</v>
      </c>
    </row>
    <row r="6932" spans="1:3" x14ac:dyDescent="0.25">
      <c r="A6932" s="17" t="s">
        <v>2111</v>
      </c>
      <c r="B6932" s="14" t="s">
        <v>239</v>
      </c>
      <c r="C6932" s="14" t="s">
        <v>2101</v>
      </c>
    </row>
    <row r="6933" spans="1:3" x14ac:dyDescent="0.25">
      <c r="A6933" s="17" t="s">
        <v>2110</v>
      </c>
      <c r="B6933" s="14" t="s">
        <v>239</v>
      </c>
      <c r="C6933" s="14" t="s">
        <v>2097</v>
      </c>
    </row>
    <row r="6934" spans="1:3" x14ac:dyDescent="0.25">
      <c r="A6934" s="17" t="s">
        <v>2109</v>
      </c>
      <c r="B6934" s="14" t="s">
        <v>239</v>
      </c>
      <c r="C6934" s="14" t="s">
        <v>2097</v>
      </c>
    </row>
    <row r="6935" spans="1:3" x14ac:dyDescent="0.25">
      <c r="A6935" s="17" t="s">
        <v>2108</v>
      </c>
      <c r="B6935" s="14" t="s">
        <v>239</v>
      </c>
      <c r="C6935" s="14" t="s">
        <v>2097</v>
      </c>
    </row>
    <row r="6936" spans="1:3" x14ac:dyDescent="0.25">
      <c r="A6936" s="17" t="s">
        <v>2107</v>
      </c>
      <c r="B6936" s="14" t="s">
        <v>239</v>
      </c>
      <c r="C6936" s="14" t="s">
        <v>2101</v>
      </c>
    </row>
    <row r="6937" spans="1:3" x14ac:dyDescent="0.25">
      <c r="A6937" s="17" t="s">
        <v>2106</v>
      </c>
      <c r="B6937" s="14" t="s">
        <v>239</v>
      </c>
      <c r="C6937" s="14" t="s">
        <v>2101</v>
      </c>
    </row>
    <row r="6938" spans="1:3" x14ac:dyDescent="0.25">
      <c r="A6938" s="17" t="s">
        <v>2105</v>
      </c>
      <c r="B6938" s="14" t="s">
        <v>239</v>
      </c>
      <c r="C6938" s="14" t="s">
        <v>2101</v>
      </c>
    </row>
    <row r="6939" spans="1:3" x14ac:dyDescent="0.25">
      <c r="A6939" s="17" t="s">
        <v>2104</v>
      </c>
      <c r="B6939" s="14" t="s">
        <v>239</v>
      </c>
      <c r="C6939" s="14" t="s">
        <v>2101</v>
      </c>
    </row>
    <row r="6940" spans="1:3" x14ac:dyDescent="0.25">
      <c r="A6940" s="17" t="s">
        <v>2103</v>
      </c>
      <c r="B6940" s="14" t="s">
        <v>239</v>
      </c>
      <c r="C6940" s="14" t="s">
        <v>2101</v>
      </c>
    </row>
    <row r="6941" spans="1:3" x14ac:dyDescent="0.25">
      <c r="A6941" s="17" t="s">
        <v>2102</v>
      </c>
      <c r="B6941" s="14" t="s">
        <v>239</v>
      </c>
      <c r="C6941" s="14" t="s">
        <v>2101</v>
      </c>
    </row>
    <row r="6942" spans="1:3" x14ac:dyDescent="0.25">
      <c r="A6942" s="17" t="s">
        <v>2100</v>
      </c>
      <c r="B6942" s="14" t="s">
        <v>239</v>
      </c>
      <c r="C6942" s="14" t="s">
        <v>2099</v>
      </c>
    </row>
    <row r="6943" spans="1:3" x14ac:dyDescent="0.25">
      <c r="A6943" s="17" t="s">
        <v>2098</v>
      </c>
      <c r="B6943" s="14" t="s">
        <v>239</v>
      </c>
      <c r="C6943" s="14" t="s">
        <v>2097</v>
      </c>
    </row>
    <row r="6944" spans="1:3" x14ac:dyDescent="0.25">
      <c r="A6944" s="17" t="s">
        <v>2096</v>
      </c>
      <c r="B6944" s="14" t="s">
        <v>355</v>
      </c>
      <c r="C6944" s="14" t="s">
        <v>2011</v>
      </c>
    </row>
    <row r="6945" spans="1:3" x14ac:dyDescent="0.25">
      <c r="A6945" s="17" t="s">
        <v>2095</v>
      </c>
      <c r="B6945" s="14" t="s">
        <v>355</v>
      </c>
      <c r="C6945" s="14" t="s">
        <v>2011</v>
      </c>
    </row>
    <row r="6946" spans="1:3" x14ac:dyDescent="0.25">
      <c r="A6946" s="17" t="s">
        <v>2094</v>
      </c>
      <c r="B6946" s="14" t="s">
        <v>355</v>
      </c>
      <c r="C6946" s="14" t="s">
        <v>2008</v>
      </c>
    </row>
    <row r="6947" spans="1:3" x14ac:dyDescent="0.25">
      <c r="A6947" s="17" t="s">
        <v>2093</v>
      </c>
      <c r="B6947" s="14" t="s">
        <v>355</v>
      </c>
      <c r="C6947" s="14" t="s">
        <v>2008</v>
      </c>
    </row>
    <row r="6948" spans="1:3" x14ac:dyDescent="0.25">
      <c r="A6948" s="17" t="s">
        <v>2092</v>
      </c>
      <c r="B6948" s="14" t="s">
        <v>355</v>
      </c>
      <c r="C6948" s="14" t="s">
        <v>2011</v>
      </c>
    </row>
    <row r="6949" spans="1:3" x14ac:dyDescent="0.25">
      <c r="A6949" s="17" t="s">
        <v>2091</v>
      </c>
      <c r="B6949" s="14" t="s">
        <v>355</v>
      </c>
      <c r="C6949" s="14" t="s">
        <v>2088</v>
      </c>
    </row>
    <row r="6950" spans="1:3" x14ac:dyDescent="0.25">
      <c r="A6950" s="17" t="s">
        <v>2090</v>
      </c>
      <c r="B6950" s="14" t="s">
        <v>355</v>
      </c>
      <c r="C6950" s="14" t="s">
        <v>2088</v>
      </c>
    </row>
    <row r="6951" spans="1:3" x14ac:dyDescent="0.25">
      <c r="A6951" s="17" t="s">
        <v>2089</v>
      </c>
      <c r="B6951" s="14" t="s">
        <v>355</v>
      </c>
      <c r="C6951" s="14" t="s">
        <v>2088</v>
      </c>
    </row>
    <row r="6952" spans="1:3" x14ac:dyDescent="0.25">
      <c r="A6952" s="17" t="s">
        <v>2087</v>
      </c>
      <c r="B6952" s="14" t="s">
        <v>355</v>
      </c>
      <c r="C6952" s="14" t="s">
        <v>2011</v>
      </c>
    </row>
    <row r="6953" spans="1:3" x14ac:dyDescent="0.25">
      <c r="A6953" s="17" t="s">
        <v>2086</v>
      </c>
      <c r="B6953" s="14" t="s">
        <v>355</v>
      </c>
      <c r="C6953" s="14" t="s">
        <v>2011</v>
      </c>
    </row>
    <row r="6954" spans="1:3" x14ac:dyDescent="0.25">
      <c r="A6954" s="17" t="s">
        <v>2085</v>
      </c>
      <c r="B6954" s="14" t="s">
        <v>355</v>
      </c>
      <c r="C6954" s="14" t="s">
        <v>2011</v>
      </c>
    </row>
    <row r="6955" spans="1:3" x14ac:dyDescent="0.25">
      <c r="A6955" s="17" t="s">
        <v>2084</v>
      </c>
      <c r="B6955" s="14" t="s">
        <v>355</v>
      </c>
      <c r="C6955" s="14" t="s">
        <v>2011</v>
      </c>
    </row>
    <row r="6956" spans="1:3" x14ac:dyDescent="0.25">
      <c r="A6956" s="17" t="s">
        <v>2083</v>
      </c>
      <c r="B6956" s="14" t="s">
        <v>355</v>
      </c>
      <c r="C6956" s="14" t="s">
        <v>2082</v>
      </c>
    </row>
    <row r="6957" spans="1:3" x14ac:dyDescent="0.25">
      <c r="A6957" s="17" t="s">
        <v>2081</v>
      </c>
      <c r="B6957" s="14" t="s">
        <v>355</v>
      </c>
      <c r="C6957" s="14" t="s">
        <v>2011</v>
      </c>
    </row>
    <row r="6958" spans="1:3" x14ac:dyDescent="0.25">
      <c r="A6958" s="17" t="s">
        <v>2080</v>
      </c>
      <c r="B6958" s="14" t="s">
        <v>355</v>
      </c>
      <c r="C6958" s="14" t="s">
        <v>2011</v>
      </c>
    </row>
    <row r="6959" spans="1:3" x14ac:dyDescent="0.25">
      <c r="A6959" s="17" t="s">
        <v>2079</v>
      </c>
      <c r="B6959" s="14" t="s">
        <v>355</v>
      </c>
      <c r="C6959" s="14" t="s">
        <v>2011</v>
      </c>
    </row>
    <row r="6960" spans="1:3" x14ac:dyDescent="0.25">
      <c r="A6960" s="17" t="s">
        <v>2078</v>
      </c>
      <c r="B6960" s="14" t="s">
        <v>355</v>
      </c>
      <c r="C6960" s="14" t="s">
        <v>2011</v>
      </c>
    </row>
    <row r="6961" spans="1:3" x14ac:dyDescent="0.25">
      <c r="A6961" s="17" t="s">
        <v>2077</v>
      </c>
      <c r="B6961" s="14" t="s">
        <v>355</v>
      </c>
      <c r="C6961" s="14" t="s">
        <v>2011</v>
      </c>
    </row>
    <row r="6962" spans="1:3" x14ac:dyDescent="0.25">
      <c r="A6962" s="17" t="s">
        <v>2076</v>
      </c>
      <c r="B6962" s="14" t="s">
        <v>355</v>
      </c>
      <c r="C6962" s="14" t="s">
        <v>2011</v>
      </c>
    </row>
    <row r="6963" spans="1:3" x14ac:dyDescent="0.25">
      <c r="A6963" s="17" t="s">
        <v>2075</v>
      </c>
      <c r="B6963" s="14" t="s">
        <v>355</v>
      </c>
      <c r="C6963" s="14" t="s">
        <v>1958</v>
      </c>
    </row>
    <row r="6964" spans="1:3" x14ac:dyDescent="0.25">
      <c r="A6964" s="17" t="s">
        <v>2074</v>
      </c>
      <c r="B6964" s="14" t="s">
        <v>355</v>
      </c>
      <c r="C6964" s="14" t="s">
        <v>1958</v>
      </c>
    </row>
    <row r="6965" spans="1:3" x14ac:dyDescent="0.25">
      <c r="A6965" s="17" t="s">
        <v>2073</v>
      </c>
      <c r="B6965" s="14" t="s">
        <v>355</v>
      </c>
      <c r="C6965" s="14" t="s">
        <v>2011</v>
      </c>
    </row>
    <row r="6966" spans="1:3" x14ac:dyDescent="0.25">
      <c r="A6966" s="17" t="s">
        <v>2072</v>
      </c>
      <c r="B6966" s="14" t="s">
        <v>355</v>
      </c>
      <c r="C6966" s="14" t="s">
        <v>2011</v>
      </c>
    </row>
    <row r="6967" spans="1:3" x14ac:dyDescent="0.25">
      <c r="A6967" s="17" t="s">
        <v>2071</v>
      </c>
      <c r="B6967" s="14" t="s">
        <v>355</v>
      </c>
      <c r="C6967" s="14" t="s">
        <v>2008</v>
      </c>
    </row>
    <row r="6968" spans="1:3" x14ac:dyDescent="0.25">
      <c r="A6968" s="17" t="s">
        <v>2070</v>
      </c>
      <c r="B6968" s="14" t="s">
        <v>355</v>
      </c>
      <c r="C6968" s="14" t="s">
        <v>2066</v>
      </c>
    </row>
    <row r="6969" spans="1:3" x14ac:dyDescent="0.25">
      <c r="A6969" s="17" t="s">
        <v>2069</v>
      </c>
      <c r="B6969" s="14" t="s">
        <v>355</v>
      </c>
      <c r="C6969" s="14" t="s">
        <v>2066</v>
      </c>
    </row>
    <row r="6970" spans="1:3" x14ac:dyDescent="0.25">
      <c r="A6970" s="17" t="s">
        <v>2068</v>
      </c>
      <c r="B6970" s="14" t="s">
        <v>355</v>
      </c>
      <c r="C6970" s="14" t="s">
        <v>2066</v>
      </c>
    </row>
    <row r="6971" spans="1:3" x14ac:dyDescent="0.25">
      <c r="A6971" s="17" t="s">
        <v>2067</v>
      </c>
      <c r="B6971" s="14" t="s">
        <v>355</v>
      </c>
      <c r="C6971" s="14" t="s">
        <v>2066</v>
      </c>
    </row>
    <row r="6972" spans="1:3" x14ac:dyDescent="0.25">
      <c r="A6972" s="17" t="s">
        <v>2065</v>
      </c>
      <c r="B6972" s="14" t="s">
        <v>355</v>
      </c>
      <c r="C6972" s="14" t="s">
        <v>2058</v>
      </c>
    </row>
    <row r="6973" spans="1:3" x14ac:dyDescent="0.25">
      <c r="A6973" s="17" t="s">
        <v>2064</v>
      </c>
      <c r="B6973" s="14" t="s">
        <v>355</v>
      </c>
      <c r="C6973" s="14" t="s">
        <v>2058</v>
      </c>
    </row>
    <row r="6974" spans="1:3" x14ac:dyDescent="0.25">
      <c r="A6974" s="17" t="s">
        <v>2063</v>
      </c>
      <c r="B6974" s="14" t="s">
        <v>355</v>
      </c>
      <c r="C6974" s="14" t="s">
        <v>2058</v>
      </c>
    </row>
    <row r="6975" spans="1:3" x14ac:dyDescent="0.25">
      <c r="A6975" s="17" t="s">
        <v>2062</v>
      </c>
      <c r="B6975" s="14" t="s">
        <v>355</v>
      </c>
      <c r="C6975" s="14" t="s">
        <v>2058</v>
      </c>
    </row>
    <row r="6976" spans="1:3" x14ac:dyDescent="0.25">
      <c r="A6976" s="17" t="s">
        <v>2061</v>
      </c>
      <c r="B6976" s="14" t="s">
        <v>355</v>
      </c>
      <c r="C6976" s="14" t="s">
        <v>2058</v>
      </c>
    </row>
    <row r="6977" spans="1:3" x14ac:dyDescent="0.25">
      <c r="A6977" s="17" t="s">
        <v>2060</v>
      </c>
      <c r="B6977" s="14" t="s">
        <v>355</v>
      </c>
      <c r="C6977" s="14" t="s">
        <v>2058</v>
      </c>
    </row>
    <row r="6978" spans="1:3" x14ac:dyDescent="0.25">
      <c r="A6978" s="17" t="s">
        <v>2059</v>
      </c>
      <c r="B6978" s="14" t="s">
        <v>355</v>
      </c>
      <c r="C6978" s="14" t="s">
        <v>2058</v>
      </c>
    </row>
    <row r="6979" spans="1:3" x14ac:dyDescent="0.25">
      <c r="A6979" s="17" t="s">
        <v>2057</v>
      </c>
      <c r="B6979" s="14" t="s">
        <v>355</v>
      </c>
      <c r="C6979" s="14" t="s">
        <v>2008</v>
      </c>
    </row>
    <row r="6980" spans="1:3" x14ac:dyDescent="0.25">
      <c r="A6980" s="17" t="s">
        <v>2056</v>
      </c>
      <c r="B6980" s="14" t="s">
        <v>355</v>
      </c>
      <c r="C6980" s="14" t="s">
        <v>2008</v>
      </c>
    </row>
    <row r="6981" spans="1:3" x14ac:dyDescent="0.25">
      <c r="A6981" s="17" t="s">
        <v>2055</v>
      </c>
      <c r="B6981" s="14" t="s">
        <v>355</v>
      </c>
      <c r="C6981" s="14" t="s">
        <v>2008</v>
      </c>
    </row>
    <row r="6982" spans="1:3" x14ac:dyDescent="0.25">
      <c r="A6982" s="17" t="s">
        <v>2054</v>
      </c>
      <c r="B6982" s="14" t="s">
        <v>355</v>
      </c>
      <c r="C6982" s="14" t="s">
        <v>2001</v>
      </c>
    </row>
    <row r="6983" spans="1:3" x14ac:dyDescent="0.25">
      <c r="A6983" s="17" t="s">
        <v>2053</v>
      </c>
      <c r="B6983" s="14" t="s">
        <v>355</v>
      </c>
      <c r="C6983" s="14" t="s">
        <v>2001</v>
      </c>
    </row>
    <row r="6984" spans="1:3" x14ac:dyDescent="0.25">
      <c r="A6984" s="17" t="s">
        <v>2052</v>
      </c>
      <c r="B6984" s="14" t="s">
        <v>355</v>
      </c>
      <c r="C6984" s="14" t="s">
        <v>2001</v>
      </c>
    </row>
    <row r="6985" spans="1:3" x14ac:dyDescent="0.25">
      <c r="A6985" s="17" t="s">
        <v>2051</v>
      </c>
      <c r="B6985" s="14" t="s">
        <v>355</v>
      </c>
      <c r="C6985" s="14" t="s">
        <v>2001</v>
      </c>
    </row>
    <row r="6986" spans="1:3" x14ac:dyDescent="0.25">
      <c r="A6986" s="17" t="s">
        <v>2050</v>
      </c>
      <c r="B6986" s="14" t="s">
        <v>355</v>
      </c>
      <c r="C6986" s="14" t="s">
        <v>2001</v>
      </c>
    </row>
    <row r="6987" spans="1:3" x14ac:dyDescent="0.25">
      <c r="A6987" s="17" t="s">
        <v>2049</v>
      </c>
      <c r="B6987" s="14" t="s">
        <v>355</v>
      </c>
      <c r="C6987" s="14" t="s">
        <v>2001</v>
      </c>
    </row>
    <row r="6988" spans="1:3" x14ac:dyDescent="0.25">
      <c r="A6988" s="17" t="s">
        <v>2048</v>
      </c>
      <c r="B6988" s="14" t="s">
        <v>355</v>
      </c>
      <c r="C6988" s="14" t="s">
        <v>2001</v>
      </c>
    </row>
    <row r="6989" spans="1:3" x14ac:dyDescent="0.25">
      <c r="A6989" s="17" t="s">
        <v>2047</v>
      </c>
      <c r="B6989" s="14" t="s">
        <v>355</v>
      </c>
      <c r="C6989" s="14" t="s">
        <v>2040</v>
      </c>
    </row>
    <row r="6990" spans="1:3" x14ac:dyDescent="0.25">
      <c r="A6990" s="17" t="s">
        <v>2046</v>
      </c>
      <c r="B6990" s="14" t="s">
        <v>355</v>
      </c>
      <c r="C6990" s="14" t="s">
        <v>2040</v>
      </c>
    </row>
    <row r="6991" spans="1:3" x14ac:dyDescent="0.25">
      <c r="A6991" s="17" t="s">
        <v>2045</v>
      </c>
      <c r="B6991" s="14" t="s">
        <v>355</v>
      </c>
      <c r="C6991" s="14" t="s">
        <v>2040</v>
      </c>
    </row>
    <row r="6992" spans="1:3" x14ac:dyDescent="0.25">
      <c r="A6992" s="17" t="s">
        <v>2044</v>
      </c>
      <c r="B6992" s="14" t="s">
        <v>355</v>
      </c>
      <c r="C6992" s="14" t="s">
        <v>2013</v>
      </c>
    </row>
    <row r="6993" spans="1:3" x14ac:dyDescent="0.25">
      <c r="A6993" s="17" t="s">
        <v>2043</v>
      </c>
      <c r="B6993" s="14" t="s">
        <v>355</v>
      </c>
      <c r="C6993" s="14" t="s">
        <v>2040</v>
      </c>
    </row>
    <row r="6994" spans="1:3" x14ac:dyDescent="0.25">
      <c r="A6994" s="17" t="s">
        <v>2042</v>
      </c>
      <c r="B6994" s="14" t="s">
        <v>355</v>
      </c>
      <c r="C6994" s="14" t="s">
        <v>2040</v>
      </c>
    </row>
    <row r="6995" spans="1:3" x14ac:dyDescent="0.25">
      <c r="A6995" s="17" t="s">
        <v>2041</v>
      </c>
      <c r="B6995" s="14" t="s">
        <v>355</v>
      </c>
      <c r="C6995" s="14" t="s">
        <v>2040</v>
      </c>
    </row>
    <row r="6996" spans="1:3" x14ac:dyDescent="0.25">
      <c r="A6996" s="17" t="s">
        <v>2039</v>
      </c>
      <c r="B6996" s="14" t="s">
        <v>355</v>
      </c>
      <c r="C6996" s="14" t="s">
        <v>2029</v>
      </c>
    </row>
    <row r="6997" spans="1:3" x14ac:dyDescent="0.25">
      <c r="A6997" s="17" t="s">
        <v>2038</v>
      </c>
      <c r="B6997" s="14" t="s">
        <v>355</v>
      </c>
      <c r="C6997" s="14" t="s">
        <v>2034</v>
      </c>
    </row>
    <row r="6998" spans="1:3" x14ac:dyDescent="0.25">
      <c r="A6998" s="17" t="s">
        <v>2037</v>
      </c>
      <c r="B6998" s="14" t="s">
        <v>355</v>
      </c>
      <c r="C6998" s="14" t="s">
        <v>2034</v>
      </c>
    </row>
    <row r="6999" spans="1:3" x14ac:dyDescent="0.25">
      <c r="A6999" s="17" t="s">
        <v>2036</v>
      </c>
      <c r="B6999" s="14" t="s">
        <v>355</v>
      </c>
      <c r="C6999" s="14" t="s">
        <v>2034</v>
      </c>
    </row>
    <row r="7000" spans="1:3" x14ac:dyDescent="0.25">
      <c r="A7000" s="17" t="s">
        <v>2035</v>
      </c>
      <c r="B7000" s="14" t="s">
        <v>355</v>
      </c>
      <c r="C7000" s="14" t="s">
        <v>2034</v>
      </c>
    </row>
    <row r="7001" spans="1:3" x14ac:dyDescent="0.25">
      <c r="A7001" s="17" t="s">
        <v>2033</v>
      </c>
      <c r="B7001" s="14" t="s">
        <v>355</v>
      </c>
      <c r="C7001" s="14" t="s">
        <v>2029</v>
      </c>
    </row>
    <row r="7002" spans="1:3" x14ac:dyDescent="0.25">
      <c r="A7002" s="17" t="s">
        <v>2032</v>
      </c>
      <c r="B7002" s="14" t="s">
        <v>355</v>
      </c>
      <c r="C7002" s="14" t="s">
        <v>2029</v>
      </c>
    </row>
    <row r="7003" spans="1:3" x14ac:dyDescent="0.25">
      <c r="A7003" s="17" t="s">
        <v>2031</v>
      </c>
      <c r="B7003" s="14" t="s">
        <v>355</v>
      </c>
      <c r="C7003" s="14" t="s">
        <v>2029</v>
      </c>
    </row>
    <row r="7004" spans="1:3" x14ac:dyDescent="0.25">
      <c r="A7004" s="17" t="s">
        <v>2030</v>
      </c>
      <c r="B7004" s="14" t="s">
        <v>355</v>
      </c>
      <c r="C7004" s="14" t="s">
        <v>2029</v>
      </c>
    </row>
    <row r="7005" spans="1:3" x14ac:dyDescent="0.25">
      <c r="A7005" s="17" t="s">
        <v>2028</v>
      </c>
      <c r="B7005" s="14" t="s">
        <v>355</v>
      </c>
      <c r="C7005" s="14" t="s">
        <v>2022</v>
      </c>
    </row>
    <row r="7006" spans="1:3" x14ac:dyDescent="0.25">
      <c r="A7006" s="17" t="s">
        <v>2027</v>
      </c>
      <c r="B7006" s="14" t="s">
        <v>355</v>
      </c>
      <c r="C7006" s="14" t="s">
        <v>2022</v>
      </c>
    </row>
    <row r="7007" spans="1:3" x14ac:dyDescent="0.25">
      <c r="A7007" s="17" t="s">
        <v>2026</v>
      </c>
      <c r="B7007" s="14" t="s">
        <v>355</v>
      </c>
      <c r="C7007" s="14" t="s">
        <v>2022</v>
      </c>
    </row>
    <row r="7008" spans="1:3" x14ac:dyDescent="0.25">
      <c r="A7008" s="17" t="s">
        <v>2025</v>
      </c>
      <c r="B7008" s="14" t="s">
        <v>355</v>
      </c>
      <c r="C7008" s="14" t="s">
        <v>2022</v>
      </c>
    </row>
    <row r="7009" spans="1:3" x14ac:dyDescent="0.25">
      <c r="A7009" s="17" t="s">
        <v>2025</v>
      </c>
      <c r="B7009" s="14" t="s">
        <v>355</v>
      </c>
      <c r="C7009" s="14" t="s">
        <v>1995</v>
      </c>
    </row>
    <row r="7010" spans="1:3" x14ac:dyDescent="0.25">
      <c r="A7010" s="17" t="s">
        <v>2024</v>
      </c>
      <c r="B7010" s="14" t="s">
        <v>355</v>
      </c>
      <c r="C7010" s="14" t="s">
        <v>2022</v>
      </c>
    </row>
    <row r="7011" spans="1:3" x14ac:dyDescent="0.25">
      <c r="A7011" s="17" t="s">
        <v>2023</v>
      </c>
      <c r="B7011" s="14" t="s">
        <v>355</v>
      </c>
      <c r="C7011" s="14" t="s">
        <v>2022</v>
      </c>
    </row>
    <row r="7012" spans="1:3" x14ac:dyDescent="0.25">
      <c r="A7012" s="17" t="s">
        <v>2021</v>
      </c>
      <c r="B7012" s="14" t="s">
        <v>355</v>
      </c>
      <c r="C7012" s="14" t="s">
        <v>2011</v>
      </c>
    </row>
    <row r="7013" spans="1:3" x14ac:dyDescent="0.25">
      <c r="A7013" s="17" t="s">
        <v>2020</v>
      </c>
      <c r="B7013" s="14" t="s">
        <v>355</v>
      </c>
      <c r="C7013" s="14" t="s">
        <v>2011</v>
      </c>
    </row>
    <row r="7014" spans="1:3" x14ac:dyDescent="0.25">
      <c r="A7014" s="17" t="s">
        <v>2019</v>
      </c>
      <c r="B7014" s="14" t="s">
        <v>355</v>
      </c>
      <c r="C7014" s="14" t="s">
        <v>2011</v>
      </c>
    </row>
    <row r="7015" spans="1:3" x14ac:dyDescent="0.25">
      <c r="A7015" s="17" t="s">
        <v>2018</v>
      </c>
      <c r="B7015" s="14" t="s">
        <v>355</v>
      </c>
      <c r="C7015" s="14" t="s">
        <v>2011</v>
      </c>
    </row>
    <row r="7016" spans="1:3" x14ac:dyDescent="0.25">
      <c r="A7016" s="17" t="s">
        <v>2017</v>
      </c>
      <c r="B7016" s="14" t="s">
        <v>355</v>
      </c>
      <c r="C7016" s="14" t="s">
        <v>1958</v>
      </c>
    </row>
    <row r="7017" spans="1:3" x14ac:dyDescent="0.25">
      <c r="A7017" s="17" t="s">
        <v>2017</v>
      </c>
      <c r="B7017" s="14" t="s">
        <v>355</v>
      </c>
      <c r="C7017" s="14" t="s">
        <v>2011</v>
      </c>
    </row>
    <row r="7018" spans="1:3" x14ac:dyDescent="0.25">
      <c r="A7018" s="17" t="s">
        <v>2016</v>
      </c>
      <c r="B7018" s="14" t="s">
        <v>355</v>
      </c>
      <c r="C7018" s="14" t="s">
        <v>2011</v>
      </c>
    </row>
    <row r="7019" spans="1:3" x14ac:dyDescent="0.25">
      <c r="A7019" s="17" t="s">
        <v>2015</v>
      </c>
      <c r="B7019" s="14" t="s">
        <v>355</v>
      </c>
      <c r="C7019" s="14" t="s">
        <v>2013</v>
      </c>
    </row>
    <row r="7020" spans="1:3" x14ac:dyDescent="0.25">
      <c r="A7020" s="17" t="s">
        <v>2014</v>
      </c>
      <c r="B7020" s="14" t="s">
        <v>355</v>
      </c>
      <c r="C7020" s="14" t="s">
        <v>2013</v>
      </c>
    </row>
    <row r="7021" spans="1:3" x14ac:dyDescent="0.25">
      <c r="A7021" s="17" t="s">
        <v>2012</v>
      </c>
      <c r="B7021" s="14" t="s">
        <v>355</v>
      </c>
      <c r="C7021" s="14" t="s">
        <v>2011</v>
      </c>
    </row>
    <row r="7022" spans="1:3" x14ac:dyDescent="0.25">
      <c r="A7022" s="17" t="s">
        <v>2010</v>
      </c>
      <c r="B7022" s="14" t="s">
        <v>355</v>
      </c>
      <c r="C7022" s="14" t="s">
        <v>2008</v>
      </c>
    </row>
    <row r="7023" spans="1:3" x14ac:dyDescent="0.25">
      <c r="A7023" s="17" t="s">
        <v>2009</v>
      </c>
      <c r="B7023" s="14" t="s">
        <v>355</v>
      </c>
      <c r="C7023" s="14" t="s">
        <v>2008</v>
      </c>
    </row>
    <row r="7024" spans="1:3" x14ac:dyDescent="0.25">
      <c r="A7024" s="17" t="s">
        <v>2007</v>
      </c>
      <c r="B7024" s="14" t="s">
        <v>355</v>
      </c>
      <c r="C7024" s="14" t="s">
        <v>1958</v>
      </c>
    </row>
    <row r="7025" spans="1:3" x14ac:dyDescent="0.25">
      <c r="A7025" s="17" t="s">
        <v>2006</v>
      </c>
      <c r="B7025" s="14" t="s">
        <v>355</v>
      </c>
      <c r="C7025" s="14" t="s">
        <v>1958</v>
      </c>
    </row>
    <row r="7026" spans="1:3" x14ac:dyDescent="0.25">
      <c r="A7026" s="17" t="s">
        <v>2005</v>
      </c>
      <c r="B7026" s="14" t="s">
        <v>355</v>
      </c>
      <c r="C7026" s="14" t="s">
        <v>1958</v>
      </c>
    </row>
    <row r="7027" spans="1:3" x14ac:dyDescent="0.25">
      <c r="A7027" s="17" t="s">
        <v>2004</v>
      </c>
      <c r="B7027" s="14" t="s">
        <v>355</v>
      </c>
      <c r="C7027" s="14" t="s">
        <v>2003</v>
      </c>
    </row>
    <row r="7028" spans="1:3" x14ac:dyDescent="0.25">
      <c r="A7028" s="17" t="s">
        <v>2002</v>
      </c>
      <c r="B7028" s="14" t="s">
        <v>355</v>
      </c>
      <c r="C7028" s="14" t="s">
        <v>2003</v>
      </c>
    </row>
    <row r="7029" spans="1:3" x14ac:dyDescent="0.25">
      <c r="A7029" s="17" t="s">
        <v>2002</v>
      </c>
      <c r="B7029" s="14" t="s">
        <v>355</v>
      </c>
      <c r="C7029" s="14" t="s">
        <v>2001</v>
      </c>
    </row>
    <row r="7030" spans="1:3" x14ac:dyDescent="0.25">
      <c r="A7030" s="17" t="s">
        <v>2000</v>
      </c>
      <c r="B7030" s="14" t="s">
        <v>355</v>
      </c>
      <c r="C7030" s="14" t="s">
        <v>1997</v>
      </c>
    </row>
    <row r="7031" spans="1:3" x14ac:dyDescent="0.25">
      <c r="A7031" s="17" t="s">
        <v>1999</v>
      </c>
      <c r="B7031" s="14" t="s">
        <v>355</v>
      </c>
      <c r="C7031" s="14" t="s">
        <v>1997</v>
      </c>
    </row>
    <row r="7032" spans="1:3" x14ac:dyDescent="0.25">
      <c r="A7032" s="17" t="s">
        <v>1998</v>
      </c>
      <c r="B7032" s="14" t="s">
        <v>355</v>
      </c>
      <c r="C7032" s="14" t="s">
        <v>1997</v>
      </c>
    </row>
    <row r="7033" spans="1:3" x14ac:dyDescent="0.25">
      <c r="A7033" s="17" t="s">
        <v>1996</v>
      </c>
      <c r="B7033" s="14" t="s">
        <v>355</v>
      </c>
      <c r="C7033" s="14" t="s">
        <v>1995</v>
      </c>
    </row>
    <row r="7034" spans="1:3" x14ac:dyDescent="0.25">
      <c r="A7034" s="17" t="s">
        <v>1994</v>
      </c>
      <c r="B7034" s="14" t="s">
        <v>355</v>
      </c>
      <c r="C7034" s="14" t="s">
        <v>1992</v>
      </c>
    </row>
    <row r="7035" spans="1:3" x14ac:dyDescent="0.25">
      <c r="A7035" s="17" t="s">
        <v>1993</v>
      </c>
      <c r="B7035" s="14" t="s">
        <v>355</v>
      </c>
      <c r="C7035" s="14" t="s">
        <v>1992</v>
      </c>
    </row>
    <row r="7036" spans="1:3" x14ac:dyDescent="0.25">
      <c r="A7036" s="17" t="s">
        <v>1991</v>
      </c>
      <c r="B7036" s="14" t="s">
        <v>359</v>
      </c>
      <c r="C7036" s="14" t="s">
        <v>1968</v>
      </c>
    </row>
    <row r="7037" spans="1:3" x14ac:dyDescent="0.25">
      <c r="A7037" s="17" t="s">
        <v>1990</v>
      </c>
      <c r="B7037" s="14" t="s">
        <v>359</v>
      </c>
      <c r="C7037" s="14" t="s">
        <v>1968</v>
      </c>
    </row>
    <row r="7038" spans="1:3" x14ac:dyDescent="0.25">
      <c r="A7038" s="17" t="s">
        <v>1988</v>
      </c>
      <c r="B7038" s="14" t="s">
        <v>359</v>
      </c>
      <c r="C7038" s="14" t="s">
        <v>1989</v>
      </c>
    </row>
    <row r="7039" spans="1:3" x14ac:dyDescent="0.25">
      <c r="A7039" s="17" t="s">
        <v>1988</v>
      </c>
      <c r="B7039" s="14" t="s">
        <v>359</v>
      </c>
      <c r="C7039" s="14" t="s">
        <v>1968</v>
      </c>
    </row>
    <row r="7040" spans="1:3" x14ac:dyDescent="0.25">
      <c r="A7040" s="17" t="s">
        <v>1987</v>
      </c>
      <c r="B7040" s="14" t="s">
        <v>359</v>
      </c>
      <c r="C7040" s="14" t="s">
        <v>1968</v>
      </c>
    </row>
    <row r="7041" spans="1:3" x14ac:dyDescent="0.25">
      <c r="A7041" s="17" t="s">
        <v>1986</v>
      </c>
      <c r="B7041" s="14" t="s">
        <v>359</v>
      </c>
      <c r="C7041" s="14" t="s">
        <v>1968</v>
      </c>
    </row>
    <row r="7042" spans="1:3" x14ac:dyDescent="0.25">
      <c r="A7042" s="17" t="s">
        <v>1985</v>
      </c>
      <c r="B7042" s="14" t="s">
        <v>359</v>
      </c>
      <c r="C7042" s="14" t="s">
        <v>1968</v>
      </c>
    </row>
    <row r="7043" spans="1:3" x14ac:dyDescent="0.25">
      <c r="A7043" s="17" t="s">
        <v>1984</v>
      </c>
      <c r="B7043" s="14" t="s">
        <v>359</v>
      </c>
      <c r="C7043" s="14" t="s">
        <v>1968</v>
      </c>
    </row>
    <row r="7044" spans="1:3" x14ac:dyDescent="0.25">
      <c r="A7044" s="17" t="s">
        <v>1983</v>
      </c>
      <c r="B7044" s="14" t="s">
        <v>359</v>
      </c>
      <c r="C7044" s="14" t="s">
        <v>1968</v>
      </c>
    </row>
    <row r="7045" spans="1:3" x14ac:dyDescent="0.25">
      <c r="A7045" s="17" t="s">
        <v>1982</v>
      </c>
      <c r="B7045" s="14" t="s">
        <v>359</v>
      </c>
      <c r="C7045" s="14" t="s">
        <v>1897</v>
      </c>
    </row>
    <row r="7046" spans="1:3" x14ac:dyDescent="0.25">
      <c r="A7046" s="17" t="s">
        <v>1981</v>
      </c>
      <c r="B7046" s="14" t="s">
        <v>359</v>
      </c>
      <c r="C7046" s="14" t="s">
        <v>1897</v>
      </c>
    </row>
    <row r="7047" spans="1:3" x14ac:dyDescent="0.25">
      <c r="A7047" s="17" t="s">
        <v>1980</v>
      </c>
      <c r="B7047" s="14" t="s">
        <v>359</v>
      </c>
      <c r="C7047" s="14" t="s">
        <v>1897</v>
      </c>
    </row>
    <row r="7048" spans="1:3" x14ac:dyDescent="0.25">
      <c r="A7048" s="17" t="s">
        <v>1979</v>
      </c>
      <c r="B7048" s="14" t="s">
        <v>359</v>
      </c>
      <c r="C7048" s="14" t="s">
        <v>1968</v>
      </c>
    </row>
    <row r="7049" spans="1:3" x14ac:dyDescent="0.25">
      <c r="A7049" s="17" t="s">
        <v>1978</v>
      </c>
      <c r="B7049" s="14" t="s">
        <v>359</v>
      </c>
      <c r="C7049" s="14" t="s">
        <v>1968</v>
      </c>
    </row>
    <row r="7050" spans="1:3" x14ac:dyDescent="0.25">
      <c r="A7050" s="17" t="s">
        <v>1977</v>
      </c>
      <c r="B7050" s="14" t="s">
        <v>359</v>
      </c>
      <c r="C7050" s="14" t="s">
        <v>1968</v>
      </c>
    </row>
    <row r="7051" spans="1:3" x14ac:dyDescent="0.25">
      <c r="A7051" s="17" t="s">
        <v>1976</v>
      </c>
      <c r="B7051" s="14" t="s">
        <v>359</v>
      </c>
      <c r="C7051" s="14" t="s">
        <v>1968</v>
      </c>
    </row>
    <row r="7052" spans="1:3" x14ac:dyDescent="0.25">
      <c r="A7052" s="17" t="s">
        <v>1975</v>
      </c>
      <c r="B7052" s="14" t="s">
        <v>359</v>
      </c>
      <c r="C7052" s="14" t="s">
        <v>1968</v>
      </c>
    </row>
    <row r="7053" spans="1:3" x14ac:dyDescent="0.25">
      <c r="A7053" s="17" t="s">
        <v>1974</v>
      </c>
      <c r="B7053" s="14" t="s">
        <v>359</v>
      </c>
      <c r="C7053" s="14" t="s">
        <v>1966</v>
      </c>
    </row>
    <row r="7054" spans="1:3" x14ac:dyDescent="0.25">
      <c r="A7054" s="17" t="s">
        <v>1973</v>
      </c>
      <c r="B7054" s="14" t="s">
        <v>359</v>
      </c>
      <c r="C7054" s="14" t="s">
        <v>1968</v>
      </c>
    </row>
    <row r="7055" spans="1:3" x14ac:dyDescent="0.25">
      <c r="A7055" s="17" t="s">
        <v>1972</v>
      </c>
      <c r="B7055" s="14" t="s">
        <v>359</v>
      </c>
      <c r="C7055" s="14" t="s">
        <v>1968</v>
      </c>
    </row>
    <row r="7056" spans="1:3" x14ac:dyDescent="0.25">
      <c r="A7056" s="17" t="s">
        <v>1971</v>
      </c>
      <c r="B7056" s="14" t="s">
        <v>359</v>
      </c>
      <c r="C7056" s="14" t="s">
        <v>1968</v>
      </c>
    </row>
    <row r="7057" spans="1:3" x14ac:dyDescent="0.25">
      <c r="A7057" s="17" t="s">
        <v>1971</v>
      </c>
      <c r="B7057" s="14" t="s">
        <v>359</v>
      </c>
      <c r="C7057" s="14" t="s">
        <v>1966</v>
      </c>
    </row>
    <row r="7058" spans="1:3" x14ac:dyDescent="0.25">
      <c r="A7058" s="17" t="s">
        <v>1970</v>
      </c>
      <c r="B7058" s="14" t="s">
        <v>359</v>
      </c>
      <c r="C7058" s="14" t="s">
        <v>1968</v>
      </c>
    </row>
    <row r="7059" spans="1:3" x14ac:dyDescent="0.25">
      <c r="A7059" s="17" t="s">
        <v>1969</v>
      </c>
      <c r="B7059" s="14" t="s">
        <v>359</v>
      </c>
      <c r="C7059" s="14" t="s">
        <v>1968</v>
      </c>
    </row>
    <row r="7060" spans="1:3" x14ac:dyDescent="0.25">
      <c r="A7060" s="17" t="s">
        <v>1967</v>
      </c>
      <c r="B7060" s="14" t="s">
        <v>359</v>
      </c>
      <c r="C7060" s="14" t="s">
        <v>1966</v>
      </c>
    </row>
    <row r="7061" spans="1:3" x14ac:dyDescent="0.25">
      <c r="A7061" s="17" t="s">
        <v>1965</v>
      </c>
      <c r="B7061" s="14" t="s">
        <v>359</v>
      </c>
      <c r="C7061" s="14" t="s">
        <v>1954</v>
      </c>
    </row>
    <row r="7062" spans="1:3" x14ac:dyDescent="0.25">
      <c r="A7062" s="17" t="s">
        <v>1964</v>
      </c>
      <c r="B7062" s="14" t="s">
        <v>359</v>
      </c>
      <c r="C7062" s="14" t="s">
        <v>1954</v>
      </c>
    </row>
    <row r="7063" spans="1:3" x14ac:dyDescent="0.25">
      <c r="A7063" s="17" t="s">
        <v>1963</v>
      </c>
      <c r="B7063" s="14" t="s">
        <v>359</v>
      </c>
      <c r="C7063" s="14" t="s">
        <v>1954</v>
      </c>
    </row>
    <row r="7064" spans="1:3" x14ac:dyDescent="0.25">
      <c r="A7064" s="17" t="s">
        <v>1962</v>
      </c>
      <c r="B7064" s="14" t="s">
        <v>359</v>
      </c>
      <c r="C7064" s="14" t="s">
        <v>1954</v>
      </c>
    </row>
    <row r="7065" spans="1:3" x14ac:dyDescent="0.25">
      <c r="A7065" s="17" t="s">
        <v>1961</v>
      </c>
      <c r="B7065" s="14" t="s">
        <v>359</v>
      </c>
      <c r="C7065" s="14" t="s">
        <v>1954</v>
      </c>
    </row>
    <row r="7066" spans="1:3" x14ac:dyDescent="0.25">
      <c r="A7066" s="17" t="s">
        <v>1960</v>
      </c>
      <c r="B7066" s="14" t="s">
        <v>359</v>
      </c>
      <c r="C7066" s="14" t="s">
        <v>1954</v>
      </c>
    </row>
    <row r="7067" spans="1:3" x14ac:dyDescent="0.25">
      <c r="A7067" s="17" t="s">
        <v>1959</v>
      </c>
      <c r="B7067" s="14" t="s">
        <v>359</v>
      </c>
      <c r="C7067" s="14" t="s">
        <v>1954</v>
      </c>
    </row>
    <row r="7068" spans="1:3" x14ac:dyDescent="0.25">
      <c r="A7068" s="17" t="s">
        <v>1959</v>
      </c>
      <c r="B7068" s="14" t="s">
        <v>355</v>
      </c>
      <c r="C7068" s="14" t="s">
        <v>1958</v>
      </c>
    </row>
    <row r="7069" spans="1:3" x14ac:dyDescent="0.25">
      <c r="A7069" s="17" t="s">
        <v>1957</v>
      </c>
      <c r="B7069" s="14" t="s">
        <v>359</v>
      </c>
      <c r="C7069" s="14" t="s">
        <v>1954</v>
      </c>
    </row>
    <row r="7070" spans="1:3" x14ac:dyDescent="0.25">
      <c r="A7070" s="17" t="s">
        <v>1956</v>
      </c>
      <c r="B7070" s="14" t="s">
        <v>359</v>
      </c>
      <c r="C7070" s="14" t="s">
        <v>1954</v>
      </c>
    </row>
    <row r="7071" spans="1:3" x14ac:dyDescent="0.25">
      <c r="A7071" s="17" t="s">
        <v>1955</v>
      </c>
      <c r="B7071" s="14" t="s">
        <v>359</v>
      </c>
      <c r="C7071" s="14" t="s">
        <v>1954</v>
      </c>
    </row>
    <row r="7072" spans="1:3" x14ac:dyDescent="0.25">
      <c r="A7072" s="17" t="s">
        <v>1953</v>
      </c>
      <c r="B7072" s="14" t="s">
        <v>359</v>
      </c>
      <c r="C7072" s="14" t="s">
        <v>1943</v>
      </c>
    </row>
    <row r="7073" spans="1:3" x14ac:dyDescent="0.25">
      <c r="A7073" s="17" t="s">
        <v>1952</v>
      </c>
      <c r="B7073" s="14" t="s">
        <v>359</v>
      </c>
      <c r="C7073" s="14" t="s">
        <v>1943</v>
      </c>
    </row>
    <row r="7074" spans="1:3" x14ac:dyDescent="0.25">
      <c r="A7074" s="17" t="s">
        <v>1951</v>
      </c>
      <c r="B7074" s="14" t="s">
        <v>359</v>
      </c>
      <c r="C7074" s="14" t="s">
        <v>1943</v>
      </c>
    </row>
    <row r="7075" spans="1:3" x14ac:dyDescent="0.25">
      <c r="A7075" s="17" t="s">
        <v>1950</v>
      </c>
      <c r="B7075" s="14" t="s">
        <v>359</v>
      </c>
      <c r="C7075" s="14" t="s">
        <v>1943</v>
      </c>
    </row>
    <row r="7076" spans="1:3" x14ac:dyDescent="0.25">
      <c r="A7076" s="17" t="s">
        <v>1949</v>
      </c>
      <c r="B7076" s="14" t="s">
        <v>359</v>
      </c>
      <c r="C7076" s="14" t="s">
        <v>1943</v>
      </c>
    </row>
    <row r="7077" spans="1:3" x14ac:dyDescent="0.25">
      <c r="A7077" s="17" t="s">
        <v>1948</v>
      </c>
      <c r="B7077" s="14" t="s">
        <v>359</v>
      </c>
      <c r="C7077" s="14" t="s">
        <v>1899</v>
      </c>
    </row>
    <row r="7078" spans="1:3" x14ac:dyDescent="0.25">
      <c r="A7078" s="17" t="s">
        <v>1946</v>
      </c>
      <c r="B7078" s="14" t="s">
        <v>359</v>
      </c>
      <c r="C7078" s="14" t="s">
        <v>1947</v>
      </c>
    </row>
    <row r="7079" spans="1:3" x14ac:dyDescent="0.25">
      <c r="A7079" s="17" t="s">
        <v>1946</v>
      </c>
      <c r="B7079" s="14" t="s">
        <v>359</v>
      </c>
      <c r="C7079" s="14" t="s">
        <v>1899</v>
      </c>
    </row>
    <row r="7080" spans="1:3" x14ac:dyDescent="0.25">
      <c r="A7080" s="17" t="s">
        <v>1945</v>
      </c>
      <c r="B7080" s="14" t="s">
        <v>359</v>
      </c>
      <c r="C7080" s="14" t="s">
        <v>1943</v>
      </c>
    </row>
    <row r="7081" spans="1:3" x14ac:dyDescent="0.25">
      <c r="A7081" s="17" t="s">
        <v>1944</v>
      </c>
      <c r="B7081" s="14" t="s">
        <v>359</v>
      </c>
      <c r="C7081" s="14" t="s">
        <v>1943</v>
      </c>
    </row>
    <row r="7082" spans="1:3" x14ac:dyDescent="0.25">
      <c r="A7082" s="17" t="s">
        <v>1942</v>
      </c>
      <c r="B7082" s="14" t="s">
        <v>359</v>
      </c>
      <c r="C7082" s="14" t="s">
        <v>1897</v>
      </c>
    </row>
    <row r="7083" spans="1:3" x14ac:dyDescent="0.25">
      <c r="A7083" s="17" t="s">
        <v>1941</v>
      </c>
      <c r="B7083" s="14" t="s">
        <v>359</v>
      </c>
      <c r="C7083" s="14" t="s">
        <v>1897</v>
      </c>
    </row>
    <row r="7084" spans="1:3" x14ac:dyDescent="0.25">
      <c r="A7084" s="17" t="s">
        <v>1940</v>
      </c>
      <c r="B7084" s="14" t="s">
        <v>359</v>
      </c>
      <c r="C7084" s="14" t="s">
        <v>1897</v>
      </c>
    </row>
    <row r="7085" spans="1:3" x14ac:dyDescent="0.25">
      <c r="A7085" s="17" t="s">
        <v>1939</v>
      </c>
      <c r="B7085" s="14" t="s">
        <v>359</v>
      </c>
      <c r="C7085" s="14" t="s">
        <v>1897</v>
      </c>
    </row>
    <row r="7086" spans="1:3" x14ac:dyDescent="0.25">
      <c r="A7086" s="17" t="s">
        <v>1938</v>
      </c>
      <c r="B7086" s="14" t="s">
        <v>359</v>
      </c>
      <c r="C7086" s="14" t="s">
        <v>1888</v>
      </c>
    </row>
    <row r="7087" spans="1:3" x14ac:dyDescent="0.25">
      <c r="A7087" s="17" t="s">
        <v>1937</v>
      </c>
      <c r="B7087" s="14" t="s">
        <v>359</v>
      </c>
      <c r="C7087" s="14" t="s">
        <v>1932</v>
      </c>
    </row>
    <row r="7088" spans="1:3" x14ac:dyDescent="0.25">
      <c r="A7088" s="17" t="s">
        <v>1936</v>
      </c>
      <c r="B7088" s="14" t="s">
        <v>359</v>
      </c>
      <c r="C7088" s="14" t="s">
        <v>1932</v>
      </c>
    </row>
    <row r="7089" spans="1:3" x14ac:dyDescent="0.25">
      <c r="A7089" s="17" t="s">
        <v>1935</v>
      </c>
      <c r="B7089" s="14" t="s">
        <v>359</v>
      </c>
      <c r="C7089" s="14" t="s">
        <v>1932</v>
      </c>
    </row>
    <row r="7090" spans="1:3" x14ac:dyDescent="0.25">
      <c r="A7090" s="17" t="s">
        <v>1934</v>
      </c>
      <c r="B7090" s="14" t="s">
        <v>359</v>
      </c>
      <c r="C7090" s="14" t="s">
        <v>1932</v>
      </c>
    </row>
    <row r="7091" spans="1:3" x14ac:dyDescent="0.25">
      <c r="A7091" s="17" t="s">
        <v>1933</v>
      </c>
      <c r="B7091" s="14" t="s">
        <v>359</v>
      </c>
      <c r="C7091" s="14" t="s">
        <v>1932</v>
      </c>
    </row>
    <row r="7092" spans="1:3" x14ac:dyDescent="0.25">
      <c r="A7092" s="17" t="s">
        <v>1931</v>
      </c>
      <c r="B7092" s="14" t="s">
        <v>359</v>
      </c>
      <c r="C7092" s="14" t="s">
        <v>1888</v>
      </c>
    </row>
    <row r="7093" spans="1:3" x14ac:dyDescent="0.25">
      <c r="A7093" s="17" t="s">
        <v>1930</v>
      </c>
      <c r="B7093" s="14" t="s">
        <v>359</v>
      </c>
      <c r="C7093" s="14" t="s">
        <v>1888</v>
      </c>
    </row>
    <row r="7094" spans="1:3" x14ac:dyDescent="0.25">
      <c r="A7094" s="17" t="s">
        <v>1929</v>
      </c>
      <c r="B7094" s="14" t="s">
        <v>359</v>
      </c>
      <c r="C7094" s="14" t="s">
        <v>1888</v>
      </c>
    </row>
    <row r="7095" spans="1:3" x14ac:dyDescent="0.25">
      <c r="A7095" s="17" t="s">
        <v>1928</v>
      </c>
      <c r="B7095" s="14" t="s">
        <v>359</v>
      </c>
      <c r="C7095" s="14" t="s">
        <v>1881</v>
      </c>
    </row>
    <row r="7096" spans="1:3" x14ac:dyDescent="0.25">
      <c r="A7096" s="17" t="s">
        <v>1927</v>
      </c>
      <c r="B7096" s="14" t="s">
        <v>359</v>
      </c>
      <c r="C7096" s="14" t="s">
        <v>1881</v>
      </c>
    </row>
    <row r="7097" spans="1:3" x14ac:dyDescent="0.25">
      <c r="A7097" s="17" t="s">
        <v>1926</v>
      </c>
      <c r="B7097" s="14" t="s">
        <v>359</v>
      </c>
      <c r="C7097" s="14" t="s">
        <v>1881</v>
      </c>
    </row>
    <row r="7098" spans="1:3" x14ac:dyDescent="0.25">
      <c r="A7098" s="17" t="s">
        <v>1925</v>
      </c>
      <c r="B7098" s="14" t="s">
        <v>359</v>
      </c>
      <c r="C7098" s="14" t="s">
        <v>1881</v>
      </c>
    </row>
    <row r="7099" spans="1:3" x14ac:dyDescent="0.25">
      <c r="A7099" s="17" t="s">
        <v>1924</v>
      </c>
      <c r="B7099" s="14" t="s">
        <v>359</v>
      </c>
      <c r="C7099" s="14" t="s">
        <v>1881</v>
      </c>
    </row>
    <row r="7100" spans="1:3" x14ac:dyDescent="0.25">
      <c r="A7100" s="17" t="s">
        <v>1923</v>
      </c>
      <c r="B7100" s="14" t="s">
        <v>359</v>
      </c>
      <c r="C7100" s="14" t="s">
        <v>1881</v>
      </c>
    </row>
    <row r="7101" spans="1:3" x14ac:dyDescent="0.25">
      <c r="A7101" s="17" t="s">
        <v>1922</v>
      </c>
      <c r="B7101" s="14" t="s">
        <v>359</v>
      </c>
      <c r="C7101" s="14" t="s">
        <v>1881</v>
      </c>
    </row>
    <row r="7102" spans="1:3" x14ac:dyDescent="0.25">
      <c r="A7102" s="17" t="s">
        <v>1921</v>
      </c>
      <c r="B7102" s="14" t="s">
        <v>359</v>
      </c>
      <c r="C7102" s="14" t="s">
        <v>1907</v>
      </c>
    </row>
    <row r="7103" spans="1:3" x14ac:dyDescent="0.25">
      <c r="A7103" s="17" t="s">
        <v>1920</v>
      </c>
      <c r="B7103" s="14" t="s">
        <v>359</v>
      </c>
      <c r="C7103" s="14" t="s">
        <v>1907</v>
      </c>
    </row>
    <row r="7104" spans="1:3" x14ac:dyDescent="0.25">
      <c r="A7104" s="17" t="s">
        <v>1919</v>
      </c>
      <c r="B7104" s="14" t="s">
        <v>359</v>
      </c>
      <c r="C7104" s="14" t="s">
        <v>1903</v>
      </c>
    </row>
    <row r="7105" spans="1:3" x14ac:dyDescent="0.25">
      <c r="A7105" s="17" t="s">
        <v>1918</v>
      </c>
      <c r="B7105" s="14" t="s">
        <v>359</v>
      </c>
      <c r="C7105" s="14" t="s">
        <v>1903</v>
      </c>
    </row>
    <row r="7106" spans="1:3" x14ac:dyDescent="0.25">
      <c r="A7106" s="17" t="s">
        <v>1917</v>
      </c>
      <c r="B7106" s="14" t="s">
        <v>359</v>
      </c>
      <c r="C7106" s="14" t="s">
        <v>1903</v>
      </c>
    </row>
    <row r="7107" spans="1:3" x14ac:dyDescent="0.25">
      <c r="A7107" s="17" t="s">
        <v>1916</v>
      </c>
      <c r="B7107" s="14" t="s">
        <v>359</v>
      </c>
      <c r="C7107" s="14" t="s">
        <v>1903</v>
      </c>
    </row>
    <row r="7108" spans="1:3" x14ac:dyDescent="0.25">
      <c r="A7108" s="17" t="s">
        <v>1915</v>
      </c>
      <c r="B7108" s="14" t="s">
        <v>359</v>
      </c>
      <c r="C7108" s="14" t="s">
        <v>1912</v>
      </c>
    </row>
    <row r="7109" spans="1:3" x14ac:dyDescent="0.25">
      <c r="A7109" s="17" t="s">
        <v>1914</v>
      </c>
      <c r="B7109" s="14" t="s">
        <v>359</v>
      </c>
      <c r="C7109" s="14" t="s">
        <v>1912</v>
      </c>
    </row>
    <row r="7110" spans="1:3" x14ac:dyDescent="0.25">
      <c r="A7110" s="17" t="s">
        <v>1913</v>
      </c>
      <c r="B7110" s="14" t="s">
        <v>359</v>
      </c>
      <c r="C7110" s="14" t="s">
        <v>1912</v>
      </c>
    </row>
    <row r="7111" spans="1:3" x14ac:dyDescent="0.25">
      <c r="A7111" s="17" t="s">
        <v>1911</v>
      </c>
      <c r="B7111" s="14" t="s">
        <v>359</v>
      </c>
      <c r="C7111" s="14" t="s">
        <v>1879</v>
      </c>
    </row>
    <row r="7112" spans="1:3" x14ac:dyDescent="0.25">
      <c r="A7112" s="17" t="s">
        <v>1910</v>
      </c>
      <c r="B7112" s="14" t="s">
        <v>359</v>
      </c>
      <c r="C7112" s="14" t="s">
        <v>1879</v>
      </c>
    </row>
    <row r="7113" spans="1:3" x14ac:dyDescent="0.25">
      <c r="A7113" s="17" t="s">
        <v>1909</v>
      </c>
      <c r="B7113" s="14" t="s">
        <v>359</v>
      </c>
      <c r="C7113" s="14" t="s">
        <v>1879</v>
      </c>
    </row>
    <row r="7114" spans="1:3" x14ac:dyDescent="0.25">
      <c r="A7114" s="17" t="s">
        <v>1908</v>
      </c>
      <c r="B7114" s="14" t="s">
        <v>359</v>
      </c>
      <c r="C7114" s="14" t="s">
        <v>1907</v>
      </c>
    </row>
    <row r="7115" spans="1:3" x14ac:dyDescent="0.25">
      <c r="A7115" s="17" t="s">
        <v>1906</v>
      </c>
      <c r="B7115" s="14" t="s">
        <v>359</v>
      </c>
      <c r="C7115" s="14" t="s">
        <v>1879</v>
      </c>
    </row>
    <row r="7116" spans="1:3" x14ac:dyDescent="0.25">
      <c r="A7116" s="17" t="s">
        <v>1905</v>
      </c>
      <c r="B7116" s="14" t="s">
        <v>359</v>
      </c>
      <c r="C7116" s="14" t="s">
        <v>1879</v>
      </c>
    </row>
    <row r="7117" spans="1:3" x14ac:dyDescent="0.25">
      <c r="A7117" s="17" t="s">
        <v>1904</v>
      </c>
      <c r="B7117" s="14" t="s">
        <v>359</v>
      </c>
      <c r="C7117" s="14" t="s">
        <v>1903</v>
      </c>
    </row>
    <row r="7118" spans="1:3" x14ac:dyDescent="0.25">
      <c r="A7118" s="17" t="s">
        <v>1902</v>
      </c>
      <c r="B7118" s="14" t="s">
        <v>359</v>
      </c>
      <c r="C7118" s="14" t="s">
        <v>1879</v>
      </c>
    </row>
    <row r="7119" spans="1:3" x14ac:dyDescent="0.25">
      <c r="A7119" s="17" t="s">
        <v>1901</v>
      </c>
      <c r="B7119" s="14" t="s">
        <v>359</v>
      </c>
      <c r="C7119" s="14" t="s">
        <v>1879</v>
      </c>
    </row>
    <row r="7120" spans="1:3" x14ac:dyDescent="0.25">
      <c r="A7120" s="17" t="s">
        <v>1900</v>
      </c>
      <c r="B7120" s="14" t="s">
        <v>359</v>
      </c>
      <c r="C7120" s="14" t="s">
        <v>1899</v>
      </c>
    </row>
    <row r="7121" spans="1:3" x14ac:dyDescent="0.25">
      <c r="A7121" s="17" t="s">
        <v>1898</v>
      </c>
      <c r="B7121" s="14" t="s">
        <v>359</v>
      </c>
      <c r="C7121" s="14" t="s">
        <v>1897</v>
      </c>
    </row>
    <row r="7122" spans="1:3" x14ac:dyDescent="0.25">
      <c r="A7122" s="17" t="s">
        <v>1896</v>
      </c>
      <c r="B7122" s="14" t="s">
        <v>359</v>
      </c>
      <c r="C7122" s="14" t="s">
        <v>1894</v>
      </c>
    </row>
    <row r="7123" spans="1:3" x14ac:dyDescent="0.25">
      <c r="A7123" s="17" t="s">
        <v>1895</v>
      </c>
      <c r="B7123" s="14" t="s">
        <v>359</v>
      </c>
      <c r="C7123" s="14" t="s">
        <v>1894</v>
      </c>
    </row>
    <row r="7124" spans="1:3" x14ac:dyDescent="0.25">
      <c r="A7124" s="17" t="s">
        <v>1893</v>
      </c>
      <c r="B7124" s="14" t="s">
        <v>359</v>
      </c>
      <c r="C7124" s="14" t="s">
        <v>1891</v>
      </c>
    </row>
    <row r="7125" spans="1:3" x14ac:dyDescent="0.25">
      <c r="A7125" s="17" t="s">
        <v>1892</v>
      </c>
      <c r="B7125" s="14" t="s">
        <v>359</v>
      </c>
      <c r="C7125" s="14" t="s">
        <v>1891</v>
      </c>
    </row>
    <row r="7126" spans="1:3" x14ac:dyDescent="0.25">
      <c r="A7126" s="17" t="s">
        <v>1890</v>
      </c>
      <c r="B7126" s="14" t="s">
        <v>359</v>
      </c>
      <c r="C7126" s="14" t="s">
        <v>1810</v>
      </c>
    </row>
    <row r="7127" spans="1:3" x14ac:dyDescent="0.25">
      <c r="A7127" s="17" t="s">
        <v>1889</v>
      </c>
      <c r="B7127" s="14" t="s">
        <v>359</v>
      </c>
      <c r="C7127" s="14" t="s">
        <v>1810</v>
      </c>
    </row>
    <row r="7128" spans="1:3" x14ac:dyDescent="0.25">
      <c r="A7128" s="17" t="s">
        <v>1887</v>
      </c>
      <c r="B7128" s="14" t="s">
        <v>359</v>
      </c>
      <c r="C7128" s="14" t="s">
        <v>1884</v>
      </c>
    </row>
    <row r="7129" spans="1:3" x14ac:dyDescent="0.25">
      <c r="A7129" s="17" t="s">
        <v>1886</v>
      </c>
      <c r="B7129" s="14" t="s">
        <v>359</v>
      </c>
      <c r="C7129" s="14" t="s">
        <v>1884</v>
      </c>
    </row>
    <row r="7130" spans="1:3" x14ac:dyDescent="0.25">
      <c r="A7130" s="17" t="s">
        <v>1885</v>
      </c>
      <c r="B7130" s="14" t="s">
        <v>359</v>
      </c>
      <c r="C7130" s="14" t="s">
        <v>1884</v>
      </c>
    </row>
    <row r="7131" spans="1:3" x14ac:dyDescent="0.25">
      <c r="A7131" s="17" t="s">
        <v>1883</v>
      </c>
      <c r="B7131" s="14" t="s">
        <v>359</v>
      </c>
      <c r="C7131" s="14" t="s">
        <v>1881</v>
      </c>
    </row>
    <row r="7132" spans="1:3" x14ac:dyDescent="0.25">
      <c r="A7132" s="17" t="s">
        <v>1882</v>
      </c>
      <c r="B7132" s="14" t="s">
        <v>359</v>
      </c>
      <c r="C7132" s="14" t="s">
        <v>1881</v>
      </c>
    </row>
    <row r="7133" spans="1:3" x14ac:dyDescent="0.25">
      <c r="A7133" s="17" t="s">
        <v>1880</v>
      </c>
      <c r="B7133" s="14" t="s">
        <v>359</v>
      </c>
      <c r="C7133" s="14" t="s">
        <v>1879</v>
      </c>
    </row>
    <row r="7134" spans="1:3" x14ac:dyDescent="0.25">
      <c r="A7134" s="17" t="s">
        <v>1878</v>
      </c>
      <c r="B7134" s="14" t="s">
        <v>361</v>
      </c>
      <c r="C7134" s="14" t="s">
        <v>1774</v>
      </c>
    </row>
    <row r="7135" spans="1:3" x14ac:dyDescent="0.25">
      <c r="A7135" s="17" t="s">
        <v>1877</v>
      </c>
      <c r="B7135" s="14" t="s">
        <v>361</v>
      </c>
      <c r="C7135" s="14" t="s">
        <v>1774</v>
      </c>
    </row>
    <row r="7136" spans="1:3" x14ac:dyDescent="0.25">
      <c r="A7136" s="17" t="s">
        <v>1875</v>
      </c>
      <c r="B7136" s="14" t="s">
        <v>361</v>
      </c>
      <c r="C7136" s="14" t="s">
        <v>1876</v>
      </c>
    </row>
    <row r="7137" spans="1:3" x14ac:dyDescent="0.25">
      <c r="A7137" s="17" t="s">
        <v>1875</v>
      </c>
      <c r="B7137" s="14" t="s">
        <v>361</v>
      </c>
      <c r="C7137" s="14" t="s">
        <v>1864</v>
      </c>
    </row>
    <row r="7138" spans="1:3" x14ac:dyDescent="0.25">
      <c r="A7138" s="17" t="s">
        <v>1874</v>
      </c>
      <c r="B7138" s="14" t="s">
        <v>361</v>
      </c>
      <c r="C7138" s="14" t="s">
        <v>1827</v>
      </c>
    </row>
    <row r="7139" spans="1:3" x14ac:dyDescent="0.25">
      <c r="A7139" s="17" t="s">
        <v>1873</v>
      </c>
      <c r="B7139" s="14" t="s">
        <v>361</v>
      </c>
      <c r="C7139" s="14" t="s">
        <v>1827</v>
      </c>
    </row>
    <row r="7140" spans="1:3" x14ac:dyDescent="0.25">
      <c r="A7140" s="17" t="s">
        <v>1872</v>
      </c>
      <c r="B7140" s="14" t="s">
        <v>361</v>
      </c>
      <c r="C7140" s="14" t="s">
        <v>1774</v>
      </c>
    </row>
    <row r="7141" spans="1:3" x14ac:dyDescent="0.25">
      <c r="A7141" s="17" t="s">
        <v>1871</v>
      </c>
      <c r="B7141" s="14" t="s">
        <v>361</v>
      </c>
      <c r="C7141" s="14" t="s">
        <v>1774</v>
      </c>
    </row>
    <row r="7142" spans="1:3" x14ac:dyDescent="0.25">
      <c r="A7142" s="17" t="s">
        <v>1870</v>
      </c>
      <c r="B7142" s="14" t="s">
        <v>361</v>
      </c>
      <c r="C7142" s="14" t="s">
        <v>1774</v>
      </c>
    </row>
    <row r="7143" spans="1:3" x14ac:dyDescent="0.25">
      <c r="A7143" s="17" t="s">
        <v>1869</v>
      </c>
      <c r="B7143" s="14" t="s">
        <v>361</v>
      </c>
      <c r="C7143" s="14" t="s">
        <v>1864</v>
      </c>
    </row>
    <row r="7144" spans="1:3" x14ac:dyDescent="0.25">
      <c r="A7144" s="17" t="s">
        <v>1869</v>
      </c>
      <c r="B7144" s="14" t="s">
        <v>361</v>
      </c>
      <c r="C7144" s="14" t="s">
        <v>1774</v>
      </c>
    </row>
    <row r="7145" spans="1:3" x14ac:dyDescent="0.25">
      <c r="A7145" s="17" t="s">
        <v>1868</v>
      </c>
      <c r="B7145" s="14" t="s">
        <v>361</v>
      </c>
      <c r="C7145" s="14" t="s">
        <v>1864</v>
      </c>
    </row>
    <row r="7146" spans="1:3" x14ac:dyDescent="0.25">
      <c r="A7146" s="17" t="s">
        <v>1868</v>
      </c>
      <c r="B7146" s="14" t="s">
        <v>361</v>
      </c>
      <c r="C7146" s="14" t="s">
        <v>1774</v>
      </c>
    </row>
    <row r="7147" spans="1:3" x14ac:dyDescent="0.25">
      <c r="A7147" s="17" t="s">
        <v>1867</v>
      </c>
      <c r="B7147" s="14" t="s">
        <v>361</v>
      </c>
      <c r="C7147" s="14" t="s">
        <v>1774</v>
      </c>
    </row>
    <row r="7148" spans="1:3" x14ac:dyDescent="0.25">
      <c r="A7148" s="17" t="s">
        <v>1866</v>
      </c>
      <c r="B7148" s="14" t="s">
        <v>361</v>
      </c>
      <c r="C7148" s="14" t="s">
        <v>1774</v>
      </c>
    </row>
    <row r="7149" spans="1:3" x14ac:dyDescent="0.25">
      <c r="A7149" s="17" t="s">
        <v>1865</v>
      </c>
      <c r="B7149" s="14" t="s">
        <v>361</v>
      </c>
      <c r="C7149" s="14" t="s">
        <v>1864</v>
      </c>
    </row>
    <row r="7150" spans="1:3" x14ac:dyDescent="0.25">
      <c r="A7150" s="17" t="s">
        <v>1863</v>
      </c>
      <c r="B7150" s="14" t="s">
        <v>361</v>
      </c>
      <c r="C7150" s="14" t="s">
        <v>1774</v>
      </c>
    </row>
    <row r="7151" spans="1:3" x14ac:dyDescent="0.25">
      <c r="A7151" s="17" t="s">
        <v>1862</v>
      </c>
      <c r="B7151" s="14" t="s">
        <v>361</v>
      </c>
      <c r="C7151" s="14" t="s">
        <v>1774</v>
      </c>
    </row>
    <row r="7152" spans="1:3" x14ac:dyDescent="0.25">
      <c r="A7152" s="17" t="s">
        <v>1861</v>
      </c>
      <c r="B7152" s="14" t="s">
        <v>361</v>
      </c>
      <c r="C7152" s="14" t="s">
        <v>1774</v>
      </c>
    </row>
    <row r="7153" spans="1:3" x14ac:dyDescent="0.25">
      <c r="A7153" s="17" t="s">
        <v>1860</v>
      </c>
      <c r="B7153" s="14" t="s">
        <v>361</v>
      </c>
      <c r="C7153" s="14" t="s">
        <v>1774</v>
      </c>
    </row>
    <row r="7154" spans="1:3" x14ac:dyDescent="0.25">
      <c r="A7154" s="17" t="s">
        <v>1859</v>
      </c>
      <c r="B7154" s="14" t="s">
        <v>361</v>
      </c>
      <c r="C7154" s="14" t="s">
        <v>1774</v>
      </c>
    </row>
    <row r="7155" spans="1:3" x14ac:dyDescent="0.25">
      <c r="A7155" s="17" t="s">
        <v>1858</v>
      </c>
      <c r="B7155" s="14" t="s">
        <v>361</v>
      </c>
      <c r="C7155" s="14" t="s">
        <v>1774</v>
      </c>
    </row>
    <row r="7156" spans="1:3" x14ac:dyDescent="0.25">
      <c r="A7156" s="17" t="s">
        <v>1857</v>
      </c>
      <c r="B7156" s="14" t="s">
        <v>361</v>
      </c>
      <c r="C7156" s="14" t="s">
        <v>1850</v>
      </c>
    </row>
    <row r="7157" spans="1:3" x14ac:dyDescent="0.25">
      <c r="A7157" s="17" t="s">
        <v>1856</v>
      </c>
      <c r="B7157" s="14" t="s">
        <v>361</v>
      </c>
      <c r="C7157" s="14" t="s">
        <v>1850</v>
      </c>
    </row>
    <row r="7158" spans="1:3" x14ac:dyDescent="0.25">
      <c r="A7158" s="17" t="s">
        <v>1855</v>
      </c>
      <c r="B7158" s="14" t="s">
        <v>361</v>
      </c>
      <c r="C7158" s="14" t="s">
        <v>1783</v>
      </c>
    </row>
    <row r="7159" spans="1:3" x14ac:dyDescent="0.25">
      <c r="A7159" s="17" t="s">
        <v>1854</v>
      </c>
      <c r="B7159" s="14" t="s">
        <v>361</v>
      </c>
      <c r="C7159" s="14" t="s">
        <v>1794</v>
      </c>
    </row>
    <row r="7160" spans="1:3" x14ac:dyDescent="0.25">
      <c r="A7160" s="17" t="s">
        <v>1854</v>
      </c>
      <c r="B7160" s="14" t="s">
        <v>361</v>
      </c>
      <c r="C7160" s="14" t="s">
        <v>1783</v>
      </c>
    </row>
    <row r="7161" spans="1:3" x14ac:dyDescent="0.25">
      <c r="A7161" s="17" t="s">
        <v>1853</v>
      </c>
      <c r="B7161" s="14" t="s">
        <v>361</v>
      </c>
      <c r="C7161" s="14" t="s">
        <v>1850</v>
      </c>
    </row>
    <row r="7162" spans="1:3" x14ac:dyDescent="0.25">
      <c r="A7162" s="17" t="s">
        <v>1852</v>
      </c>
      <c r="B7162" s="14" t="s">
        <v>361</v>
      </c>
      <c r="C7162" s="14" t="s">
        <v>1850</v>
      </c>
    </row>
    <row r="7163" spans="1:3" x14ac:dyDescent="0.25">
      <c r="A7163" s="17" t="s">
        <v>1851</v>
      </c>
      <c r="B7163" s="14" t="s">
        <v>361</v>
      </c>
      <c r="C7163" s="14" t="s">
        <v>1850</v>
      </c>
    </row>
    <row r="7164" spans="1:3" x14ac:dyDescent="0.25">
      <c r="A7164" s="17" t="s">
        <v>1849</v>
      </c>
      <c r="B7164" s="14" t="s">
        <v>361</v>
      </c>
      <c r="C7164" s="14" t="s">
        <v>1797</v>
      </c>
    </row>
    <row r="7165" spans="1:3" x14ac:dyDescent="0.25">
      <c r="A7165" s="17" t="s">
        <v>1849</v>
      </c>
      <c r="B7165" s="14" t="s">
        <v>361</v>
      </c>
      <c r="C7165" s="14" t="s">
        <v>1805</v>
      </c>
    </row>
    <row r="7166" spans="1:3" x14ac:dyDescent="0.25">
      <c r="A7166" s="17" t="s">
        <v>1848</v>
      </c>
      <c r="B7166" s="14" t="s">
        <v>361</v>
      </c>
      <c r="C7166" s="14" t="s">
        <v>1797</v>
      </c>
    </row>
    <row r="7167" spans="1:3" x14ac:dyDescent="0.25">
      <c r="A7167" s="17" t="s">
        <v>1847</v>
      </c>
      <c r="B7167" s="14" t="s">
        <v>361</v>
      </c>
      <c r="C7167" s="14" t="s">
        <v>1805</v>
      </c>
    </row>
    <row r="7168" spans="1:3" x14ac:dyDescent="0.25">
      <c r="A7168" s="17" t="s">
        <v>1846</v>
      </c>
      <c r="B7168" s="14" t="s">
        <v>361</v>
      </c>
      <c r="C7168" s="14" t="s">
        <v>1797</v>
      </c>
    </row>
    <row r="7169" spans="1:3" x14ac:dyDescent="0.25">
      <c r="A7169" s="17" t="s">
        <v>1845</v>
      </c>
      <c r="B7169" s="14" t="s">
        <v>361</v>
      </c>
      <c r="C7169" s="14" t="s">
        <v>1797</v>
      </c>
    </row>
    <row r="7170" spans="1:3" x14ac:dyDescent="0.25">
      <c r="A7170" s="17" t="s">
        <v>1844</v>
      </c>
      <c r="B7170" s="14" t="s">
        <v>361</v>
      </c>
      <c r="C7170" s="14" t="s">
        <v>1797</v>
      </c>
    </row>
    <row r="7171" spans="1:3" x14ac:dyDescent="0.25">
      <c r="A7171" s="17" t="s">
        <v>1843</v>
      </c>
      <c r="B7171" s="14" t="s">
        <v>361</v>
      </c>
      <c r="C7171" s="14" t="s">
        <v>1797</v>
      </c>
    </row>
    <row r="7172" spans="1:3" x14ac:dyDescent="0.25">
      <c r="A7172" s="17" t="s">
        <v>1842</v>
      </c>
      <c r="B7172" s="14" t="s">
        <v>361</v>
      </c>
      <c r="C7172" s="14" t="s">
        <v>1797</v>
      </c>
    </row>
    <row r="7173" spans="1:3" x14ac:dyDescent="0.25">
      <c r="A7173" s="17" t="s">
        <v>1841</v>
      </c>
      <c r="B7173" s="14" t="s">
        <v>361</v>
      </c>
      <c r="C7173" s="14" t="s">
        <v>1797</v>
      </c>
    </row>
    <row r="7174" spans="1:3" x14ac:dyDescent="0.25">
      <c r="A7174" s="17" t="s">
        <v>1840</v>
      </c>
      <c r="B7174" s="14" t="s">
        <v>361</v>
      </c>
      <c r="C7174" s="14" t="s">
        <v>1797</v>
      </c>
    </row>
    <row r="7175" spans="1:3" x14ac:dyDescent="0.25">
      <c r="A7175" s="17" t="s">
        <v>1840</v>
      </c>
      <c r="B7175" s="14" t="s">
        <v>361</v>
      </c>
      <c r="C7175" s="14" t="s">
        <v>1805</v>
      </c>
    </row>
    <row r="7176" spans="1:3" x14ac:dyDescent="0.25">
      <c r="A7176" s="17" t="s">
        <v>1839</v>
      </c>
      <c r="B7176" s="14" t="s">
        <v>361</v>
      </c>
      <c r="C7176" s="14" t="s">
        <v>1805</v>
      </c>
    </row>
    <row r="7177" spans="1:3" x14ac:dyDescent="0.25">
      <c r="A7177" s="17" t="s">
        <v>1838</v>
      </c>
      <c r="B7177" s="14" t="s">
        <v>361</v>
      </c>
      <c r="C7177" s="14" t="s">
        <v>1797</v>
      </c>
    </row>
    <row r="7178" spans="1:3" x14ac:dyDescent="0.25">
      <c r="A7178" s="17" t="s">
        <v>1838</v>
      </c>
      <c r="B7178" s="14" t="s">
        <v>361</v>
      </c>
      <c r="C7178" s="14" t="s">
        <v>1805</v>
      </c>
    </row>
    <row r="7179" spans="1:3" x14ac:dyDescent="0.25">
      <c r="A7179" s="17" t="s">
        <v>1837</v>
      </c>
      <c r="B7179" s="14" t="s">
        <v>361</v>
      </c>
      <c r="C7179" s="14" t="s">
        <v>1830</v>
      </c>
    </row>
    <row r="7180" spans="1:3" x14ac:dyDescent="0.25">
      <c r="A7180" s="17" t="s">
        <v>1836</v>
      </c>
      <c r="B7180" s="14" t="s">
        <v>361</v>
      </c>
      <c r="C7180" s="14" t="s">
        <v>1830</v>
      </c>
    </row>
    <row r="7181" spans="1:3" x14ac:dyDescent="0.25">
      <c r="A7181" s="17" t="s">
        <v>1835</v>
      </c>
      <c r="B7181" s="14" t="s">
        <v>361</v>
      </c>
      <c r="C7181" s="14" t="s">
        <v>1830</v>
      </c>
    </row>
    <row r="7182" spans="1:3" x14ac:dyDescent="0.25">
      <c r="A7182" s="17" t="s">
        <v>1834</v>
      </c>
      <c r="B7182" s="14" t="s">
        <v>361</v>
      </c>
      <c r="C7182" s="14" t="s">
        <v>1830</v>
      </c>
    </row>
    <row r="7183" spans="1:3" x14ac:dyDescent="0.25">
      <c r="A7183" s="17" t="s">
        <v>1833</v>
      </c>
      <c r="B7183" s="14" t="s">
        <v>361</v>
      </c>
      <c r="C7183" s="14" t="s">
        <v>1830</v>
      </c>
    </row>
    <row r="7184" spans="1:3" x14ac:dyDescent="0.25">
      <c r="A7184" s="17" t="s">
        <v>1832</v>
      </c>
      <c r="B7184" s="14" t="s">
        <v>361</v>
      </c>
      <c r="C7184" s="14" t="s">
        <v>1830</v>
      </c>
    </row>
    <row r="7185" spans="1:3" x14ac:dyDescent="0.25">
      <c r="A7185" s="17" t="s">
        <v>1831</v>
      </c>
      <c r="B7185" s="14" t="s">
        <v>361</v>
      </c>
      <c r="C7185" s="14" t="s">
        <v>1830</v>
      </c>
    </row>
    <row r="7186" spans="1:3" x14ac:dyDescent="0.25">
      <c r="A7186" s="17" t="s">
        <v>1829</v>
      </c>
      <c r="B7186" s="14" t="s">
        <v>361</v>
      </c>
      <c r="C7186" s="14" t="s">
        <v>1824</v>
      </c>
    </row>
    <row r="7187" spans="1:3" x14ac:dyDescent="0.25">
      <c r="A7187" s="17" t="s">
        <v>1828</v>
      </c>
      <c r="B7187" s="14" t="s">
        <v>361</v>
      </c>
      <c r="C7187" s="14" t="s">
        <v>1824</v>
      </c>
    </row>
    <row r="7188" spans="1:3" x14ac:dyDescent="0.25">
      <c r="A7188" s="17" t="s">
        <v>1828</v>
      </c>
      <c r="B7188" s="14" t="s">
        <v>361</v>
      </c>
      <c r="C7188" s="14" t="s">
        <v>1827</v>
      </c>
    </row>
    <row r="7189" spans="1:3" x14ac:dyDescent="0.25">
      <c r="A7189" s="17" t="s">
        <v>1826</v>
      </c>
      <c r="B7189" s="14" t="s">
        <v>361</v>
      </c>
      <c r="C7189" s="14" t="s">
        <v>1824</v>
      </c>
    </row>
    <row r="7190" spans="1:3" x14ac:dyDescent="0.25">
      <c r="A7190" s="17" t="s">
        <v>1826</v>
      </c>
      <c r="B7190" s="14" t="s">
        <v>361</v>
      </c>
      <c r="C7190" s="14" t="s">
        <v>1774</v>
      </c>
    </row>
    <row r="7191" spans="1:3" x14ac:dyDescent="0.25">
      <c r="A7191" s="17" t="s">
        <v>1825</v>
      </c>
      <c r="B7191" s="14" t="s">
        <v>361</v>
      </c>
      <c r="C7191" s="14" t="s">
        <v>1824</v>
      </c>
    </row>
    <row r="7192" spans="1:3" x14ac:dyDescent="0.25">
      <c r="A7192" s="17" t="s">
        <v>1823</v>
      </c>
      <c r="B7192" s="14" t="s">
        <v>361</v>
      </c>
      <c r="C7192" s="14" t="s">
        <v>1819</v>
      </c>
    </row>
    <row r="7193" spans="1:3" x14ac:dyDescent="0.25">
      <c r="A7193" s="17" t="s">
        <v>1822</v>
      </c>
      <c r="B7193" s="14" t="s">
        <v>361</v>
      </c>
      <c r="C7193" s="14" t="s">
        <v>1819</v>
      </c>
    </row>
    <row r="7194" spans="1:3" x14ac:dyDescent="0.25">
      <c r="A7194" s="17" t="s">
        <v>1821</v>
      </c>
      <c r="B7194" s="14" t="s">
        <v>361</v>
      </c>
      <c r="C7194" s="14" t="s">
        <v>1819</v>
      </c>
    </row>
    <row r="7195" spans="1:3" x14ac:dyDescent="0.25">
      <c r="A7195" s="17" t="s">
        <v>1820</v>
      </c>
      <c r="B7195" s="14" t="s">
        <v>361</v>
      </c>
      <c r="C7195" s="14" t="s">
        <v>1819</v>
      </c>
    </row>
    <row r="7196" spans="1:3" x14ac:dyDescent="0.25">
      <c r="A7196" s="17" t="s">
        <v>1818</v>
      </c>
      <c r="B7196" s="14" t="s">
        <v>361</v>
      </c>
      <c r="C7196" s="14" t="s">
        <v>1812</v>
      </c>
    </row>
    <row r="7197" spans="1:3" x14ac:dyDescent="0.25">
      <c r="A7197" s="17" t="s">
        <v>1817</v>
      </c>
      <c r="B7197" s="14" t="s">
        <v>361</v>
      </c>
      <c r="C7197" s="14" t="s">
        <v>1800</v>
      </c>
    </row>
    <row r="7198" spans="1:3" x14ac:dyDescent="0.25">
      <c r="A7198" s="17" t="s">
        <v>1817</v>
      </c>
      <c r="B7198" s="14" t="s">
        <v>361</v>
      </c>
      <c r="C7198" s="14" t="s">
        <v>1802</v>
      </c>
    </row>
    <row r="7199" spans="1:3" x14ac:dyDescent="0.25">
      <c r="A7199" s="17" t="s">
        <v>1817</v>
      </c>
      <c r="B7199" s="14" t="s">
        <v>361</v>
      </c>
      <c r="C7199" s="14" t="s">
        <v>1812</v>
      </c>
    </row>
    <row r="7200" spans="1:3" x14ac:dyDescent="0.25">
      <c r="A7200" s="17" t="s">
        <v>1816</v>
      </c>
      <c r="B7200" s="14" t="s">
        <v>361</v>
      </c>
      <c r="C7200" s="14" t="s">
        <v>1812</v>
      </c>
    </row>
    <row r="7201" spans="1:3" x14ac:dyDescent="0.25">
      <c r="A7201" s="17" t="s">
        <v>1815</v>
      </c>
      <c r="B7201" s="14" t="s">
        <v>361</v>
      </c>
      <c r="C7201" s="14" t="s">
        <v>1812</v>
      </c>
    </row>
    <row r="7202" spans="1:3" x14ac:dyDescent="0.25">
      <c r="A7202" s="17" t="s">
        <v>1814</v>
      </c>
      <c r="B7202" s="14" t="s">
        <v>361</v>
      </c>
      <c r="C7202" s="14" t="s">
        <v>1812</v>
      </c>
    </row>
    <row r="7203" spans="1:3" x14ac:dyDescent="0.25">
      <c r="A7203" s="17" t="s">
        <v>1813</v>
      </c>
      <c r="B7203" s="14" t="s">
        <v>361</v>
      </c>
      <c r="C7203" s="14" t="s">
        <v>1812</v>
      </c>
    </row>
    <row r="7204" spans="1:3" x14ac:dyDescent="0.25">
      <c r="A7204" s="17" t="s">
        <v>1811</v>
      </c>
      <c r="B7204" s="14" t="s">
        <v>361</v>
      </c>
      <c r="C7204" s="14" t="s">
        <v>1774</v>
      </c>
    </row>
    <row r="7205" spans="1:3" x14ac:dyDescent="0.25">
      <c r="A7205" s="17" t="s">
        <v>1809</v>
      </c>
      <c r="B7205" s="14" t="s">
        <v>359</v>
      </c>
      <c r="C7205" s="14" t="s">
        <v>1810</v>
      </c>
    </row>
    <row r="7206" spans="1:3" x14ac:dyDescent="0.25">
      <c r="A7206" s="17" t="s">
        <v>1809</v>
      </c>
      <c r="B7206" s="14" t="s">
        <v>361</v>
      </c>
      <c r="C7206" s="14" t="s">
        <v>1797</v>
      </c>
    </row>
    <row r="7207" spans="1:3" x14ac:dyDescent="0.25">
      <c r="A7207" s="17" t="s">
        <v>1808</v>
      </c>
      <c r="B7207" s="14" t="s">
        <v>361</v>
      </c>
      <c r="C7207" s="14" t="s">
        <v>1805</v>
      </c>
    </row>
    <row r="7208" spans="1:3" x14ac:dyDescent="0.25">
      <c r="A7208" s="17" t="s">
        <v>1807</v>
      </c>
      <c r="B7208" s="14" t="s">
        <v>361</v>
      </c>
      <c r="C7208" s="14" t="s">
        <v>1805</v>
      </c>
    </row>
    <row r="7209" spans="1:3" x14ac:dyDescent="0.25">
      <c r="A7209" s="17" t="s">
        <v>1806</v>
      </c>
      <c r="B7209" s="14" t="s">
        <v>361</v>
      </c>
      <c r="C7209" s="14" t="s">
        <v>1805</v>
      </c>
    </row>
    <row r="7210" spans="1:3" x14ac:dyDescent="0.25">
      <c r="A7210" s="17" t="s">
        <v>1804</v>
      </c>
      <c r="B7210" s="14" t="s">
        <v>361</v>
      </c>
      <c r="C7210" s="14" t="s">
        <v>1774</v>
      </c>
    </row>
    <row r="7211" spans="1:3" x14ac:dyDescent="0.25">
      <c r="A7211" s="17" t="s">
        <v>1803</v>
      </c>
      <c r="B7211" s="14" t="s">
        <v>361</v>
      </c>
      <c r="C7211" s="14" t="s">
        <v>1802</v>
      </c>
    </row>
    <row r="7212" spans="1:3" x14ac:dyDescent="0.25">
      <c r="A7212" s="17" t="s">
        <v>1801</v>
      </c>
      <c r="B7212" s="14" t="s">
        <v>361</v>
      </c>
      <c r="C7212" s="14" t="s">
        <v>1800</v>
      </c>
    </row>
    <row r="7213" spans="1:3" x14ac:dyDescent="0.25">
      <c r="A7213" s="17" t="s">
        <v>1799</v>
      </c>
      <c r="B7213" s="14" t="s">
        <v>361</v>
      </c>
      <c r="C7213" s="14" t="s">
        <v>1797</v>
      </c>
    </row>
    <row r="7214" spans="1:3" x14ac:dyDescent="0.25">
      <c r="A7214" s="17" t="s">
        <v>1798</v>
      </c>
      <c r="B7214" s="14" t="s">
        <v>361</v>
      </c>
      <c r="C7214" s="14" t="s">
        <v>1797</v>
      </c>
    </row>
    <row r="7215" spans="1:3" x14ac:dyDescent="0.25">
      <c r="A7215" s="17" t="s">
        <v>1796</v>
      </c>
      <c r="B7215" s="14" t="s">
        <v>361</v>
      </c>
      <c r="C7215" s="14" t="s">
        <v>1794</v>
      </c>
    </row>
    <row r="7216" spans="1:3" x14ac:dyDescent="0.25">
      <c r="A7216" s="17" t="s">
        <v>1795</v>
      </c>
      <c r="B7216" s="14" t="s">
        <v>361</v>
      </c>
      <c r="C7216" s="14" t="s">
        <v>1794</v>
      </c>
    </row>
    <row r="7217" spans="1:3" x14ac:dyDescent="0.25">
      <c r="A7217" s="17" t="s">
        <v>1793</v>
      </c>
      <c r="B7217" s="14" t="s">
        <v>361</v>
      </c>
      <c r="C7217" s="14" t="s">
        <v>1783</v>
      </c>
    </row>
    <row r="7218" spans="1:3" x14ac:dyDescent="0.25">
      <c r="A7218" s="17" t="s">
        <v>1792</v>
      </c>
      <c r="B7218" s="14" t="s">
        <v>361</v>
      </c>
      <c r="C7218" s="14" t="s">
        <v>1783</v>
      </c>
    </row>
    <row r="7219" spans="1:3" x14ac:dyDescent="0.25">
      <c r="A7219" s="17" t="s">
        <v>1791</v>
      </c>
      <c r="B7219" s="14" t="s">
        <v>361</v>
      </c>
      <c r="C7219" s="14" t="s">
        <v>1783</v>
      </c>
    </row>
    <row r="7220" spans="1:3" x14ac:dyDescent="0.25">
      <c r="A7220" s="17" t="s">
        <v>1790</v>
      </c>
      <c r="B7220" s="14" t="s">
        <v>361</v>
      </c>
      <c r="C7220" s="14" t="s">
        <v>1783</v>
      </c>
    </row>
    <row r="7221" spans="1:3" x14ac:dyDescent="0.25">
      <c r="A7221" s="17" t="s">
        <v>1789</v>
      </c>
      <c r="B7221" s="14" t="s">
        <v>361</v>
      </c>
      <c r="C7221" s="14" t="s">
        <v>1783</v>
      </c>
    </row>
    <row r="7222" spans="1:3" x14ac:dyDescent="0.25">
      <c r="A7222" s="17" t="s">
        <v>1788</v>
      </c>
      <c r="B7222" s="14" t="s">
        <v>361</v>
      </c>
      <c r="C7222" s="14" t="s">
        <v>1774</v>
      </c>
    </row>
    <row r="7223" spans="1:3" x14ac:dyDescent="0.25">
      <c r="A7223" s="17" t="s">
        <v>1787</v>
      </c>
      <c r="B7223" s="14" t="s">
        <v>361</v>
      </c>
      <c r="C7223" s="14" t="s">
        <v>1774</v>
      </c>
    </row>
    <row r="7224" spans="1:3" x14ac:dyDescent="0.25">
      <c r="A7224" s="17" t="s">
        <v>1786</v>
      </c>
      <c r="B7224" s="14" t="s">
        <v>361</v>
      </c>
      <c r="C7224" s="14" t="s">
        <v>1774</v>
      </c>
    </row>
    <row r="7225" spans="1:3" x14ac:dyDescent="0.25">
      <c r="A7225" s="17" t="s">
        <v>1785</v>
      </c>
      <c r="B7225" s="14" t="s">
        <v>361</v>
      </c>
      <c r="C7225" s="14" t="s">
        <v>1774</v>
      </c>
    </row>
    <row r="7226" spans="1:3" x14ac:dyDescent="0.25">
      <c r="A7226" s="17" t="s">
        <v>1784</v>
      </c>
      <c r="B7226" s="14" t="s">
        <v>361</v>
      </c>
      <c r="C7226" s="14" t="s">
        <v>1783</v>
      </c>
    </row>
    <row r="7227" spans="1:3" x14ac:dyDescent="0.25">
      <c r="A7227" s="17" t="s">
        <v>1782</v>
      </c>
      <c r="B7227" s="14" t="s">
        <v>361</v>
      </c>
      <c r="C7227" s="14" t="s">
        <v>1774</v>
      </c>
    </row>
    <row r="7228" spans="1:3" x14ac:dyDescent="0.25">
      <c r="A7228" s="17" t="s">
        <v>1781</v>
      </c>
      <c r="B7228" s="14" t="s">
        <v>361</v>
      </c>
      <c r="C7228" s="14" t="s">
        <v>1774</v>
      </c>
    </row>
    <row r="7229" spans="1:3" x14ac:dyDescent="0.25">
      <c r="A7229" s="17" t="s">
        <v>1780</v>
      </c>
      <c r="B7229" s="14" t="s">
        <v>361</v>
      </c>
      <c r="C7229" s="14" t="s">
        <v>1774</v>
      </c>
    </row>
    <row r="7230" spans="1:3" x14ac:dyDescent="0.25">
      <c r="A7230" s="17" t="s">
        <v>1779</v>
      </c>
      <c r="B7230" s="14" t="s">
        <v>361</v>
      </c>
      <c r="C7230" s="14" t="s">
        <v>1774</v>
      </c>
    </row>
    <row r="7231" spans="1:3" x14ac:dyDescent="0.25">
      <c r="A7231" s="17" t="s">
        <v>1778</v>
      </c>
      <c r="B7231" s="14" t="s">
        <v>361</v>
      </c>
      <c r="C7231" s="14" t="s">
        <v>1774</v>
      </c>
    </row>
    <row r="7232" spans="1:3" x14ac:dyDescent="0.25">
      <c r="A7232" s="17" t="s">
        <v>1777</v>
      </c>
      <c r="B7232" s="14" t="s">
        <v>361</v>
      </c>
      <c r="C7232" s="14" t="s">
        <v>1774</v>
      </c>
    </row>
    <row r="7233" spans="1:3" x14ac:dyDescent="0.25">
      <c r="A7233" s="17" t="s">
        <v>1776</v>
      </c>
      <c r="B7233" s="14" t="s">
        <v>361</v>
      </c>
      <c r="C7233" s="14" t="s">
        <v>1774</v>
      </c>
    </row>
    <row r="7234" spans="1:3" x14ac:dyDescent="0.25">
      <c r="A7234" s="17" t="s">
        <v>1775</v>
      </c>
      <c r="B7234" s="14" t="s">
        <v>361</v>
      </c>
      <c r="C7234" s="14" t="s">
        <v>1774</v>
      </c>
    </row>
    <row r="7235" spans="1:3" x14ac:dyDescent="0.25">
      <c r="A7235" s="17" t="s">
        <v>1773</v>
      </c>
      <c r="B7235" s="14" t="s">
        <v>365</v>
      </c>
      <c r="C7235" s="14" t="s">
        <v>1555</v>
      </c>
    </row>
    <row r="7236" spans="1:3" x14ac:dyDescent="0.25">
      <c r="A7236" s="17" t="s">
        <v>1772</v>
      </c>
      <c r="B7236" s="14" t="s">
        <v>365</v>
      </c>
      <c r="C7236" s="14" t="s">
        <v>1555</v>
      </c>
    </row>
    <row r="7237" spans="1:3" x14ac:dyDescent="0.25">
      <c r="A7237" s="17" t="s">
        <v>1771</v>
      </c>
      <c r="B7237" s="14" t="s">
        <v>365</v>
      </c>
      <c r="C7237" s="14" t="s">
        <v>1555</v>
      </c>
    </row>
    <row r="7238" spans="1:3" x14ac:dyDescent="0.25">
      <c r="A7238" s="17" t="s">
        <v>1770</v>
      </c>
      <c r="B7238" s="14" t="s">
        <v>365</v>
      </c>
      <c r="C7238" s="14" t="s">
        <v>1555</v>
      </c>
    </row>
    <row r="7239" spans="1:3" x14ac:dyDescent="0.25">
      <c r="A7239" s="17" t="s">
        <v>1769</v>
      </c>
      <c r="B7239" s="14" t="s">
        <v>365</v>
      </c>
      <c r="C7239" s="14" t="s">
        <v>1555</v>
      </c>
    </row>
    <row r="7240" spans="1:3" x14ac:dyDescent="0.25">
      <c r="A7240" s="17" t="s">
        <v>1768</v>
      </c>
      <c r="B7240" s="14" t="s">
        <v>365</v>
      </c>
      <c r="C7240" s="14" t="s">
        <v>1555</v>
      </c>
    </row>
    <row r="7241" spans="1:3" x14ac:dyDescent="0.25">
      <c r="A7241" s="17" t="s">
        <v>1767</v>
      </c>
      <c r="B7241" s="14" t="s">
        <v>365</v>
      </c>
      <c r="C7241" s="14" t="s">
        <v>1555</v>
      </c>
    </row>
    <row r="7242" spans="1:3" x14ac:dyDescent="0.25">
      <c r="A7242" s="17" t="s">
        <v>1766</v>
      </c>
      <c r="B7242" s="14" t="s">
        <v>365</v>
      </c>
      <c r="C7242" s="14" t="s">
        <v>1555</v>
      </c>
    </row>
    <row r="7243" spans="1:3" x14ac:dyDescent="0.25">
      <c r="A7243" s="17" t="s">
        <v>1765</v>
      </c>
      <c r="B7243" s="14" t="s">
        <v>365</v>
      </c>
      <c r="C7243" s="14" t="s">
        <v>1555</v>
      </c>
    </row>
    <row r="7244" spans="1:3" x14ac:dyDescent="0.25">
      <c r="A7244" s="17" t="s">
        <v>1764</v>
      </c>
      <c r="B7244" s="14" t="s">
        <v>365</v>
      </c>
      <c r="C7244" s="14" t="s">
        <v>1555</v>
      </c>
    </row>
    <row r="7245" spans="1:3" x14ac:dyDescent="0.25">
      <c r="A7245" s="17" t="s">
        <v>1763</v>
      </c>
      <c r="B7245" s="14" t="s">
        <v>365</v>
      </c>
      <c r="C7245" s="14" t="s">
        <v>1555</v>
      </c>
    </row>
    <row r="7246" spans="1:3" x14ac:dyDescent="0.25">
      <c r="A7246" s="17" t="s">
        <v>1762</v>
      </c>
      <c r="B7246" s="14" t="s">
        <v>365</v>
      </c>
      <c r="C7246" s="14" t="s">
        <v>1555</v>
      </c>
    </row>
    <row r="7247" spans="1:3" x14ac:dyDescent="0.25">
      <c r="A7247" s="17" t="s">
        <v>1761</v>
      </c>
      <c r="B7247" s="14" t="s">
        <v>365</v>
      </c>
      <c r="C7247" s="14" t="s">
        <v>1555</v>
      </c>
    </row>
    <row r="7248" spans="1:3" x14ac:dyDescent="0.25">
      <c r="A7248" s="17" t="s">
        <v>1760</v>
      </c>
      <c r="B7248" s="14" t="s">
        <v>365</v>
      </c>
      <c r="C7248" s="14" t="s">
        <v>1691</v>
      </c>
    </row>
    <row r="7249" spans="1:3" x14ac:dyDescent="0.25">
      <c r="A7249" s="17" t="s">
        <v>1759</v>
      </c>
      <c r="B7249" s="14" t="s">
        <v>365</v>
      </c>
      <c r="C7249" s="14" t="s">
        <v>1691</v>
      </c>
    </row>
    <row r="7250" spans="1:3" x14ac:dyDescent="0.25">
      <c r="A7250" s="17" t="s">
        <v>1758</v>
      </c>
      <c r="B7250" s="14" t="s">
        <v>365</v>
      </c>
      <c r="C7250" s="14" t="s">
        <v>1691</v>
      </c>
    </row>
    <row r="7251" spans="1:3" x14ac:dyDescent="0.25">
      <c r="A7251" s="17" t="s">
        <v>1757</v>
      </c>
      <c r="B7251" s="14" t="s">
        <v>365</v>
      </c>
      <c r="C7251" s="14" t="s">
        <v>1679</v>
      </c>
    </row>
    <row r="7252" spans="1:3" x14ac:dyDescent="0.25">
      <c r="A7252" s="17" t="s">
        <v>1756</v>
      </c>
      <c r="B7252" s="14" t="s">
        <v>365</v>
      </c>
      <c r="C7252" s="14" t="s">
        <v>1679</v>
      </c>
    </row>
    <row r="7253" spans="1:3" x14ac:dyDescent="0.25">
      <c r="A7253" s="17" t="s">
        <v>1755</v>
      </c>
      <c r="B7253" s="14" t="s">
        <v>365</v>
      </c>
      <c r="C7253" s="14" t="s">
        <v>1679</v>
      </c>
    </row>
    <row r="7254" spans="1:3" x14ac:dyDescent="0.25">
      <c r="A7254" s="17" t="s">
        <v>1754</v>
      </c>
      <c r="B7254" s="14" t="s">
        <v>365</v>
      </c>
      <c r="C7254" s="14" t="s">
        <v>1679</v>
      </c>
    </row>
    <row r="7255" spans="1:3" x14ac:dyDescent="0.25">
      <c r="A7255" s="17" t="s">
        <v>1753</v>
      </c>
      <c r="B7255" s="14" t="s">
        <v>365</v>
      </c>
      <c r="C7255" s="14" t="s">
        <v>1679</v>
      </c>
    </row>
    <row r="7256" spans="1:3" x14ac:dyDescent="0.25">
      <c r="A7256" s="17" t="s">
        <v>1752</v>
      </c>
      <c r="B7256" s="14" t="s">
        <v>365</v>
      </c>
      <c r="C7256" s="14" t="s">
        <v>1679</v>
      </c>
    </row>
    <row r="7257" spans="1:3" x14ac:dyDescent="0.25">
      <c r="A7257" s="17" t="s">
        <v>1751</v>
      </c>
      <c r="B7257" s="14" t="s">
        <v>365</v>
      </c>
      <c r="C7257" s="14" t="s">
        <v>1679</v>
      </c>
    </row>
    <row r="7258" spans="1:3" x14ac:dyDescent="0.25">
      <c r="A7258" s="17" t="s">
        <v>1750</v>
      </c>
      <c r="B7258" s="14" t="s">
        <v>365</v>
      </c>
      <c r="C7258" s="14" t="s">
        <v>1679</v>
      </c>
    </row>
    <row r="7259" spans="1:3" x14ac:dyDescent="0.25">
      <c r="A7259" s="17" t="s">
        <v>1749</v>
      </c>
      <c r="B7259" s="14" t="s">
        <v>365</v>
      </c>
      <c r="C7259" s="14" t="s">
        <v>1643</v>
      </c>
    </row>
    <row r="7260" spans="1:3" x14ac:dyDescent="0.25">
      <c r="A7260" s="17" t="s">
        <v>1748</v>
      </c>
      <c r="B7260" s="14" t="s">
        <v>365</v>
      </c>
      <c r="C7260" s="14" t="s">
        <v>1643</v>
      </c>
    </row>
    <row r="7261" spans="1:3" x14ac:dyDescent="0.25">
      <c r="A7261" s="17" t="s">
        <v>1747</v>
      </c>
      <c r="B7261" s="14" t="s">
        <v>365</v>
      </c>
      <c r="C7261" s="14" t="s">
        <v>1643</v>
      </c>
    </row>
    <row r="7262" spans="1:3" x14ac:dyDescent="0.25">
      <c r="A7262" s="17" t="s">
        <v>1746</v>
      </c>
      <c r="B7262" s="14" t="s">
        <v>365</v>
      </c>
      <c r="C7262" s="14" t="s">
        <v>1679</v>
      </c>
    </row>
    <row r="7263" spans="1:3" x14ac:dyDescent="0.25">
      <c r="A7263" s="17" t="s">
        <v>1745</v>
      </c>
      <c r="B7263" s="14" t="s">
        <v>365</v>
      </c>
      <c r="C7263" s="14" t="s">
        <v>1679</v>
      </c>
    </row>
    <row r="7264" spans="1:3" x14ac:dyDescent="0.25">
      <c r="A7264" s="17" t="s">
        <v>1744</v>
      </c>
      <c r="B7264" s="14" t="s">
        <v>365</v>
      </c>
      <c r="C7264" s="14" t="s">
        <v>1679</v>
      </c>
    </row>
    <row r="7265" spans="1:3" x14ac:dyDescent="0.25">
      <c r="A7265" s="17" t="s">
        <v>1743</v>
      </c>
      <c r="B7265" s="14" t="s">
        <v>365</v>
      </c>
      <c r="C7265" s="14" t="s">
        <v>1679</v>
      </c>
    </row>
    <row r="7266" spans="1:3" x14ac:dyDescent="0.25">
      <c r="A7266" s="17" t="s">
        <v>1742</v>
      </c>
      <c r="B7266" s="14" t="s">
        <v>365</v>
      </c>
      <c r="C7266" s="14" t="s">
        <v>1679</v>
      </c>
    </row>
    <row r="7267" spans="1:3" x14ac:dyDescent="0.25">
      <c r="A7267" s="17" t="s">
        <v>1741</v>
      </c>
      <c r="B7267" s="14" t="s">
        <v>365</v>
      </c>
      <c r="C7267" s="14" t="s">
        <v>1679</v>
      </c>
    </row>
    <row r="7268" spans="1:3" x14ac:dyDescent="0.25">
      <c r="A7268" s="17" t="s">
        <v>1740</v>
      </c>
      <c r="B7268" s="14" t="s">
        <v>365</v>
      </c>
      <c r="C7268" s="14" t="s">
        <v>1679</v>
      </c>
    </row>
    <row r="7269" spans="1:3" x14ac:dyDescent="0.25">
      <c r="A7269" s="17" t="s">
        <v>1739</v>
      </c>
      <c r="B7269" s="14" t="s">
        <v>365</v>
      </c>
      <c r="C7269" s="14" t="s">
        <v>1679</v>
      </c>
    </row>
    <row r="7270" spans="1:3" x14ac:dyDescent="0.25">
      <c r="A7270" s="17" t="s">
        <v>1738</v>
      </c>
      <c r="B7270" s="14" t="s">
        <v>365</v>
      </c>
      <c r="C7270" s="14" t="s">
        <v>1679</v>
      </c>
    </row>
    <row r="7271" spans="1:3" x14ac:dyDescent="0.25">
      <c r="A7271" s="17" t="s">
        <v>1737</v>
      </c>
      <c r="B7271" s="14" t="s">
        <v>365</v>
      </c>
      <c r="C7271" s="14" t="s">
        <v>1679</v>
      </c>
    </row>
    <row r="7272" spans="1:3" x14ac:dyDescent="0.25">
      <c r="A7272" s="17" t="s">
        <v>1736</v>
      </c>
      <c r="B7272" s="14" t="s">
        <v>365</v>
      </c>
      <c r="C7272" s="14" t="s">
        <v>1679</v>
      </c>
    </row>
    <row r="7273" spans="1:3" x14ac:dyDescent="0.25">
      <c r="A7273" s="17" t="s">
        <v>1735</v>
      </c>
      <c r="B7273" s="14" t="s">
        <v>365</v>
      </c>
      <c r="C7273" s="14" t="s">
        <v>1679</v>
      </c>
    </row>
    <row r="7274" spans="1:3" x14ac:dyDescent="0.25">
      <c r="A7274" s="17" t="s">
        <v>1734</v>
      </c>
      <c r="B7274" s="14" t="s">
        <v>365</v>
      </c>
      <c r="C7274" s="14" t="s">
        <v>1686</v>
      </c>
    </row>
    <row r="7275" spans="1:3" x14ac:dyDescent="0.25">
      <c r="A7275" s="17" t="s">
        <v>1733</v>
      </c>
      <c r="B7275" s="14" t="s">
        <v>365</v>
      </c>
      <c r="C7275" s="14" t="s">
        <v>1679</v>
      </c>
    </row>
    <row r="7276" spans="1:3" x14ac:dyDescent="0.25">
      <c r="A7276" s="17" t="s">
        <v>1732</v>
      </c>
      <c r="B7276" s="14" t="s">
        <v>365</v>
      </c>
      <c r="C7276" s="14" t="s">
        <v>1686</v>
      </c>
    </row>
    <row r="7277" spans="1:3" x14ac:dyDescent="0.25">
      <c r="A7277" s="17" t="s">
        <v>1731</v>
      </c>
      <c r="B7277" s="14" t="s">
        <v>365</v>
      </c>
      <c r="C7277" s="14" t="s">
        <v>1686</v>
      </c>
    </row>
    <row r="7278" spans="1:3" x14ac:dyDescent="0.25">
      <c r="A7278" s="17" t="s">
        <v>1730</v>
      </c>
      <c r="B7278" s="14" t="s">
        <v>365</v>
      </c>
      <c r="C7278" s="14" t="s">
        <v>1686</v>
      </c>
    </row>
    <row r="7279" spans="1:3" x14ac:dyDescent="0.25">
      <c r="A7279" s="17" t="s">
        <v>1729</v>
      </c>
      <c r="B7279" s="14" t="s">
        <v>365</v>
      </c>
      <c r="C7279" s="14" t="s">
        <v>1686</v>
      </c>
    </row>
    <row r="7280" spans="1:3" x14ac:dyDescent="0.25">
      <c r="A7280" s="17" t="s">
        <v>1728</v>
      </c>
      <c r="B7280" s="14" t="s">
        <v>365</v>
      </c>
      <c r="C7280" s="14" t="s">
        <v>1674</v>
      </c>
    </row>
    <row r="7281" spans="1:3" x14ac:dyDescent="0.25">
      <c r="A7281" s="17" t="s">
        <v>1727</v>
      </c>
      <c r="B7281" s="14" t="s">
        <v>365</v>
      </c>
      <c r="C7281" s="14" t="s">
        <v>1674</v>
      </c>
    </row>
    <row r="7282" spans="1:3" x14ac:dyDescent="0.25">
      <c r="A7282" s="17" t="s">
        <v>1726</v>
      </c>
      <c r="B7282" s="14" t="s">
        <v>365</v>
      </c>
      <c r="C7282" s="14" t="s">
        <v>1674</v>
      </c>
    </row>
    <row r="7283" spans="1:3" x14ac:dyDescent="0.25">
      <c r="A7283" s="17" t="s">
        <v>1725</v>
      </c>
      <c r="B7283" s="14" t="s">
        <v>365</v>
      </c>
      <c r="C7283" s="14" t="s">
        <v>1724</v>
      </c>
    </row>
    <row r="7284" spans="1:3" x14ac:dyDescent="0.25">
      <c r="A7284" s="17" t="s">
        <v>1723</v>
      </c>
      <c r="B7284" s="14" t="s">
        <v>365</v>
      </c>
      <c r="C7284" s="14" t="s">
        <v>1674</v>
      </c>
    </row>
    <row r="7285" spans="1:3" x14ac:dyDescent="0.25">
      <c r="A7285" s="17" t="s">
        <v>1722</v>
      </c>
      <c r="B7285" s="14" t="s">
        <v>365</v>
      </c>
      <c r="C7285" s="14" t="s">
        <v>1674</v>
      </c>
    </row>
    <row r="7286" spans="1:3" x14ac:dyDescent="0.25">
      <c r="A7286" s="17" t="s">
        <v>1721</v>
      </c>
      <c r="B7286" s="14" t="s">
        <v>365</v>
      </c>
      <c r="C7286" s="14" t="s">
        <v>1674</v>
      </c>
    </row>
    <row r="7287" spans="1:3" x14ac:dyDescent="0.25">
      <c r="A7287" s="17" t="s">
        <v>1720</v>
      </c>
      <c r="B7287" s="14" t="s">
        <v>365</v>
      </c>
      <c r="C7287" s="14" t="s">
        <v>1674</v>
      </c>
    </row>
    <row r="7288" spans="1:3" x14ac:dyDescent="0.25">
      <c r="A7288" s="17" t="s">
        <v>1719</v>
      </c>
      <c r="B7288" s="14" t="s">
        <v>365</v>
      </c>
      <c r="C7288" s="14" t="s">
        <v>1674</v>
      </c>
    </row>
    <row r="7289" spans="1:3" x14ac:dyDescent="0.25">
      <c r="A7289" s="17" t="s">
        <v>1718</v>
      </c>
      <c r="B7289" s="14" t="s">
        <v>365</v>
      </c>
      <c r="C7289" s="14" t="s">
        <v>1674</v>
      </c>
    </row>
    <row r="7290" spans="1:3" x14ac:dyDescent="0.25">
      <c r="A7290" s="17" t="s">
        <v>1717</v>
      </c>
      <c r="B7290" s="14" t="s">
        <v>365</v>
      </c>
      <c r="C7290" s="14" t="s">
        <v>1674</v>
      </c>
    </row>
    <row r="7291" spans="1:3" x14ac:dyDescent="0.25">
      <c r="A7291" s="17" t="s">
        <v>1716</v>
      </c>
      <c r="B7291" s="14" t="s">
        <v>365</v>
      </c>
      <c r="C7291" s="14" t="s">
        <v>1674</v>
      </c>
    </row>
    <row r="7292" spans="1:3" x14ac:dyDescent="0.25">
      <c r="A7292" s="17" t="s">
        <v>1715</v>
      </c>
      <c r="B7292" s="14" t="s">
        <v>365</v>
      </c>
      <c r="C7292" s="14" t="s">
        <v>1674</v>
      </c>
    </row>
    <row r="7293" spans="1:3" x14ac:dyDescent="0.25">
      <c r="A7293" s="17" t="s">
        <v>1714</v>
      </c>
      <c r="B7293" s="14" t="s">
        <v>365</v>
      </c>
      <c r="C7293" s="14" t="s">
        <v>1653</v>
      </c>
    </row>
    <row r="7294" spans="1:3" x14ac:dyDescent="0.25">
      <c r="A7294" s="17" t="s">
        <v>1713</v>
      </c>
      <c r="B7294" s="14" t="s">
        <v>365</v>
      </c>
      <c r="C7294" s="14" t="s">
        <v>1653</v>
      </c>
    </row>
    <row r="7295" spans="1:3" x14ac:dyDescent="0.25">
      <c r="A7295" s="17" t="s">
        <v>1712</v>
      </c>
      <c r="B7295" s="14" t="s">
        <v>365</v>
      </c>
      <c r="C7295" s="14" t="s">
        <v>1653</v>
      </c>
    </row>
    <row r="7296" spans="1:3" x14ac:dyDescent="0.25">
      <c r="A7296" s="17" t="s">
        <v>1711</v>
      </c>
      <c r="B7296" s="14" t="s">
        <v>365</v>
      </c>
      <c r="C7296" s="14" t="s">
        <v>1653</v>
      </c>
    </row>
    <row r="7297" spans="1:3" x14ac:dyDescent="0.25">
      <c r="A7297" s="17" t="s">
        <v>1710</v>
      </c>
      <c r="B7297" s="14" t="s">
        <v>365</v>
      </c>
      <c r="C7297" s="14" t="s">
        <v>1653</v>
      </c>
    </row>
    <row r="7298" spans="1:3" x14ac:dyDescent="0.25">
      <c r="A7298" s="17" t="s">
        <v>1709</v>
      </c>
      <c r="B7298" s="14" t="s">
        <v>365</v>
      </c>
      <c r="C7298" s="14" t="s">
        <v>1653</v>
      </c>
    </row>
    <row r="7299" spans="1:3" x14ac:dyDescent="0.25">
      <c r="A7299" s="17" t="s">
        <v>1708</v>
      </c>
      <c r="B7299" s="14" t="s">
        <v>365</v>
      </c>
      <c r="C7299" s="14" t="s">
        <v>1642</v>
      </c>
    </row>
    <row r="7300" spans="1:3" x14ac:dyDescent="0.25">
      <c r="A7300" s="17" t="s">
        <v>1707</v>
      </c>
      <c r="B7300" s="14" t="s">
        <v>365</v>
      </c>
      <c r="C7300" s="14" t="s">
        <v>1642</v>
      </c>
    </row>
    <row r="7301" spans="1:3" x14ac:dyDescent="0.25">
      <c r="A7301" s="17" t="s">
        <v>1706</v>
      </c>
      <c r="B7301" s="14" t="s">
        <v>365</v>
      </c>
      <c r="C7301" s="14" t="s">
        <v>1642</v>
      </c>
    </row>
    <row r="7302" spans="1:3" x14ac:dyDescent="0.25">
      <c r="A7302" s="17" t="s">
        <v>1706</v>
      </c>
      <c r="B7302" s="14" t="s">
        <v>365</v>
      </c>
      <c r="C7302" s="14" t="s">
        <v>1555</v>
      </c>
    </row>
    <row r="7303" spans="1:3" x14ac:dyDescent="0.25">
      <c r="A7303" s="17" t="s">
        <v>1705</v>
      </c>
      <c r="B7303" s="14" t="s">
        <v>365</v>
      </c>
      <c r="C7303" s="14" t="s">
        <v>1642</v>
      </c>
    </row>
    <row r="7304" spans="1:3" x14ac:dyDescent="0.25">
      <c r="A7304" s="17" t="s">
        <v>1704</v>
      </c>
      <c r="B7304" s="14" t="s">
        <v>365</v>
      </c>
      <c r="C7304" s="14" t="s">
        <v>1642</v>
      </c>
    </row>
    <row r="7305" spans="1:3" x14ac:dyDescent="0.25">
      <c r="A7305" s="17" t="s">
        <v>1703</v>
      </c>
      <c r="B7305" s="14" t="s">
        <v>365</v>
      </c>
      <c r="C7305" s="14" t="s">
        <v>1643</v>
      </c>
    </row>
    <row r="7306" spans="1:3" x14ac:dyDescent="0.25">
      <c r="A7306" s="17" t="s">
        <v>1702</v>
      </c>
      <c r="B7306" s="14" t="s">
        <v>365</v>
      </c>
      <c r="C7306" s="14" t="s">
        <v>1643</v>
      </c>
    </row>
    <row r="7307" spans="1:3" x14ac:dyDescent="0.25">
      <c r="A7307" s="17" t="s">
        <v>1701</v>
      </c>
      <c r="B7307" s="14" t="s">
        <v>365</v>
      </c>
      <c r="C7307" s="14" t="s">
        <v>1643</v>
      </c>
    </row>
    <row r="7308" spans="1:3" x14ac:dyDescent="0.25">
      <c r="A7308" s="17" t="s">
        <v>1700</v>
      </c>
      <c r="B7308" s="14" t="s">
        <v>365</v>
      </c>
      <c r="C7308" s="14" t="s">
        <v>1643</v>
      </c>
    </row>
    <row r="7309" spans="1:3" x14ac:dyDescent="0.25">
      <c r="A7309" s="17" t="s">
        <v>1699</v>
      </c>
      <c r="B7309" s="14" t="s">
        <v>365</v>
      </c>
      <c r="C7309" s="14" t="s">
        <v>1643</v>
      </c>
    </row>
    <row r="7310" spans="1:3" x14ac:dyDescent="0.25">
      <c r="A7310" s="17" t="s">
        <v>1698</v>
      </c>
      <c r="B7310" s="14" t="s">
        <v>365</v>
      </c>
      <c r="C7310" s="14" t="s">
        <v>1643</v>
      </c>
    </row>
    <row r="7311" spans="1:3" x14ac:dyDescent="0.25">
      <c r="A7311" s="17" t="s">
        <v>1697</v>
      </c>
      <c r="B7311" s="14" t="s">
        <v>365</v>
      </c>
      <c r="C7311" s="14" t="s">
        <v>1691</v>
      </c>
    </row>
    <row r="7312" spans="1:3" x14ac:dyDescent="0.25">
      <c r="A7312" s="17" t="s">
        <v>1696</v>
      </c>
      <c r="B7312" s="14" t="s">
        <v>365</v>
      </c>
      <c r="C7312" s="14" t="s">
        <v>1691</v>
      </c>
    </row>
    <row r="7313" spans="1:3" x14ac:dyDescent="0.25">
      <c r="A7313" s="17" t="s">
        <v>1695</v>
      </c>
      <c r="B7313" s="14" t="s">
        <v>365</v>
      </c>
      <c r="C7313" s="14" t="s">
        <v>1691</v>
      </c>
    </row>
    <row r="7314" spans="1:3" x14ac:dyDescent="0.25">
      <c r="A7314" s="17" t="s">
        <v>1694</v>
      </c>
      <c r="B7314" s="14" t="s">
        <v>365</v>
      </c>
      <c r="C7314" s="14" t="s">
        <v>1691</v>
      </c>
    </row>
    <row r="7315" spans="1:3" x14ac:dyDescent="0.25">
      <c r="A7315" s="17" t="s">
        <v>1693</v>
      </c>
      <c r="B7315" s="14" t="s">
        <v>365</v>
      </c>
      <c r="C7315" s="14" t="s">
        <v>1691</v>
      </c>
    </row>
    <row r="7316" spans="1:3" x14ac:dyDescent="0.25">
      <c r="A7316" s="17" t="s">
        <v>1692</v>
      </c>
      <c r="B7316" s="14" t="s">
        <v>365</v>
      </c>
      <c r="C7316" s="14" t="s">
        <v>1691</v>
      </c>
    </row>
    <row r="7317" spans="1:3" x14ac:dyDescent="0.25">
      <c r="A7317" s="17" t="s">
        <v>1690</v>
      </c>
      <c r="B7317" s="14" t="s">
        <v>365</v>
      </c>
      <c r="C7317" s="14" t="s">
        <v>1679</v>
      </c>
    </row>
    <row r="7318" spans="1:3" x14ac:dyDescent="0.25">
      <c r="A7318" s="17" t="s">
        <v>1689</v>
      </c>
      <c r="B7318" s="14" t="s">
        <v>365</v>
      </c>
      <c r="C7318" s="14" t="s">
        <v>1679</v>
      </c>
    </row>
    <row r="7319" spans="1:3" x14ac:dyDescent="0.25">
      <c r="A7319" s="17" t="s">
        <v>1688</v>
      </c>
      <c r="B7319" s="14" t="s">
        <v>365</v>
      </c>
      <c r="C7319" s="14" t="s">
        <v>1686</v>
      </c>
    </row>
    <row r="7320" spans="1:3" x14ac:dyDescent="0.25">
      <c r="A7320" s="17" t="s">
        <v>1687</v>
      </c>
      <c r="B7320" s="14" t="s">
        <v>365</v>
      </c>
      <c r="C7320" s="14" t="s">
        <v>1686</v>
      </c>
    </row>
    <row r="7321" spans="1:3" x14ac:dyDescent="0.25">
      <c r="A7321" s="17" t="s">
        <v>1685</v>
      </c>
      <c r="B7321" s="14" t="s">
        <v>365</v>
      </c>
      <c r="C7321" s="14" t="s">
        <v>1679</v>
      </c>
    </row>
    <row r="7322" spans="1:3" x14ac:dyDescent="0.25">
      <c r="A7322" s="17" t="s">
        <v>1684</v>
      </c>
      <c r="B7322" s="14" t="s">
        <v>365</v>
      </c>
      <c r="C7322" s="14" t="s">
        <v>1679</v>
      </c>
    </row>
    <row r="7323" spans="1:3" x14ac:dyDescent="0.25">
      <c r="A7323" s="17" t="s">
        <v>1683</v>
      </c>
      <c r="B7323" s="14" t="s">
        <v>365</v>
      </c>
      <c r="C7323" s="14" t="s">
        <v>1679</v>
      </c>
    </row>
    <row r="7324" spans="1:3" x14ac:dyDescent="0.25">
      <c r="A7324" s="17" t="s">
        <v>1682</v>
      </c>
      <c r="B7324" s="14" t="s">
        <v>365</v>
      </c>
      <c r="C7324" s="14" t="s">
        <v>1679</v>
      </c>
    </row>
    <row r="7325" spans="1:3" x14ac:dyDescent="0.25">
      <c r="A7325" s="17" t="s">
        <v>1681</v>
      </c>
      <c r="B7325" s="14" t="s">
        <v>365</v>
      </c>
      <c r="C7325" s="14" t="s">
        <v>1679</v>
      </c>
    </row>
    <row r="7326" spans="1:3" x14ac:dyDescent="0.25">
      <c r="A7326" s="17" t="s">
        <v>1680</v>
      </c>
      <c r="B7326" s="14" t="s">
        <v>365</v>
      </c>
      <c r="C7326" s="14" t="s">
        <v>1679</v>
      </c>
    </row>
    <row r="7327" spans="1:3" x14ac:dyDescent="0.25">
      <c r="A7327" s="17" t="s">
        <v>1678</v>
      </c>
      <c r="B7327" s="14" t="s">
        <v>365</v>
      </c>
      <c r="C7327" s="14" t="s">
        <v>1674</v>
      </c>
    </row>
    <row r="7328" spans="1:3" x14ac:dyDescent="0.25">
      <c r="A7328" s="17" t="s">
        <v>1677</v>
      </c>
      <c r="B7328" s="14" t="s">
        <v>365</v>
      </c>
      <c r="C7328" s="14" t="s">
        <v>1674</v>
      </c>
    </row>
    <row r="7329" spans="1:3" x14ac:dyDescent="0.25">
      <c r="A7329" s="17" t="s">
        <v>1676</v>
      </c>
      <c r="B7329" s="14" t="s">
        <v>365</v>
      </c>
      <c r="C7329" s="14" t="s">
        <v>1674</v>
      </c>
    </row>
    <row r="7330" spans="1:3" x14ac:dyDescent="0.25">
      <c r="A7330" s="17" t="s">
        <v>1675</v>
      </c>
      <c r="B7330" s="14" t="s">
        <v>365</v>
      </c>
      <c r="C7330" s="14" t="s">
        <v>1674</v>
      </c>
    </row>
    <row r="7331" spans="1:3" x14ac:dyDescent="0.25">
      <c r="A7331" s="17" t="s">
        <v>1673</v>
      </c>
      <c r="B7331" s="14" t="s">
        <v>365</v>
      </c>
      <c r="C7331" s="14" t="s">
        <v>1672</v>
      </c>
    </row>
    <row r="7332" spans="1:3" x14ac:dyDescent="0.25">
      <c r="A7332" s="17" t="s">
        <v>1671</v>
      </c>
      <c r="B7332" s="14" t="s">
        <v>365</v>
      </c>
      <c r="C7332" s="14" t="s">
        <v>1555</v>
      </c>
    </row>
    <row r="7333" spans="1:3" x14ac:dyDescent="0.25">
      <c r="A7333" s="17" t="s">
        <v>1670</v>
      </c>
      <c r="B7333" s="14" t="s">
        <v>365</v>
      </c>
      <c r="C7333" s="14" t="s">
        <v>1555</v>
      </c>
    </row>
    <row r="7334" spans="1:3" x14ac:dyDescent="0.25">
      <c r="A7334" s="17" t="s">
        <v>1669</v>
      </c>
      <c r="B7334" s="14" t="s">
        <v>365</v>
      </c>
      <c r="C7334" s="14" t="s">
        <v>1555</v>
      </c>
    </row>
    <row r="7335" spans="1:3" x14ac:dyDescent="0.25">
      <c r="A7335" s="17" t="s">
        <v>1668</v>
      </c>
      <c r="B7335" s="14" t="s">
        <v>365</v>
      </c>
      <c r="C7335" s="14" t="s">
        <v>1555</v>
      </c>
    </row>
    <row r="7336" spans="1:3" x14ac:dyDescent="0.25">
      <c r="A7336" s="17" t="s">
        <v>1667</v>
      </c>
      <c r="B7336" s="14" t="s">
        <v>365</v>
      </c>
      <c r="C7336" s="14" t="s">
        <v>1555</v>
      </c>
    </row>
    <row r="7337" spans="1:3" x14ac:dyDescent="0.25">
      <c r="A7337" s="17" t="s">
        <v>1666</v>
      </c>
      <c r="B7337" s="14" t="s">
        <v>365</v>
      </c>
      <c r="C7337" s="14" t="s">
        <v>1664</v>
      </c>
    </row>
    <row r="7338" spans="1:3" x14ac:dyDescent="0.25">
      <c r="A7338" s="17" t="s">
        <v>1665</v>
      </c>
      <c r="B7338" s="14" t="s">
        <v>365</v>
      </c>
      <c r="C7338" s="14" t="s">
        <v>1664</v>
      </c>
    </row>
    <row r="7339" spans="1:3" x14ac:dyDescent="0.25">
      <c r="A7339" s="17" t="s">
        <v>1663</v>
      </c>
      <c r="B7339" s="14" t="s">
        <v>365</v>
      </c>
      <c r="C7339" s="14" t="s">
        <v>1655</v>
      </c>
    </row>
    <row r="7340" spans="1:3" x14ac:dyDescent="0.25">
      <c r="A7340" s="17" t="s">
        <v>1662</v>
      </c>
      <c r="B7340" s="14" t="s">
        <v>365</v>
      </c>
      <c r="C7340" s="14" t="s">
        <v>1655</v>
      </c>
    </row>
    <row r="7341" spans="1:3" x14ac:dyDescent="0.25">
      <c r="A7341" s="17" t="s">
        <v>1661</v>
      </c>
      <c r="B7341" s="14" t="s">
        <v>365</v>
      </c>
      <c r="C7341" s="14" t="s">
        <v>1655</v>
      </c>
    </row>
    <row r="7342" spans="1:3" x14ac:dyDescent="0.25">
      <c r="A7342" s="17" t="s">
        <v>1660</v>
      </c>
      <c r="B7342" s="14" t="s">
        <v>365</v>
      </c>
      <c r="C7342" s="14" t="s">
        <v>1655</v>
      </c>
    </row>
    <row r="7343" spans="1:3" x14ac:dyDescent="0.25">
      <c r="A7343" s="17" t="s">
        <v>1659</v>
      </c>
      <c r="B7343" s="14" t="s">
        <v>365</v>
      </c>
      <c r="C7343" s="14" t="s">
        <v>1655</v>
      </c>
    </row>
    <row r="7344" spans="1:3" x14ac:dyDescent="0.25">
      <c r="A7344" s="17" t="s">
        <v>1658</v>
      </c>
      <c r="B7344" s="14" t="s">
        <v>365</v>
      </c>
      <c r="C7344" s="14" t="s">
        <v>1655</v>
      </c>
    </row>
    <row r="7345" spans="1:3" x14ac:dyDescent="0.25">
      <c r="A7345" s="17" t="s">
        <v>1657</v>
      </c>
      <c r="B7345" s="14" t="s">
        <v>365</v>
      </c>
      <c r="C7345" s="14" t="s">
        <v>1655</v>
      </c>
    </row>
    <row r="7346" spans="1:3" x14ac:dyDescent="0.25">
      <c r="A7346" s="17" t="s">
        <v>1656</v>
      </c>
      <c r="B7346" s="14" t="s">
        <v>365</v>
      </c>
      <c r="C7346" s="14" t="s">
        <v>1655</v>
      </c>
    </row>
    <row r="7347" spans="1:3" x14ac:dyDescent="0.25">
      <c r="A7347" s="17" t="s">
        <v>1654</v>
      </c>
      <c r="B7347" s="14" t="s">
        <v>365</v>
      </c>
      <c r="C7347" s="14" t="s">
        <v>1653</v>
      </c>
    </row>
    <row r="7348" spans="1:3" x14ac:dyDescent="0.25">
      <c r="A7348" s="17" t="s">
        <v>1652</v>
      </c>
      <c r="B7348" s="14" t="s">
        <v>365</v>
      </c>
      <c r="C7348" s="14" t="s">
        <v>1555</v>
      </c>
    </row>
    <row r="7349" spans="1:3" x14ac:dyDescent="0.25">
      <c r="A7349" s="17" t="s">
        <v>1651</v>
      </c>
      <c r="B7349" s="14" t="s">
        <v>365</v>
      </c>
      <c r="C7349" s="14" t="s">
        <v>1649</v>
      </c>
    </row>
    <row r="7350" spans="1:3" x14ac:dyDescent="0.25">
      <c r="A7350" s="17" t="s">
        <v>1650</v>
      </c>
      <c r="B7350" s="14" t="s">
        <v>365</v>
      </c>
      <c r="C7350" s="14" t="s">
        <v>1649</v>
      </c>
    </row>
    <row r="7351" spans="1:3" x14ac:dyDescent="0.25">
      <c r="A7351" s="17" t="s">
        <v>1648</v>
      </c>
      <c r="B7351" s="14" t="s">
        <v>365</v>
      </c>
      <c r="C7351" s="14" t="s">
        <v>1649</v>
      </c>
    </row>
    <row r="7352" spans="1:3" x14ac:dyDescent="0.25">
      <c r="A7352" s="17" t="s">
        <v>1648</v>
      </c>
      <c r="B7352" s="14" t="s">
        <v>347</v>
      </c>
      <c r="C7352" s="14" t="s">
        <v>1647</v>
      </c>
    </row>
    <row r="7353" spans="1:3" x14ac:dyDescent="0.25">
      <c r="A7353" s="17" t="s">
        <v>1646</v>
      </c>
      <c r="B7353" s="14" t="s">
        <v>365</v>
      </c>
      <c r="C7353" s="14" t="s">
        <v>1643</v>
      </c>
    </row>
    <row r="7354" spans="1:3" x14ac:dyDescent="0.25">
      <c r="A7354" s="17" t="s">
        <v>1645</v>
      </c>
      <c r="B7354" s="14" t="s">
        <v>365</v>
      </c>
      <c r="C7354" s="14" t="s">
        <v>1643</v>
      </c>
    </row>
    <row r="7355" spans="1:3" x14ac:dyDescent="0.25">
      <c r="A7355" s="17" t="s">
        <v>1644</v>
      </c>
      <c r="B7355" s="14" t="s">
        <v>365</v>
      </c>
      <c r="C7355" s="14" t="s">
        <v>1643</v>
      </c>
    </row>
    <row r="7356" spans="1:3" x14ac:dyDescent="0.25">
      <c r="A7356" s="17" t="s">
        <v>1641</v>
      </c>
      <c r="B7356" s="14" t="s">
        <v>365</v>
      </c>
      <c r="C7356" s="14" t="s">
        <v>1642</v>
      </c>
    </row>
    <row r="7357" spans="1:3" x14ac:dyDescent="0.25">
      <c r="A7357" s="17" t="s">
        <v>1641</v>
      </c>
      <c r="B7357" s="14" t="s">
        <v>365</v>
      </c>
      <c r="C7357" s="14" t="s">
        <v>1555</v>
      </c>
    </row>
    <row r="7358" spans="1:3" x14ac:dyDescent="0.25">
      <c r="A7358" s="17" t="s">
        <v>1640</v>
      </c>
      <c r="B7358" s="14" t="s">
        <v>365</v>
      </c>
      <c r="C7358" s="14" t="s">
        <v>1621</v>
      </c>
    </row>
    <row r="7359" spans="1:3" x14ac:dyDescent="0.25">
      <c r="A7359" s="17" t="s">
        <v>1640</v>
      </c>
      <c r="B7359" s="14" t="s">
        <v>365</v>
      </c>
      <c r="C7359" s="14" t="s">
        <v>1548</v>
      </c>
    </row>
    <row r="7360" spans="1:3" x14ac:dyDescent="0.25">
      <c r="A7360" s="17" t="s">
        <v>1640</v>
      </c>
      <c r="B7360" s="14" t="s">
        <v>365</v>
      </c>
      <c r="C7360" s="14" t="s">
        <v>1550</v>
      </c>
    </row>
    <row r="7361" spans="1:3" x14ac:dyDescent="0.25">
      <c r="A7361" s="17" t="s">
        <v>1640</v>
      </c>
      <c r="B7361" s="14" t="s">
        <v>365</v>
      </c>
      <c r="C7361" s="14" t="s">
        <v>1613</v>
      </c>
    </row>
    <row r="7362" spans="1:3" x14ac:dyDescent="0.25">
      <c r="A7362" s="17" t="s">
        <v>1640</v>
      </c>
      <c r="B7362" s="14" t="s">
        <v>365</v>
      </c>
      <c r="C7362" s="14" t="s">
        <v>1619</v>
      </c>
    </row>
    <row r="7363" spans="1:3" x14ac:dyDescent="0.25">
      <c r="A7363" s="17" t="s">
        <v>1640</v>
      </c>
      <c r="B7363" s="14" t="s">
        <v>365</v>
      </c>
      <c r="C7363" s="14" t="s">
        <v>1624</v>
      </c>
    </row>
    <row r="7364" spans="1:3" x14ac:dyDescent="0.25">
      <c r="A7364" s="17" t="s">
        <v>1639</v>
      </c>
      <c r="B7364" s="14" t="s">
        <v>365</v>
      </c>
      <c r="C7364" s="14" t="s">
        <v>1621</v>
      </c>
    </row>
    <row r="7365" spans="1:3" x14ac:dyDescent="0.25">
      <c r="A7365" s="17" t="s">
        <v>1639</v>
      </c>
      <c r="B7365" s="14" t="s">
        <v>365</v>
      </c>
      <c r="C7365" s="14" t="s">
        <v>1613</v>
      </c>
    </row>
    <row r="7366" spans="1:3" x14ac:dyDescent="0.25">
      <c r="A7366" s="17" t="s">
        <v>1639</v>
      </c>
      <c r="B7366" s="14" t="s">
        <v>365</v>
      </c>
      <c r="C7366" s="14" t="s">
        <v>1619</v>
      </c>
    </row>
    <row r="7367" spans="1:3" x14ac:dyDescent="0.25">
      <c r="A7367" s="17" t="s">
        <v>1639</v>
      </c>
      <c r="B7367" s="14" t="s">
        <v>365</v>
      </c>
      <c r="C7367" s="14" t="s">
        <v>1624</v>
      </c>
    </row>
    <row r="7368" spans="1:3" x14ac:dyDescent="0.25">
      <c r="A7368" s="17" t="s">
        <v>1638</v>
      </c>
      <c r="B7368" s="14" t="s">
        <v>365</v>
      </c>
      <c r="C7368" s="14" t="s">
        <v>1621</v>
      </c>
    </row>
    <row r="7369" spans="1:3" x14ac:dyDescent="0.25">
      <c r="A7369" s="17" t="s">
        <v>1637</v>
      </c>
      <c r="B7369" s="14" t="s">
        <v>365</v>
      </c>
      <c r="C7369" s="14" t="s">
        <v>1621</v>
      </c>
    </row>
    <row r="7370" spans="1:3" x14ac:dyDescent="0.25">
      <c r="A7370" s="17" t="s">
        <v>1636</v>
      </c>
      <c r="B7370" s="14" t="s">
        <v>365</v>
      </c>
      <c r="C7370" s="14" t="s">
        <v>1621</v>
      </c>
    </row>
    <row r="7371" spans="1:3" x14ac:dyDescent="0.25">
      <c r="A7371" s="17" t="s">
        <v>1636</v>
      </c>
      <c r="B7371" s="14" t="s">
        <v>365</v>
      </c>
      <c r="C7371" s="14" t="s">
        <v>1613</v>
      </c>
    </row>
    <row r="7372" spans="1:3" x14ac:dyDescent="0.25">
      <c r="A7372" s="17" t="s">
        <v>1636</v>
      </c>
      <c r="B7372" s="14" t="s">
        <v>365</v>
      </c>
      <c r="C7372" s="14" t="s">
        <v>1619</v>
      </c>
    </row>
    <row r="7373" spans="1:3" x14ac:dyDescent="0.25">
      <c r="A7373" s="17" t="s">
        <v>1635</v>
      </c>
      <c r="B7373" s="14" t="s">
        <v>365</v>
      </c>
      <c r="C7373" s="14" t="s">
        <v>1621</v>
      </c>
    </row>
    <row r="7374" spans="1:3" x14ac:dyDescent="0.25">
      <c r="A7374" s="17" t="s">
        <v>1635</v>
      </c>
      <c r="B7374" s="14" t="s">
        <v>365</v>
      </c>
      <c r="C7374" s="14" t="s">
        <v>1613</v>
      </c>
    </row>
    <row r="7375" spans="1:3" x14ac:dyDescent="0.25">
      <c r="A7375" s="17" t="s">
        <v>1635</v>
      </c>
      <c r="B7375" s="14" t="s">
        <v>365</v>
      </c>
      <c r="C7375" s="14" t="s">
        <v>1619</v>
      </c>
    </row>
    <row r="7376" spans="1:3" x14ac:dyDescent="0.25">
      <c r="A7376" s="17" t="s">
        <v>1634</v>
      </c>
      <c r="B7376" s="14" t="s">
        <v>365</v>
      </c>
      <c r="C7376" s="14" t="s">
        <v>1621</v>
      </c>
    </row>
    <row r="7377" spans="1:3" x14ac:dyDescent="0.25">
      <c r="A7377" s="17" t="s">
        <v>1634</v>
      </c>
      <c r="B7377" s="14" t="s">
        <v>365</v>
      </c>
      <c r="C7377" s="14" t="s">
        <v>1550</v>
      </c>
    </row>
    <row r="7378" spans="1:3" x14ac:dyDescent="0.25">
      <c r="A7378" s="17" t="s">
        <v>1634</v>
      </c>
      <c r="B7378" s="14" t="s">
        <v>365</v>
      </c>
      <c r="C7378" s="14" t="s">
        <v>1613</v>
      </c>
    </row>
    <row r="7379" spans="1:3" x14ac:dyDescent="0.25">
      <c r="A7379" s="17" t="s">
        <v>1634</v>
      </c>
      <c r="B7379" s="14" t="s">
        <v>365</v>
      </c>
      <c r="C7379" s="14" t="s">
        <v>1630</v>
      </c>
    </row>
    <row r="7380" spans="1:3" x14ac:dyDescent="0.25">
      <c r="A7380" s="17" t="s">
        <v>1633</v>
      </c>
      <c r="B7380" s="14" t="s">
        <v>365</v>
      </c>
      <c r="C7380" s="14" t="s">
        <v>1548</v>
      </c>
    </row>
    <row r="7381" spans="1:3" x14ac:dyDescent="0.25">
      <c r="A7381" s="17" t="s">
        <v>1633</v>
      </c>
      <c r="B7381" s="14" t="s">
        <v>365</v>
      </c>
      <c r="C7381" s="14" t="s">
        <v>1630</v>
      </c>
    </row>
    <row r="7382" spans="1:3" x14ac:dyDescent="0.25">
      <c r="A7382" s="17" t="s">
        <v>1632</v>
      </c>
      <c r="B7382" s="14" t="s">
        <v>365</v>
      </c>
      <c r="C7382" s="14" t="s">
        <v>1548</v>
      </c>
    </row>
    <row r="7383" spans="1:3" x14ac:dyDescent="0.25">
      <c r="A7383" s="17" t="s">
        <v>1632</v>
      </c>
      <c r="B7383" s="14" t="s">
        <v>365</v>
      </c>
      <c r="C7383" s="14" t="s">
        <v>1630</v>
      </c>
    </row>
    <row r="7384" spans="1:3" x14ac:dyDescent="0.25">
      <c r="A7384" s="17" t="s">
        <v>1631</v>
      </c>
      <c r="B7384" s="14" t="s">
        <v>365</v>
      </c>
      <c r="C7384" s="14" t="s">
        <v>1630</v>
      </c>
    </row>
    <row r="7385" spans="1:3" x14ac:dyDescent="0.25">
      <c r="A7385" s="17" t="s">
        <v>1629</v>
      </c>
      <c r="B7385" s="14" t="s">
        <v>365</v>
      </c>
      <c r="C7385" s="14" t="s">
        <v>1550</v>
      </c>
    </row>
    <row r="7386" spans="1:3" x14ac:dyDescent="0.25">
      <c r="A7386" s="17" t="s">
        <v>1628</v>
      </c>
      <c r="B7386" s="14" t="s">
        <v>365</v>
      </c>
      <c r="C7386" s="14" t="s">
        <v>1550</v>
      </c>
    </row>
    <row r="7387" spans="1:3" x14ac:dyDescent="0.25">
      <c r="A7387" s="17" t="s">
        <v>1627</v>
      </c>
      <c r="B7387" s="14" t="s">
        <v>365</v>
      </c>
      <c r="C7387" s="14" t="s">
        <v>1550</v>
      </c>
    </row>
    <row r="7388" spans="1:3" x14ac:dyDescent="0.25">
      <c r="A7388" s="17" t="s">
        <v>1626</v>
      </c>
      <c r="B7388" s="14" t="s">
        <v>365</v>
      </c>
      <c r="C7388" s="14" t="s">
        <v>1624</v>
      </c>
    </row>
    <row r="7389" spans="1:3" x14ac:dyDescent="0.25">
      <c r="A7389" s="17" t="s">
        <v>1625</v>
      </c>
      <c r="B7389" s="14" t="s">
        <v>365</v>
      </c>
      <c r="C7389" s="14" t="s">
        <v>1624</v>
      </c>
    </row>
    <row r="7390" spans="1:3" x14ac:dyDescent="0.25">
      <c r="A7390" s="17" t="s">
        <v>1623</v>
      </c>
      <c r="B7390" s="14" t="s">
        <v>365</v>
      </c>
      <c r="C7390" s="14" t="s">
        <v>1613</v>
      </c>
    </row>
    <row r="7391" spans="1:3" x14ac:dyDescent="0.25">
      <c r="A7391" s="17" t="s">
        <v>1622</v>
      </c>
      <c r="B7391" s="14" t="s">
        <v>365</v>
      </c>
      <c r="C7391" s="14" t="s">
        <v>1613</v>
      </c>
    </row>
    <row r="7392" spans="1:3" x14ac:dyDescent="0.25">
      <c r="A7392" s="17" t="s">
        <v>1622</v>
      </c>
      <c r="B7392" s="14" t="s">
        <v>365</v>
      </c>
      <c r="C7392" s="14" t="s">
        <v>1619</v>
      </c>
    </row>
    <row r="7393" spans="1:3" x14ac:dyDescent="0.25">
      <c r="A7393" s="17" t="s">
        <v>1620</v>
      </c>
      <c r="B7393" s="14" t="s">
        <v>365</v>
      </c>
      <c r="C7393" s="14" t="s">
        <v>1621</v>
      </c>
    </row>
    <row r="7394" spans="1:3" x14ac:dyDescent="0.25">
      <c r="A7394" s="17" t="s">
        <v>1620</v>
      </c>
      <c r="B7394" s="14" t="s">
        <v>365</v>
      </c>
      <c r="C7394" s="14" t="s">
        <v>1613</v>
      </c>
    </row>
    <row r="7395" spans="1:3" x14ac:dyDescent="0.25">
      <c r="A7395" s="17" t="s">
        <v>1620</v>
      </c>
      <c r="B7395" s="14" t="s">
        <v>365</v>
      </c>
      <c r="C7395" s="14" t="s">
        <v>1619</v>
      </c>
    </row>
    <row r="7396" spans="1:3" x14ac:dyDescent="0.25">
      <c r="A7396" s="17" t="s">
        <v>1618</v>
      </c>
      <c r="B7396" s="14" t="s">
        <v>365</v>
      </c>
      <c r="C7396" s="14" t="s">
        <v>1613</v>
      </c>
    </row>
    <row r="7397" spans="1:3" x14ac:dyDescent="0.25">
      <c r="A7397" s="17" t="s">
        <v>1617</v>
      </c>
      <c r="B7397" s="14" t="s">
        <v>365</v>
      </c>
      <c r="C7397" s="14" t="s">
        <v>1613</v>
      </c>
    </row>
    <row r="7398" spans="1:3" x14ac:dyDescent="0.25">
      <c r="A7398" s="17" t="s">
        <v>1616</v>
      </c>
      <c r="B7398" s="14" t="s">
        <v>365</v>
      </c>
      <c r="C7398" s="14" t="s">
        <v>1550</v>
      </c>
    </row>
    <row r="7399" spans="1:3" x14ac:dyDescent="0.25">
      <c r="A7399" s="17" t="s">
        <v>1616</v>
      </c>
      <c r="B7399" s="14" t="s">
        <v>365</v>
      </c>
      <c r="C7399" s="14" t="s">
        <v>1613</v>
      </c>
    </row>
    <row r="7400" spans="1:3" x14ac:dyDescent="0.25">
      <c r="A7400" s="17" t="s">
        <v>1615</v>
      </c>
      <c r="B7400" s="14" t="s">
        <v>365</v>
      </c>
      <c r="C7400" s="14" t="s">
        <v>1613</v>
      </c>
    </row>
    <row r="7401" spans="1:3" x14ac:dyDescent="0.25">
      <c r="A7401" s="17" t="s">
        <v>1614</v>
      </c>
      <c r="B7401" s="14" t="s">
        <v>365</v>
      </c>
      <c r="C7401" s="14" t="s">
        <v>1613</v>
      </c>
    </row>
    <row r="7402" spans="1:3" x14ac:dyDescent="0.25">
      <c r="A7402" s="17" t="s">
        <v>1612</v>
      </c>
      <c r="B7402" s="14" t="s">
        <v>365</v>
      </c>
      <c r="C7402" s="14" t="s">
        <v>1591</v>
      </c>
    </row>
    <row r="7403" spans="1:3" x14ac:dyDescent="0.25">
      <c r="A7403" s="17" t="s">
        <v>1611</v>
      </c>
      <c r="B7403" s="14" t="s">
        <v>365</v>
      </c>
      <c r="C7403" s="14" t="s">
        <v>1591</v>
      </c>
    </row>
    <row r="7404" spans="1:3" x14ac:dyDescent="0.25">
      <c r="A7404" s="17" t="s">
        <v>1610</v>
      </c>
      <c r="B7404" s="14" t="s">
        <v>365</v>
      </c>
      <c r="C7404" s="14" t="s">
        <v>1591</v>
      </c>
    </row>
    <row r="7405" spans="1:3" x14ac:dyDescent="0.25">
      <c r="A7405" s="17" t="s">
        <v>1609</v>
      </c>
      <c r="B7405" s="14" t="s">
        <v>365</v>
      </c>
      <c r="C7405" s="14" t="s">
        <v>1591</v>
      </c>
    </row>
    <row r="7406" spans="1:3" x14ac:dyDescent="0.25">
      <c r="A7406" s="17" t="s">
        <v>1608</v>
      </c>
      <c r="B7406" s="14" t="s">
        <v>365</v>
      </c>
      <c r="C7406" s="14" t="s">
        <v>1591</v>
      </c>
    </row>
    <row r="7407" spans="1:3" x14ac:dyDescent="0.25">
      <c r="A7407" s="17" t="s">
        <v>1607</v>
      </c>
      <c r="B7407" s="14" t="s">
        <v>365</v>
      </c>
      <c r="C7407" s="14" t="s">
        <v>1591</v>
      </c>
    </row>
    <row r="7408" spans="1:3" x14ac:dyDescent="0.25">
      <c r="A7408" s="17" t="s">
        <v>1606</v>
      </c>
      <c r="B7408" s="14" t="s">
        <v>365</v>
      </c>
      <c r="C7408" s="14" t="s">
        <v>1591</v>
      </c>
    </row>
    <row r="7409" spans="1:3" x14ac:dyDescent="0.25">
      <c r="A7409" s="17" t="s">
        <v>1605</v>
      </c>
      <c r="B7409" s="14" t="s">
        <v>365</v>
      </c>
      <c r="C7409" s="14" t="s">
        <v>1591</v>
      </c>
    </row>
    <row r="7410" spans="1:3" x14ac:dyDescent="0.25">
      <c r="A7410" s="17" t="s">
        <v>1604</v>
      </c>
      <c r="B7410" s="14" t="s">
        <v>365</v>
      </c>
      <c r="C7410" s="14" t="s">
        <v>1591</v>
      </c>
    </row>
    <row r="7411" spans="1:3" x14ac:dyDescent="0.25">
      <c r="A7411" s="17" t="s">
        <v>1603</v>
      </c>
      <c r="B7411" s="14" t="s">
        <v>365</v>
      </c>
      <c r="C7411" s="14" t="s">
        <v>1591</v>
      </c>
    </row>
    <row r="7412" spans="1:3" x14ac:dyDescent="0.25">
      <c r="A7412" s="17" t="s">
        <v>1602</v>
      </c>
      <c r="B7412" s="14" t="s">
        <v>365</v>
      </c>
      <c r="C7412" s="14" t="s">
        <v>1591</v>
      </c>
    </row>
    <row r="7413" spans="1:3" x14ac:dyDescent="0.25">
      <c r="A7413" s="17" t="s">
        <v>1601</v>
      </c>
      <c r="B7413" s="14" t="s">
        <v>365</v>
      </c>
      <c r="C7413" s="14" t="s">
        <v>1591</v>
      </c>
    </row>
    <row r="7414" spans="1:3" x14ac:dyDescent="0.25">
      <c r="A7414" s="17" t="s">
        <v>1600</v>
      </c>
      <c r="B7414" s="14" t="s">
        <v>365</v>
      </c>
      <c r="C7414" s="14" t="s">
        <v>1591</v>
      </c>
    </row>
    <row r="7415" spans="1:3" x14ac:dyDescent="0.25">
      <c r="A7415" s="17" t="s">
        <v>1599</v>
      </c>
      <c r="B7415" s="14" t="s">
        <v>365</v>
      </c>
      <c r="C7415" s="14" t="s">
        <v>1591</v>
      </c>
    </row>
    <row r="7416" spans="1:3" x14ac:dyDescent="0.25">
      <c r="A7416" s="17" t="s">
        <v>1598</v>
      </c>
      <c r="B7416" s="14" t="s">
        <v>365</v>
      </c>
      <c r="C7416" s="14" t="s">
        <v>1591</v>
      </c>
    </row>
    <row r="7417" spans="1:3" x14ac:dyDescent="0.25">
      <c r="A7417" s="17" t="s">
        <v>1597</v>
      </c>
      <c r="B7417" s="14" t="s">
        <v>365</v>
      </c>
      <c r="C7417" s="14" t="s">
        <v>1591</v>
      </c>
    </row>
    <row r="7418" spans="1:3" x14ac:dyDescent="0.25">
      <c r="A7418" s="17" t="s">
        <v>1596</v>
      </c>
      <c r="B7418" s="14" t="s">
        <v>365</v>
      </c>
      <c r="C7418" s="14" t="s">
        <v>1591</v>
      </c>
    </row>
    <row r="7419" spans="1:3" x14ac:dyDescent="0.25">
      <c r="A7419" s="17" t="s">
        <v>1595</v>
      </c>
      <c r="B7419" s="14" t="s">
        <v>365</v>
      </c>
      <c r="C7419" s="14" t="s">
        <v>1591</v>
      </c>
    </row>
    <row r="7420" spans="1:3" x14ac:dyDescent="0.25">
      <c r="A7420" s="17" t="s">
        <v>1594</v>
      </c>
      <c r="B7420" s="14" t="s">
        <v>365</v>
      </c>
      <c r="C7420" s="14" t="s">
        <v>1591</v>
      </c>
    </row>
    <row r="7421" spans="1:3" x14ac:dyDescent="0.25">
      <c r="A7421" s="17" t="s">
        <v>1593</v>
      </c>
      <c r="B7421" s="14" t="s">
        <v>365</v>
      </c>
      <c r="C7421" s="14" t="s">
        <v>1591</v>
      </c>
    </row>
    <row r="7422" spans="1:3" x14ac:dyDescent="0.25">
      <c r="A7422" s="17" t="s">
        <v>1592</v>
      </c>
      <c r="B7422" s="14" t="s">
        <v>365</v>
      </c>
      <c r="C7422" s="14" t="s">
        <v>1591</v>
      </c>
    </row>
    <row r="7423" spans="1:3" x14ac:dyDescent="0.25">
      <c r="A7423" s="17" t="s">
        <v>1590</v>
      </c>
      <c r="B7423" s="14" t="s">
        <v>365</v>
      </c>
      <c r="C7423" s="14" t="s">
        <v>1548</v>
      </c>
    </row>
    <row r="7424" spans="1:3" x14ac:dyDescent="0.25">
      <c r="A7424" s="17" t="s">
        <v>1589</v>
      </c>
      <c r="B7424" s="14" t="s">
        <v>365</v>
      </c>
      <c r="C7424" s="14" t="s">
        <v>1548</v>
      </c>
    </row>
    <row r="7425" spans="1:3" x14ac:dyDescent="0.25">
      <c r="A7425" s="17" t="s">
        <v>1588</v>
      </c>
      <c r="B7425" s="14" t="s">
        <v>365</v>
      </c>
      <c r="C7425" s="14" t="s">
        <v>1548</v>
      </c>
    </row>
    <row r="7426" spans="1:3" x14ac:dyDescent="0.25">
      <c r="A7426" s="17" t="s">
        <v>1587</v>
      </c>
      <c r="B7426" s="14" t="s">
        <v>365</v>
      </c>
      <c r="C7426" s="14" t="s">
        <v>1548</v>
      </c>
    </row>
    <row r="7427" spans="1:3" x14ac:dyDescent="0.25">
      <c r="A7427" s="17" t="s">
        <v>1586</v>
      </c>
      <c r="B7427" s="14" t="s">
        <v>365</v>
      </c>
      <c r="C7427" s="14" t="s">
        <v>1582</v>
      </c>
    </row>
    <row r="7428" spans="1:3" x14ac:dyDescent="0.25">
      <c r="A7428" s="17" t="s">
        <v>1585</v>
      </c>
      <c r="B7428" s="14" t="s">
        <v>365</v>
      </c>
      <c r="C7428" s="14" t="s">
        <v>1582</v>
      </c>
    </row>
    <row r="7429" spans="1:3" x14ac:dyDescent="0.25">
      <c r="A7429" s="17" t="s">
        <v>1585</v>
      </c>
      <c r="B7429" s="14" t="s">
        <v>365</v>
      </c>
      <c r="C7429" s="14" t="s">
        <v>1555</v>
      </c>
    </row>
    <row r="7430" spans="1:3" x14ac:dyDescent="0.25">
      <c r="A7430" s="17" t="s">
        <v>1584</v>
      </c>
      <c r="B7430" s="14" t="s">
        <v>365</v>
      </c>
      <c r="C7430" s="14" t="s">
        <v>1555</v>
      </c>
    </row>
    <row r="7431" spans="1:3" x14ac:dyDescent="0.25">
      <c r="A7431" s="17" t="s">
        <v>1583</v>
      </c>
      <c r="B7431" s="14" t="s">
        <v>365</v>
      </c>
      <c r="C7431" s="14" t="s">
        <v>1582</v>
      </c>
    </row>
    <row r="7432" spans="1:3" x14ac:dyDescent="0.25">
      <c r="A7432" s="17" t="s">
        <v>1581</v>
      </c>
      <c r="B7432" s="14" t="s">
        <v>365</v>
      </c>
      <c r="C7432" s="14" t="s">
        <v>1546</v>
      </c>
    </row>
    <row r="7433" spans="1:3" x14ac:dyDescent="0.25">
      <c r="A7433" s="17" t="s">
        <v>1580</v>
      </c>
      <c r="B7433" s="14" t="s">
        <v>365</v>
      </c>
      <c r="C7433" s="14" t="s">
        <v>1546</v>
      </c>
    </row>
    <row r="7434" spans="1:3" x14ac:dyDescent="0.25">
      <c r="A7434" s="17" t="s">
        <v>1579</v>
      </c>
      <c r="B7434" s="14" t="s">
        <v>365</v>
      </c>
      <c r="C7434" s="14" t="s">
        <v>1546</v>
      </c>
    </row>
    <row r="7435" spans="1:3" x14ac:dyDescent="0.25">
      <c r="A7435" s="17" t="s">
        <v>1578</v>
      </c>
      <c r="B7435" s="14" t="s">
        <v>365</v>
      </c>
      <c r="C7435" s="14" t="s">
        <v>1546</v>
      </c>
    </row>
    <row r="7436" spans="1:3" x14ac:dyDescent="0.25">
      <c r="A7436" s="17" t="s">
        <v>1577</v>
      </c>
      <c r="B7436" s="14" t="s">
        <v>365</v>
      </c>
      <c r="C7436" s="14" t="s">
        <v>1546</v>
      </c>
    </row>
    <row r="7437" spans="1:3" x14ac:dyDescent="0.25">
      <c r="A7437" s="17" t="s">
        <v>1576</v>
      </c>
      <c r="B7437" s="14" t="s">
        <v>365</v>
      </c>
      <c r="C7437" s="14" t="s">
        <v>1572</v>
      </c>
    </row>
    <row r="7438" spans="1:3" x14ac:dyDescent="0.25">
      <c r="A7438" s="17" t="s">
        <v>1575</v>
      </c>
      <c r="B7438" s="14" t="s">
        <v>365</v>
      </c>
      <c r="C7438" s="14" t="s">
        <v>1572</v>
      </c>
    </row>
    <row r="7439" spans="1:3" x14ac:dyDescent="0.25">
      <c r="A7439" s="17" t="s">
        <v>1574</v>
      </c>
      <c r="B7439" s="14" t="s">
        <v>365</v>
      </c>
      <c r="C7439" s="14" t="s">
        <v>1572</v>
      </c>
    </row>
    <row r="7440" spans="1:3" x14ac:dyDescent="0.25">
      <c r="A7440" s="17" t="s">
        <v>1573</v>
      </c>
      <c r="B7440" s="14" t="s">
        <v>365</v>
      </c>
      <c r="C7440" s="14" t="s">
        <v>1572</v>
      </c>
    </row>
    <row r="7441" spans="1:3" x14ac:dyDescent="0.25">
      <c r="A7441" s="17" t="s">
        <v>1571</v>
      </c>
      <c r="B7441" s="14" t="s">
        <v>365</v>
      </c>
      <c r="C7441" s="14" t="s">
        <v>1527</v>
      </c>
    </row>
    <row r="7442" spans="1:3" x14ac:dyDescent="0.25">
      <c r="A7442" s="17" t="s">
        <v>1570</v>
      </c>
      <c r="B7442" s="14" t="s">
        <v>365</v>
      </c>
      <c r="C7442" s="14" t="s">
        <v>1569</v>
      </c>
    </row>
    <row r="7443" spans="1:3" x14ac:dyDescent="0.25">
      <c r="A7443" s="17" t="s">
        <v>1568</v>
      </c>
      <c r="B7443" s="14" t="s">
        <v>365</v>
      </c>
      <c r="C7443" s="14" t="s">
        <v>1527</v>
      </c>
    </row>
    <row r="7444" spans="1:3" x14ac:dyDescent="0.25">
      <c r="A7444" s="17" t="s">
        <v>1567</v>
      </c>
      <c r="B7444" s="14" t="s">
        <v>365</v>
      </c>
      <c r="C7444" s="14" t="s">
        <v>1527</v>
      </c>
    </row>
    <row r="7445" spans="1:3" x14ac:dyDescent="0.25">
      <c r="A7445" s="17" t="s">
        <v>1566</v>
      </c>
      <c r="B7445" s="14" t="s">
        <v>365</v>
      </c>
      <c r="C7445" s="14" t="s">
        <v>1527</v>
      </c>
    </row>
    <row r="7446" spans="1:3" x14ac:dyDescent="0.25">
      <c r="A7446" s="17" t="s">
        <v>1565</v>
      </c>
      <c r="B7446" s="14" t="s">
        <v>365</v>
      </c>
      <c r="C7446" s="14" t="s">
        <v>1527</v>
      </c>
    </row>
    <row r="7447" spans="1:3" x14ac:dyDescent="0.25">
      <c r="A7447" s="17" t="s">
        <v>1564</v>
      </c>
      <c r="B7447" s="14" t="s">
        <v>365</v>
      </c>
      <c r="C7447" s="14" t="s">
        <v>1527</v>
      </c>
    </row>
    <row r="7448" spans="1:3" x14ac:dyDescent="0.25">
      <c r="A7448" s="17" t="s">
        <v>1563</v>
      </c>
      <c r="B7448" s="14" t="s">
        <v>365</v>
      </c>
      <c r="C7448" s="14" t="s">
        <v>1527</v>
      </c>
    </row>
    <row r="7449" spans="1:3" x14ac:dyDescent="0.25">
      <c r="A7449" s="17" t="s">
        <v>1561</v>
      </c>
      <c r="B7449" s="14" t="s">
        <v>365</v>
      </c>
      <c r="C7449" s="14" t="s">
        <v>1562</v>
      </c>
    </row>
    <row r="7450" spans="1:3" x14ac:dyDescent="0.25">
      <c r="A7450" s="17" t="s">
        <v>1561</v>
      </c>
      <c r="B7450" s="14" t="s">
        <v>365</v>
      </c>
      <c r="C7450" s="14" t="s">
        <v>1516</v>
      </c>
    </row>
    <row r="7451" spans="1:3" x14ac:dyDescent="0.25">
      <c r="A7451" s="17" t="s">
        <v>1560</v>
      </c>
      <c r="B7451" s="14" t="s">
        <v>365</v>
      </c>
      <c r="C7451" s="14" t="s">
        <v>1516</v>
      </c>
    </row>
    <row r="7452" spans="1:3" x14ac:dyDescent="0.25">
      <c r="A7452" s="17" t="s">
        <v>1559</v>
      </c>
      <c r="B7452" s="14" t="s">
        <v>365</v>
      </c>
      <c r="C7452" s="14" t="s">
        <v>1516</v>
      </c>
    </row>
    <row r="7453" spans="1:3" x14ac:dyDescent="0.25">
      <c r="A7453" s="17" t="s">
        <v>1558</v>
      </c>
      <c r="B7453" s="14" t="s">
        <v>365</v>
      </c>
      <c r="C7453" s="14" t="s">
        <v>1516</v>
      </c>
    </row>
    <row r="7454" spans="1:3" x14ac:dyDescent="0.25">
      <c r="A7454" s="17" t="s">
        <v>1557</v>
      </c>
      <c r="B7454" s="14" t="s">
        <v>365</v>
      </c>
      <c r="C7454" s="14" t="s">
        <v>1516</v>
      </c>
    </row>
    <row r="7455" spans="1:3" x14ac:dyDescent="0.25">
      <c r="A7455" s="17" t="s">
        <v>1556</v>
      </c>
      <c r="B7455" s="14" t="s">
        <v>365</v>
      </c>
      <c r="C7455" s="14" t="s">
        <v>1544</v>
      </c>
    </row>
    <row r="7456" spans="1:3" x14ac:dyDescent="0.25">
      <c r="A7456" s="17" t="s">
        <v>1556</v>
      </c>
      <c r="B7456" s="14" t="s">
        <v>365</v>
      </c>
      <c r="C7456" s="14" t="s">
        <v>1555</v>
      </c>
    </row>
    <row r="7457" spans="1:3" x14ac:dyDescent="0.25">
      <c r="A7457" s="17" t="s">
        <v>1554</v>
      </c>
      <c r="B7457" s="14" t="s">
        <v>365</v>
      </c>
      <c r="C7457" s="14" t="s">
        <v>1544</v>
      </c>
    </row>
    <row r="7458" spans="1:3" x14ac:dyDescent="0.25">
      <c r="A7458" s="17" t="s">
        <v>1553</v>
      </c>
      <c r="B7458" s="14" t="s">
        <v>365</v>
      </c>
      <c r="C7458" s="14" t="s">
        <v>1552</v>
      </c>
    </row>
    <row r="7459" spans="1:3" x14ac:dyDescent="0.25">
      <c r="A7459" s="17" t="s">
        <v>1551</v>
      </c>
      <c r="B7459" s="14" t="s">
        <v>365</v>
      </c>
      <c r="C7459" s="14" t="s">
        <v>1548</v>
      </c>
    </row>
    <row r="7460" spans="1:3" x14ac:dyDescent="0.25">
      <c r="A7460" s="17" t="s">
        <v>1551</v>
      </c>
      <c r="B7460" s="14" t="s">
        <v>365</v>
      </c>
      <c r="C7460" s="14" t="s">
        <v>1550</v>
      </c>
    </row>
    <row r="7461" spans="1:3" x14ac:dyDescent="0.25">
      <c r="A7461" s="17" t="s">
        <v>1549</v>
      </c>
      <c r="B7461" s="14" t="s">
        <v>365</v>
      </c>
      <c r="C7461" s="14" t="s">
        <v>1548</v>
      </c>
    </row>
    <row r="7462" spans="1:3" x14ac:dyDescent="0.25">
      <c r="A7462" s="17" t="s">
        <v>1547</v>
      </c>
      <c r="B7462" s="14" t="s">
        <v>365</v>
      </c>
      <c r="C7462" s="14" t="s">
        <v>1546</v>
      </c>
    </row>
    <row r="7463" spans="1:3" x14ac:dyDescent="0.25">
      <c r="A7463" s="17" t="s">
        <v>1545</v>
      </c>
      <c r="B7463" s="14" t="s">
        <v>365</v>
      </c>
      <c r="C7463" s="14" t="s">
        <v>1544</v>
      </c>
    </row>
    <row r="7464" spans="1:3" x14ac:dyDescent="0.25">
      <c r="A7464" s="17" t="s">
        <v>1543</v>
      </c>
      <c r="B7464" s="14" t="s">
        <v>365</v>
      </c>
      <c r="C7464" s="14" t="s">
        <v>1542</v>
      </c>
    </row>
    <row r="7465" spans="1:3" x14ac:dyDescent="0.25">
      <c r="A7465" s="17" t="s">
        <v>1541</v>
      </c>
      <c r="B7465" s="14" t="s">
        <v>365</v>
      </c>
      <c r="C7465" s="14" t="s">
        <v>1540</v>
      </c>
    </row>
    <row r="7466" spans="1:3" x14ac:dyDescent="0.25">
      <c r="A7466" s="17" t="s">
        <v>1539</v>
      </c>
      <c r="B7466" s="14" t="s">
        <v>365</v>
      </c>
      <c r="C7466" s="14" t="s">
        <v>1536</v>
      </c>
    </row>
    <row r="7467" spans="1:3" x14ac:dyDescent="0.25">
      <c r="A7467" s="17" t="s">
        <v>1538</v>
      </c>
      <c r="B7467" s="14" t="s">
        <v>365</v>
      </c>
      <c r="C7467" s="14" t="s">
        <v>1536</v>
      </c>
    </row>
    <row r="7468" spans="1:3" x14ac:dyDescent="0.25">
      <c r="A7468" s="17" t="s">
        <v>1537</v>
      </c>
      <c r="B7468" s="14" t="s">
        <v>365</v>
      </c>
      <c r="C7468" s="14" t="s">
        <v>1536</v>
      </c>
    </row>
    <row r="7469" spans="1:3" x14ac:dyDescent="0.25">
      <c r="A7469" s="17" t="s">
        <v>1535</v>
      </c>
      <c r="B7469" s="14" t="s">
        <v>365</v>
      </c>
      <c r="C7469" s="14" t="s">
        <v>1531</v>
      </c>
    </row>
    <row r="7470" spans="1:3" x14ac:dyDescent="0.25">
      <c r="A7470" s="17" t="s">
        <v>1534</v>
      </c>
      <c r="B7470" s="14" t="s">
        <v>365</v>
      </c>
      <c r="C7470" s="14" t="s">
        <v>1531</v>
      </c>
    </row>
    <row r="7471" spans="1:3" x14ac:dyDescent="0.25">
      <c r="A7471" s="17" t="s">
        <v>1533</v>
      </c>
      <c r="B7471" s="14" t="s">
        <v>365</v>
      </c>
      <c r="C7471" s="14" t="s">
        <v>1531</v>
      </c>
    </row>
    <row r="7472" spans="1:3" x14ac:dyDescent="0.25">
      <c r="A7472" s="17" t="s">
        <v>1532</v>
      </c>
      <c r="B7472" s="14" t="s">
        <v>365</v>
      </c>
      <c r="C7472" s="14" t="s">
        <v>1531</v>
      </c>
    </row>
    <row r="7473" spans="1:3" x14ac:dyDescent="0.25">
      <c r="A7473" s="17" t="s">
        <v>1530</v>
      </c>
      <c r="B7473" s="14" t="s">
        <v>365</v>
      </c>
      <c r="C7473" s="14" t="s">
        <v>1527</v>
      </c>
    </row>
    <row r="7474" spans="1:3" x14ac:dyDescent="0.25">
      <c r="A7474" s="17" t="s">
        <v>1529</v>
      </c>
      <c r="B7474" s="14" t="s">
        <v>365</v>
      </c>
      <c r="C7474" s="14" t="s">
        <v>1527</v>
      </c>
    </row>
    <row r="7475" spans="1:3" x14ac:dyDescent="0.25">
      <c r="A7475" s="17" t="s">
        <v>1528</v>
      </c>
      <c r="B7475" s="14" t="s">
        <v>365</v>
      </c>
      <c r="C7475" s="14" t="s">
        <v>1527</v>
      </c>
    </row>
    <row r="7476" spans="1:3" x14ac:dyDescent="0.25">
      <c r="A7476" s="17" t="s">
        <v>1526</v>
      </c>
      <c r="B7476" s="14" t="s">
        <v>365</v>
      </c>
      <c r="C7476" s="14" t="s">
        <v>1523</v>
      </c>
    </row>
    <row r="7477" spans="1:3" x14ac:dyDescent="0.25">
      <c r="A7477" s="17" t="s">
        <v>1525</v>
      </c>
      <c r="B7477" s="14" t="s">
        <v>365</v>
      </c>
      <c r="C7477" s="14" t="s">
        <v>1523</v>
      </c>
    </row>
    <row r="7478" spans="1:3" x14ac:dyDescent="0.25">
      <c r="A7478" s="17" t="s">
        <v>1524</v>
      </c>
      <c r="B7478" s="14" t="s">
        <v>365</v>
      </c>
      <c r="C7478" s="14" t="s">
        <v>1523</v>
      </c>
    </row>
    <row r="7479" spans="1:3" x14ac:dyDescent="0.25">
      <c r="A7479" s="17" t="s">
        <v>1522</v>
      </c>
      <c r="B7479" s="14" t="s">
        <v>365</v>
      </c>
      <c r="C7479" s="14" t="s">
        <v>1516</v>
      </c>
    </row>
    <row r="7480" spans="1:3" x14ac:dyDescent="0.25">
      <c r="A7480" s="17" t="s">
        <v>1521</v>
      </c>
      <c r="B7480" s="14" t="s">
        <v>365</v>
      </c>
      <c r="C7480" s="14" t="s">
        <v>1520</v>
      </c>
    </row>
    <row r="7481" spans="1:3" x14ac:dyDescent="0.25">
      <c r="A7481" s="17" t="s">
        <v>1519</v>
      </c>
      <c r="B7481" s="14" t="s">
        <v>365</v>
      </c>
      <c r="C7481" s="14" t="s">
        <v>1516</v>
      </c>
    </row>
    <row r="7482" spans="1:3" x14ac:dyDescent="0.25">
      <c r="A7482" s="17" t="s">
        <v>1518</v>
      </c>
      <c r="B7482" s="14" t="s">
        <v>365</v>
      </c>
      <c r="C7482" s="14" t="s">
        <v>1516</v>
      </c>
    </row>
    <row r="7483" spans="1:3" x14ac:dyDescent="0.25">
      <c r="A7483" s="17" t="s">
        <v>1517</v>
      </c>
      <c r="B7483" s="14" t="s">
        <v>365</v>
      </c>
      <c r="C7483" s="14" t="s">
        <v>1516</v>
      </c>
    </row>
    <row r="7484" spans="1:3" x14ac:dyDescent="0.25">
      <c r="A7484" s="17" t="s">
        <v>1515</v>
      </c>
      <c r="B7484" s="14" t="s">
        <v>365</v>
      </c>
      <c r="C7484" s="14" t="s">
        <v>1511</v>
      </c>
    </row>
    <row r="7485" spans="1:3" x14ac:dyDescent="0.25">
      <c r="A7485" s="17" t="s">
        <v>1514</v>
      </c>
      <c r="B7485" s="14" t="s">
        <v>365</v>
      </c>
      <c r="C7485" s="14" t="s">
        <v>1511</v>
      </c>
    </row>
    <row r="7486" spans="1:3" x14ac:dyDescent="0.25">
      <c r="A7486" s="17" t="s">
        <v>1513</v>
      </c>
      <c r="B7486" s="14" t="s">
        <v>365</v>
      </c>
      <c r="C7486" s="14" t="s">
        <v>1511</v>
      </c>
    </row>
    <row r="7487" spans="1:3" x14ac:dyDescent="0.25">
      <c r="A7487" s="17" t="s">
        <v>1512</v>
      </c>
      <c r="B7487" s="14" t="s">
        <v>365</v>
      </c>
      <c r="C7487" s="14" t="s">
        <v>1511</v>
      </c>
    </row>
    <row r="7488" spans="1:3" x14ac:dyDescent="0.25">
      <c r="A7488" s="17" t="s">
        <v>1510</v>
      </c>
      <c r="B7488" s="14" t="s">
        <v>397</v>
      </c>
      <c r="C7488" s="14" t="s">
        <v>1483</v>
      </c>
    </row>
    <row r="7489" spans="1:3" x14ac:dyDescent="0.25">
      <c r="A7489" s="17" t="s">
        <v>1509</v>
      </c>
      <c r="B7489" s="14" t="s">
        <v>397</v>
      </c>
      <c r="C7489" s="14" t="s">
        <v>1483</v>
      </c>
    </row>
    <row r="7490" spans="1:3" x14ac:dyDescent="0.25">
      <c r="A7490" s="17" t="s">
        <v>1508</v>
      </c>
      <c r="B7490" s="14" t="s">
        <v>397</v>
      </c>
      <c r="C7490" s="14" t="s">
        <v>1483</v>
      </c>
    </row>
    <row r="7491" spans="1:3" x14ac:dyDescent="0.25">
      <c r="A7491" s="17" t="s">
        <v>1507</v>
      </c>
      <c r="B7491" s="14" t="s">
        <v>397</v>
      </c>
      <c r="C7491" s="14" t="s">
        <v>1501</v>
      </c>
    </row>
    <row r="7492" spans="1:3" x14ac:dyDescent="0.25">
      <c r="A7492" s="17" t="s">
        <v>1506</v>
      </c>
      <c r="B7492" s="14" t="s">
        <v>397</v>
      </c>
      <c r="C7492" s="14" t="s">
        <v>1501</v>
      </c>
    </row>
    <row r="7493" spans="1:3" x14ac:dyDescent="0.25">
      <c r="A7493" s="17" t="s">
        <v>1505</v>
      </c>
      <c r="B7493" s="14" t="s">
        <v>397</v>
      </c>
      <c r="C7493" s="14" t="s">
        <v>1501</v>
      </c>
    </row>
    <row r="7494" spans="1:3" x14ac:dyDescent="0.25">
      <c r="A7494" s="17" t="s">
        <v>1504</v>
      </c>
      <c r="B7494" s="14" t="s">
        <v>397</v>
      </c>
      <c r="C7494" s="14" t="s">
        <v>1501</v>
      </c>
    </row>
    <row r="7495" spans="1:3" x14ac:dyDescent="0.25">
      <c r="A7495" s="17" t="s">
        <v>1503</v>
      </c>
      <c r="B7495" s="14" t="s">
        <v>397</v>
      </c>
      <c r="C7495" s="14" t="s">
        <v>1501</v>
      </c>
    </row>
    <row r="7496" spans="1:3" x14ac:dyDescent="0.25">
      <c r="A7496" s="17" t="s">
        <v>1503</v>
      </c>
      <c r="B7496" s="14" t="s">
        <v>397</v>
      </c>
      <c r="C7496" s="14" t="s">
        <v>1483</v>
      </c>
    </row>
    <row r="7497" spans="1:3" x14ac:dyDescent="0.25">
      <c r="A7497" s="17" t="s">
        <v>1502</v>
      </c>
      <c r="B7497" s="14" t="s">
        <v>397</v>
      </c>
      <c r="C7497" s="14" t="s">
        <v>1501</v>
      </c>
    </row>
    <row r="7498" spans="1:3" x14ac:dyDescent="0.25">
      <c r="A7498" s="17" t="s">
        <v>1500</v>
      </c>
      <c r="B7498" s="14" t="s">
        <v>397</v>
      </c>
      <c r="C7498" s="14" t="s">
        <v>1483</v>
      </c>
    </row>
    <row r="7499" spans="1:3" x14ac:dyDescent="0.25">
      <c r="A7499" s="17" t="s">
        <v>1499</v>
      </c>
      <c r="B7499" s="14" t="s">
        <v>397</v>
      </c>
      <c r="C7499" s="14" t="s">
        <v>1483</v>
      </c>
    </row>
    <row r="7500" spans="1:3" x14ac:dyDescent="0.25">
      <c r="A7500" s="17" t="s">
        <v>1498</v>
      </c>
      <c r="B7500" s="14" t="s">
        <v>397</v>
      </c>
      <c r="C7500" s="14" t="s">
        <v>1483</v>
      </c>
    </row>
    <row r="7501" spans="1:3" x14ac:dyDescent="0.25">
      <c r="A7501" s="17" t="s">
        <v>1497</v>
      </c>
      <c r="B7501" s="14" t="s">
        <v>397</v>
      </c>
      <c r="C7501" s="14" t="s">
        <v>1495</v>
      </c>
    </row>
    <row r="7502" spans="1:3" x14ac:dyDescent="0.25">
      <c r="A7502" s="17" t="s">
        <v>1496</v>
      </c>
      <c r="B7502" s="14" t="s">
        <v>397</v>
      </c>
      <c r="C7502" s="14" t="s">
        <v>1495</v>
      </c>
    </row>
    <row r="7503" spans="1:3" x14ac:dyDescent="0.25">
      <c r="A7503" s="17" t="s">
        <v>1494</v>
      </c>
      <c r="B7503" s="14" t="s">
        <v>397</v>
      </c>
      <c r="C7503" s="14" t="s">
        <v>1491</v>
      </c>
    </row>
    <row r="7504" spans="1:3" x14ac:dyDescent="0.25">
      <c r="A7504" s="17" t="s">
        <v>1493</v>
      </c>
      <c r="B7504" s="14" t="s">
        <v>397</v>
      </c>
      <c r="C7504" s="14" t="s">
        <v>1491</v>
      </c>
    </row>
    <row r="7505" spans="1:3" x14ac:dyDescent="0.25">
      <c r="A7505" s="17" t="s">
        <v>1492</v>
      </c>
      <c r="B7505" s="14" t="s">
        <v>397</v>
      </c>
      <c r="C7505" s="14" t="s">
        <v>1491</v>
      </c>
    </row>
    <row r="7506" spans="1:3" x14ac:dyDescent="0.25">
      <c r="A7506" s="17" t="s">
        <v>1490</v>
      </c>
      <c r="B7506" s="14" t="s">
        <v>397</v>
      </c>
      <c r="C7506" s="14" t="s">
        <v>1483</v>
      </c>
    </row>
    <row r="7507" spans="1:3" x14ac:dyDescent="0.25">
      <c r="A7507" s="17" t="s">
        <v>1489</v>
      </c>
      <c r="B7507" s="14" t="s">
        <v>397</v>
      </c>
      <c r="C7507" s="14" t="s">
        <v>1483</v>
      </c>
    </row>
    <row r="7508" spans="1:3" x14ac:dyDescent="0.25">
      <c r="A7508" s="17" t="s">
        <v>1488</v>
      </c>
      <c r="B7508" s="14" t="s">
        <v>397</v>
      </c>
      <c r="C7508" s="14" t="s">
        <v>1483</v>
      </c>
    </row>
    <row r="7509" spans="1:3" x14ac:dyDescent="0.25">
      <c r="A7509" s="17" t="s">
        <v>1487</v>
      </c>
      <c r="B7509" s="14" t="s">
        <v>397</v>
      </c>
      <c r="C7509" s="14" t="s">
        <v>1483</v>
      </c>
    </row>
    <row r="7510" spans="1:3" x14ac:dyDescent="0.25">
      <c r="A7510" s="17" t="s">
        <v>1486</v>
      </c>
      <c r="B7510" s="14" t="s">
        <v>397</v>
      </c>
      <c r="C7510" s="14" t="s">
        <v>1483</v>
      </c>
    </row>
    <row r="7511" spans="1:3" x14ac:dyDescent="0.25">
      <c r="A7511" s="17" t="s">
        <v>1485</v>
      </c>
      <c r="B7511" s="14" t="s">
        <v>397</v>
      </c>
      <c r="C7511" s="14" t="s">
        <v>1483</v>
      </c>
    </row>
    <row r="7512" spans="1:3" x14ac:dyDescent="0.25">
      <c r="A7512" s="17" t="s">
        <v>1484</v>
      </c>
      <c r="B7512" s="14" t="s">
        <v>397</v>
      </c>
      <c r="C7512" s="14" t="s">
        <v>1483</v>
      </c>
    </row>
    <row r="7513" spans="1:3" x14ac:dyDescent="0.25">
      <c r="A7513" s="17" t="s">
        <v>1482</v>
      </c>
      <c r="B7513" s="14" t="s">
        <v>397</v>
      </c>
      <c r="C7513" s="14" t="s">
        <v>1473</v>
      </c>
    </row>
    <row r="7514" spans="1:3" x14ac:dyDescent="0.25">
      <c r="A7514" s="17" t="s">
        <v>1482</v>
      </c>
      <c r="B7514" s="14" t="s">
        <v>397</v>
      </c>
      <c r="C7514" s="14" t="s">
        <v>1357</v>
      </c>
    </row>
    <row r="7515" spans="1:3" x14ac:dyDescent="0.25">
      <c r="A7515" s="17" t="s">
        <v>1481</v>
      </c>
      <c r="B7515" s="14" t="s">
        <v>397</v>
      </c>
      <c r="C7515" s="14" t="s">
        <v>1480</v>
      </c>
    </row>
    <row r="7516" spans="1:3" x14ac:dyDescent="0.25">
      <c r="A7516" s="17" t="s">
        <v>1479</v>
      </c>
      <c r="B7516" s="14" t="s">
        <v>397</v>
      </c>
      <c r="C7516" s="14" t="s">
        <v>1357</v>
      </c>
    </row>
    <row r="7517" spans="1:3" x14ac:dyDescent="0.25">
      <c r="A7517" s="17" t="s">
        <v>1478</v>
      </c>
      <c r="B7517" s="14" t="s">
        <v>397</v>
      </c>
      <c r="C7517" s="14" t="s">
        <v>1357</v>
      </c>
    </row>
    <row r="7518" spans="1:3" x14ac:dyDescent="0.25">
      <c r="A7518" s="17" t="s">
        <v>1477</v>
      </c>
      <c r="B7518" s="14" t="s">
        <v>397</v>
      </c>
      <c r="C7518" s="14" t="s">
        <v>1357</v>
      </c>
    </row>
    <row r="7519" spans="1:3" x14ac:dyDescent="0.25">
      <c r="A7519" s="17" t="s">
        <v>1476</v>
      </c>
      <c r="B7519" s="14" t="s">
        <v>397</v>
      </c>
      <c r="C7519" s="14" t="s">
        <v>1357</v>
      </c>
    </row>
    <row r="7520" spans="1:3" x14ac:dyDescent="0.25">
      <c r="A7520" s="17" t="s">
        <v>1475</v>
      </c>
      <c r="B7520" s="14" t="s">
        <v>397</v>
      </c>
      <c r="C7520" s="14" t="s">
        <v>1473</v>
      </c>
    </row>
    <row r="7521" spans="1:3" x14ac:dyDescent="0.25">
      <c r="A7521" s="17" t="s">
        <v>1475</v>
      </c>
      <c r="B7521" s="14" t="s">
        <v>397</v>
      </c>
      <c r="C7521" s="14" t="s">
        <v>1357</v>
      </c>
    </row>
    <row r="7522" spans="1:3" x14ac:dyDescent="0.25">
      <c r="A7522" s="17" t="s">
        <v>1474</v>
      </c>
      <c r="B7522" s="14" t="s">
        <v>397</v>
      </c>
      <c r="C7522" s="14" t="s">
        <v>1473</v>
      </c>
    </row>
    <row r="7523" spans="1:3" x14ac:dyDescent="0.25">
      <c r="A7523" s="17" t="s">
        <v>1474</v>
      </c>
      <c r="B7523" s="14" t="s">
        <v>397</v>
      </c>
      <c r="C7523" s="14" t="s">
        <v>1357</v>
      </c>
    </row>
    <row r="7524" spans="1:3" x14ac:dyDescent="0.25">
      <c r="A7524" s="17" t="s">
        <v>1472</v>
      </c>
      <c r="B7524" s="14" t="s">
        <v>397</v>
      </c>
      <c r="C7524" s="14" t="s">
        <v>1473</v>
      </c>
    </row>
    <row r="7525" spans="1:3" x14ac:dyDescent="0.25">
      <c r="A7525" s="17" t="s">
        <v>1472</v>
      </c>
      <c r="B7525" s="14" t="s">
        <v>397</v>
      </c>
      <c r="C7525" s="14" t="s">
        <v>1357</v>
      </c>
    </row>
    <row r="7526" spans="1:3" x14ac:dyDescent="0.25">
      <c r="A7526" s="17" t="s">
        <v>1471</v>
      </c>
      <c r="B7526" s="14" t="s">
        <v>397</v>
      </c>
      <c r="C7526" s="14" t="s">
        <v>1459</v>
      </c>
    </row>
    <row r="7527" spans="1:3" x14ac:dyDescent="0.25">
      <c r="A7527" s="17" t="s">
        <v>1470</v>
      </c>
      <c r="B7527" s="14" t="s">
        <v>397</v>
      </c>
      <c r="C7527" s="14" t="s">
        <v>1459</v>
      </c>
    </row>
    <row r="7528" spans="1:3" x14ac:dyDescent="0.25">
      <c r="A7528" s="17" t="s">
        <v>1469</v>
      </c>
      <c r="B7528" s="14" t="s">
        <v>397</v>
      </c>
      <c r="C7528" s="14" t="s">
        <v>1459</v>
      </c>
    </row>
    <row r="7529" spans="1:3" x14ac:dyDescent="0.25">
      <c r="A7529" s="17" t="s">
        <v>1468</v>
      </c>
      <c r="B7529" s="14" t="s">
        <v>397</v>
      </c>
      <c r="C7529" s="14" t="s">
        <v>1459</v>
      </c>
    </row>
    <row r="7530" spans="1:3" x14ac:dyDescent="0.25">
      <c r="A7530" s="17" t="s">
        <v>1467</v>
      </c>
      <c r="B7530" s="14" t="s">
        <v>397</v>
      </c>
      <c r="C7530" s="14" t="s">
        <v>1459</v>
      </c>
    </row>
    <row r="7531" spans="1:3" x14ac:dyDescent="0.25">
      <c r="A7531" s="17" t="s">
        <v>1466</v>
      </c>
      <c r="B7531" s="14" t="s">
        <v>397</v>
      </c>
      <c r="C7531" s="14" t="s">
        <v>1464</v>
      </c>
    </row>
    <row r="7532" spans="1:3" x14ac:dyDescent="0.25">
      <c r="A7532" s="17" t="s">
        <v>1465</v>
      </c>
      <c r="B7532" s="14" t="s">
        <v>397</v>
      </c>
      <c r="C7532" s="14" t="s">
        <v>1464</v>
      </c>
    </row>
    <row r="7533" spans="1:3" x14ac:dyDescent="0.25">
      <c r="A7533" s="17" t="s">
        <v>1463</v>
      </c>
      <c r="B7533" s="14" t="s">
        <v>397</v>
      </c>
      <c r="C7533" s="14" t="s">
        <v>1459</v>
      </c>
    </row>
    <row r="7534" spans="1:3" x14ac:dyDescent="0.25">
      <c r="A7534" s="17" t="s">
        <v>1462</v>
      </c>
      <c r="B7534" s="14" t="s">
        <v>397</v>
      </c>
      <c r="C7534" s="14" t="s">
        <v>1459</v>
      </c>
    </row>
    <row r="7535" spans="1:3" x14ac:dyDescent="0.25">
      <c r="A7535" s="17" t="s">
        <v>1461</v>
      </c>
      <c r="B7535" s="14" t="s">
        <v>397</v>
      </c>
      <c r="C7535" s="14" t="s">
        <v>1459</v>
      </c>
    </row>
    <row r="7536" spans="1:3" x14ac:dyDescent="0.25">
      <c r="A7536" s="17" t="s">
        <v>1460</v>
      </c>
      <c r="B7536" s="14" t="s">
        <v>397</v>
      </c>
      <c r="C7536" s="14" t="s">
        <v>1459</v>
      </c>
    </row>
    <row r="7537" spans="1:3" x14ac:dyDescent="0.25">
      <c r="A7537" s="17" t="s">
        <v>1458</v>
      </c>
      <c r="B7537" s="14" t="s">
        <v>397</v>
      </c>
      <c r="C7537" s="14" t="s">
        <v>1401</v>
      </c>
    </row>
    <row r="7538" spans="1:3" x14ac:dyDescent="0.25">
      <c r="A7538" s="17" t="s">
        <v>1457</v>
      </c>
      <c r="B7538" s="14" t="s">
        <v>397</v>
      </c>
      <c r="C7538" s="14" t="s">
        <v>1401</v>
      </c>
    </row>
    <row r="7539" spans="1:3" x14ac:dyDescent="0.25">
      <c r="A7539" s="17" t="s">
        <v>1456</v>
      </c>
      <c r="B7539" s="14" t="s">
        <v>397</v>
      </c>
      <c r="C7539" s="14" t="s">
        <v>1401</v>
      </c>
    </row>
    <row r="7540" spans="1:3" x14ac:dyDescent="0.25">
      <c r="A7540" s="17" t="s">
        <v>1455</v>
      </c>
      <c r="B7540" s="14" t="s">
        <v>397</v>
      </c>
      <c r="C7540" s="14" t="s">
        <v>1401</v>
      </c>
    </row>
    <row r="7541" spans="1:3" x14ac:dyDescent="0.25">
      <c r="A7541" s="17" t="s">
        <v>1454</v>
      </c>
      <c r="B7541" s="14" t="s">
        <v>397</v>
      </c>
      <c r="C7541" s="14" t="s">
        <v>1401</v>
      </c>
    </row>
    <row r="7542" spans="1:3" x14ac:dyDescent="0.25">
      <c r="A7542" s="17" t="s">
        <v>1453</v>
      </c>
      <c r="B7542" s="14" t="s">
        <v>397</v>
      </c>
      <c r="C7542" s="14" t="s">
        <v>1401</v>
      </c>
    </row>
    <row r="7543" spans="1:3" x14ac:dyDescent="0.25">
      <c r="A7543" s="17" t="s">
        <v>1452</v>
      </c>
      <c r="B7543" s="14" t="s">
        <v>397</v>
      </c>
      <c r="C7543" s="14" t="s">
        <v>1401</v>
      </c>
    </row>
    <row r="7544" spans="1:3" x14ac:dyDescent="0.25">
      <c r="A7544" s="17" t="s">
        <v>1451</v>
      </c>
      <c r="B7544" s="14" t="s">
        <v>397</v>
      </c>
      <c r="C7544" s="14" t="s">
        <v>1401</v>
      </c>
    </row>
    <row r="7545" spans="1:3" x14ac:dyDescent="0.25">
      <c r="A7545" s="17" t="s">
        <v>1450</v>
      </c>
      <c r="B7545" s="14" t="s">
        <v>397</v>
      </c>
      <c r="C7545" s="14" t="s">
        <v>1401</v>
      </c>
    </row>
    <row r="7546" spans="1:3" x14ac:dyDescent="0.25">
      <c r="A7546" s="17" t="s">
        <v>1449</v>
      </c>
      <c r="B7546" s="14" t="s">
        <v>397</v>
      </c>
      <c r="C7546" s="14" t="s">
        <v>1401</v>
      </c>
    </row>
    <row r="7547" spans="1:3" x14ac:dyDescent="0.25">
      <c r="A7547" s="17" t="s">
        <v>1448</v>
      </c>
      <c r="B7547" s="14" t="s">
        <v>397</v>
      </c>
      <c r="C7547" s="14" t="s">
        <v>1401</v>
      </c>
    </row>
    <row r="7548" spans="1:3" x14ac:dyDescent="0.25">
      <c r="A7548" s="17" t="s">
        <v>1447</v>
      </c>
      <c r="B7548" s="14" t="s">
        <v>397</v>
      </c>
      <c r="C7548" s="14" t="s">
        <v>1401</v>
      </c>
    </row>
    <row r="7549" spans="1:3" x14ac:dyDescent="0.25">
      <c r="A7549" s="17" t="s">
        <v>1446</v>
      </c>
      <c r="B7549" s="14" t="s">
        <v>397</v>
      </c>
      <c r="C7549" s="14" t="s">
        <v>1401</v>
      </c>
    </row>
    <row r="7550" spans="1:3" x14ac:dyDescent="0.25">
      <c r="A7550" s="17" t="s">
        <v>1445</v>
      </c>
      <c r="B7550" s="14" t="s">
        <v>397</v>
      </c>
      <c r="C7550" s="14" t="s">
        <v>1401</v>
      </c>
    </row>
    <row r="7551" spans="1:3" x14ac:dyDescent="0.25">
      <c r="A7551" s="17" t="s">
        <v>1444</v>
      </c>
      <c r="B7551" s="14" t="s">
        <v>397</v>
      </c>
      <c r="C7551" s="14" t="s">
        <v>1441</v>
      </c>
    </row>
    <row r="7552" spans="1:3" x14ac:dyDescent="0.25">
      <c r="A7552" s="17" t="s">
        <v>1443</v>
      </c>
      <c r="B7552" s="14" t="s">
        <v>397</v>
      </c>
      <c r="C7552" s="14" t="s">
        <v>1441</v>
      </c>
    </row>
    <row r="7553" spans="1:3" x14ac:dyDescent="0.25">
      <c r="A7553" s="17" t="s">
        <v>1442</v>
      </c>
      <c r="B7553" s="14" t="s">
        <v>397</v>
      </c>
      <c r="C7553" s="14" t="s">
        <v>1441</v>
      </c>
    </row>
    <row r="7554" spans="1:3" x14ac:dyDescent="0.25">
      <c r="A7554" s="17" t="s">
        <v>1440</v>
      </c>
      <c r="B7554" s="14" t="s">
        <v>397</v>
      </c>
      <c r="C7554" s="14" t="s">
        <v>1432</v>
      </c>
    </row>
    <row r="7555" spans="1:3" x14ac:dyDescent="0.25">
      <c r="A7555" s="17" t="s">
        <v>1439</v>
      </c>
      <c r="B7555" s="14" t="s">
        <v>397</v>
      </c>
      <c r="C7555" s="14" t="s">
        <v>1432</v>
      </c>
    </row>
    <row r="7556" spans="1:3" x14ac:dyDescent="0.25">
      <c r="A7556" s="17" t="s">
        <v>1438</v>
      </c>
      <c r="B7556" s="14" t="s">
        <v>397</v>
      </c>
      <c r="C7556" s="14" t="s">
        <v>1432</v>
      </c>
    </row>
    <row r="7557" spans="1:3" x14ac:dyDescent="0.25">
      <c r="A7557" s="17" t="s">
        <v>1437</v>
      </c>
      <c r="B7557" s="14" t="s">
        <v>397</v>
      </c>
      <c r="C7557" s="14" t="s">
        <v>1432</v>
      </c>
    </row>
    <row r="7558" spans="1:3" x14ac:dyDescent="0.25">
      <c r="A7558" s="17" t="s">
        <v>1436</v>
      </c>
      <c r="B7558" s="14" t="s">
        <v>397</v>
      </c>
      <c r="C7558" s="14" t="s">
        <v>1432</v>
      </c>
    </row>
    <row r="7559" spans="1:3" x14ac:dyDescent="0.25">
      <c r="A7559" s="17" t="s">
        <v>1435</v>
      </c>
      <c r="B7559" s="14" t="s">
        <v>397</v>
      </c>
      <c r="C7559" s="14" t="s">
        <v>1432</v>
      </c>
    </row>
    <row r="7560" spans="1:3" x14ac:dyDescent="0.25">
      <c r="A7560" s="17" t="s">
        <v>1434</v>
      </c>
      <c r="B7560" s="14" t="s">
        <v>397</v>
      </c>
      <c r="C7560" s="14" t="s">
        <v>1432</v>
      </c>
    </row>
    <row r="7561" spans="1:3" x14ac:dyDescent="0.25">
      <c r="A7561" s="17" t="s">
        <v>1433</v>
      </c>
      <c r="B7561" s="14" t="s">
        <v>397</v>
      </c>
      <c r="C7561" s="14" t="s">
        <v>1432</v>
      </c>
    </row>
    <row r="7562" spans="1:3" x14ac:dyDescent="0.25">
      <c r="A7562" s="17" t="s">
        <v>1431</v>
      </c>
      <c r="B7562" s="14" t="s">
        <v>397</v>
      </c>
      <c r="C7562" s="14" t="s">
        <v>1428</v>
      </c>
    </row>
    <row r="7563" spans="1:3" x14ac:dyDescent="0.25">
      <c r="A7563" s="17" t="s">
        <v>1430</v>
      </c>
      <c r="B7563" s="14" t="s">
        <v>397</v>
      </c>
      <c r="C7563" s="14" t="s">
        <v>1428</v>
      </c>
    </row>
    <row r="7564" spans="1:3" x14ac:dyDescent="0.25">
      <c r="A7564" s="17" t="s">
        <v>1429</v>
      </c>
      <c r="B7564" s="14" t="s">
        <v>397</v>
      </c>
      <c r="C7564" s="14" t="s">
        <v>1425</v>
      </c>
    </row>
    <row r="7565" spans="1:3" x14ac:dyDescent="0.25">
      <c r="A7565" s="17" t="s">
        <v>1429</v>
      </c>
      <c r="B7565" s="14" t="s">
        <v>397</v>
      </c>
      <c r="C7565" s="14" t="s">
        <v>1428</v>
      </c>
    </row>
    <row r="7566" spans="1:3" x14ac:dyDescent="0.25">
      <c r="A7566" s="17" t="s">
        <v>1427</v>
      </c>
      <c r="B7566" s="14" t="s">
        <v>397</v>
      </c>
      <c r="C7566" s="14" t="s">
        <v>1425</v>
      </c>
    </row>
    <row r="7567" spans="1:3" x14ac:dyDescent="0.25">
      <c r="A7567" s="17" t="s">
        <v>1426</v>
      </c>
      <c r="B7567" s="14" t="s">
        <v>397</v>
      </c>
      <c r="C7567" s="14" t="s">
        <v>1406</v>
      </c>
    </row>
    <row r="7568" spans="1:3" x14ac:dyDescent="0.25">
      <c r="A7568" s="17" t="s">
        <v>1426</v>
      </c>
      <c r="B7568" s="14" t="s">
        <v>397</v>
      </c>
      <c r="C7568" s="14" t="s">
        <v>1425</v>
      </c>
    </row>
    <row r="7569" spans="1:3" x14ac:dyDescent="0.25">
      <c r="A7569" s="17" t="s">
        <v>1424</v>
      </c>
      <c r="B7569" s="14" t="s">
        <v>397</v>
      </c>
      <c r="C7569" s="14" t="s">
        <v>1422</v>
      </c>
    </row>
    <row r="7570" spans="1:3" x14ac:dyDescent="0.25">
      <c r="A7570" s="17" t="s">
        <v>1423</v>
      </c>
      <c r="B7570" s="14" t="s">
        <v>397</v>
      </c>
      <c r="C7570" s="14" t="s">
        <v>1422</v>
      </c>
    </row>
    <row r="7571" spans="1:3" x14ac:dyDescent="0.25">
      <c r="A7571" s="17" t="s">
        <v>1421</v>
      </c>
      <c r="B7571" s="14" t="s">
        <v>397</v>
      </c>
      <c r="C7571" s="14" t="s">
        <v>1420</v>
      </c>
    </row>
    <row r="7572" spans="1:3" x14ac:dyDescent="0.25">
      <c r="A7572" s="17" t="s">
        <v>1419</v>
      </c>
      <c r="B7572" s="14" t="s">
        <v>397</v>
      </c>
      <c r="C7572" s="14" t="s">
        <v>1418</v>
      </c>
    </row>
    <row r="7573" spans="1:3" x14ac:dyDescent="0.25">
      <c r="A7573" s="17" t="s">
        <v>1417</v>
      </c>
      <c r="B7573" s="14" t="s">
        <v>397</v>
      </c>
      <c r="C7573" s="14" t="s">
        <v>1416</v>
      </c>
    </row>
    <row r="7574" spans="1:3" x14ac:dyDescent="0.25">
      <c r="A7574" s="17" t="s">
        <v>1415</v>
      </c>
      <c r="B7574" s="14" t="s">
        <v>397</v>
      </c>
      <c r="C7574" s="14" t="s">
        <v>1414</v>
      </c>
    </row>
    <row r="7575" spans="1:3" x14ac:dyDescent="0.25">
      <c r="A7575" s="17" t="s">
        <v>1413</v>
      </c>
      <c r="B7575" s="14" t="s">
        <v>397</v>
      </c>
      <c r="C7575" s="14" t="s">
        <v>1401</v>
      </c>
    </row>
    <row r="7576" spans="1:3" x14ac:dyDescent="0.25">
      <c r="A7576" s="17" t="s">
        <v>1412</v>
      </c>
      <c r="B7576" s="14" t="s">
        <v>397</v>
      </c>
      <c r="C7576" s="14" t="s">
        <v>1410</v>
      </c>
    </row>
    <row r="7577" spans="1:3" x14ac:dyDescent="0.25">
      <c r="A7577" s="17" t="s">
        <v>1411</v>
      </c>
      <c r="B7577" s="14" t="s">
        <v>397</v>
      </c>
      <c r="C7577" s="14" t="s">
        <v>1410</v>
      </c>
    </row>
    <row r="7578" spans="1:3" x14ac:dyDescent="0.25">
      <c r="A7578" s="17" t="s">
        <v>1409</v>
      </c>
      <c r="B7578" s="14" t="s">
        <v>397</v>
      </c>
      <c r="C7578" s="14" t="s">
        <v>1408</v>
      </c>
    </row>
    <row r="7579" spans="1:3" x14ac:dyDescent="0.25">
      <c r="A7579" s="17" t="s">
        <v>1407</v>
      </c>
      <c r="B7579" s="14" t="s">
        <v>397</v>
      </c>
      <c r="C7579" s="14" t="s">
        <v>1406</v>
      </c>
    </row>
    <row r="7580" spans="1:3" x14ac:dyDescent="0.25">
      <c r="A7580" s="17" t="s">
        <v>1405</v>
      </c>
      <c r="B7580" s="14" t="s">
        <v>397</v>
      </c>
      <c r="C7580" s="14" t="s">
        <v>1401</v>
      </c>
    </row>
    <row r="7581" spans="1:3" x14ac:dyDescent="0.25">
      <c r="A7581" s="17" t="s">
        <v>1404</v>
      </c>
      <c r="B7581" s="14" t="s">
        <v>397</v>
      </c>
      <c r="C7581" s="14" t="s">
        <v>1401</v>
      </c>
    </row>
    <row r="7582" spans="1:3" x14ac:dyDescent="0.25">
      <c r="A7582" s="17" t="s">
        <v>1403</v>
      </c>
      <c r="B7582" s="14" t="s">
        <v>397</v>
      </c>
      <c r="C7582" s="14" t="s">
        <v>1401</v>
      </c>
    </row>
    <row r="7583" spans="1:3" x14ac:dyDescent="0.25">
      <c r="A7583" s="17" t="s">
        <v>1402</v>
      </c>
      <c r="B7583" s="14" t="s">
        <v>397</v>
      </c>
      <c r="C7583" s="14" t="s">
        <v>1401</v>
      </c>
    </row>
    <row r="7584" spans="1:3" x14ac:dyDescent="0.25">
      <c r="A7584" s="17" t="s">
        <v>1400</v>
      </c>
      <c r="B7584" s="14" t="s">
        <v>397</v>
      </c>
      <c r="C7584" s="14" t="s">
        <v>1350</v>
      </c>
    </row>
    <row r="7585" spans="1:3" x14ac:dyDescent="0.25">
      <c r="A7585" s="17" t="s">
        <v>1400</v>
      </c>
      <c r="B7585" s="14" t="s">
        <v>397</v>
      </c>
      <c r="C7585" s="14" t="s">
        <v>1347</v>
      </c>
    </row>
    <row r="7586" spans="1:3" x14ac:dyDescent="0.25">
      <c r="A7586" s="17" t="s">
        <v>1399</v>
      </c>
      <c r="B7586" s="14" t="s">
        <v>397</v>
      </c>
      <c r="C7586" s="14" t="s">
        <v>1347</v>
      </c>
    </row>
    <row r="7587" spans="1:3" x14ac:dyDescent="0.25">
      <c r="A7587" s="17" t="s">
        <v>1398</v>
      </c>
      <c r="B7587" s="14" t="s">
        <v>397</v>
      </c>
      <c r="C7587" s="14" t="s">
        <v>1347</v>
      </c>
    </row>
    <row r="7588" spans="1:3" x14ac:dyDescent="0.25">
      <c r="A7588" s="17" t="s">
        <v>1397</v>
      </c>
      <c r="B7588" s="14" t="s">
        <v>397</v>
      </c>
      <c r="C7588" s="14" t="s">
        <v>1347</v>
      </c>
    </row>
    <row r="7589" spans="1:3" x14ac:dyDescent="0.25">
      <c r="A7589" s="17" t="s">
        <v>1396</v>
      </c>
      <c r="B7589" s="14" t="s">
        <v>397</v>
      </c>
      <c r="C7589" s="14" t="s">
        <v>1347</v>
      </c>
    </row>
    <row r="7590" spans="1:3" x14ac:dyDescent="0.25">
      <c r="A7590" s="17" t="s">
        <v>1395</v>
      </c>
      <c r="B7590" s="14" t="s">
        <v>397</v>
      </c>
      <c r="C7590" s="14" t="s">
        <v>1347</v>
      </c>
    </row>
    <row r="7591" spans="1:3" x14ac:dyDescent="0.25">
      <c r="A7591" s="17" t="s">
        <v>1394</v>
      </c>
      <c r="B7591" s="14" t="s">
        <v>397</v>
      </c>
      <c r="C7591" s="14" t="s">
        <v>1347</v>
      </c>
    </row>
    <row r="7592" spans="1:3" x14ac:dyDescent="0.25">
      <c r="A7592" s="17" t="s">
        <v>1393</v>
      </c>
      <c r="B7592" s="14" t="s">
        <v>397</v>
      </c>
      <c r="C7592" s="14" t="s">
        <v>1347</v>
      </c>
    </row>
    <row r="7593" spans="1:3" x14ac:dyDescent="0.25">
      <c r="A7593" s="17" t="s">
        <v>1392</v>
      </c>
      <c r="B7593" s="14" t="s">
        <v>397</v>
      </c>
      <c r="C7593" s="14" t="s">
        <v>1347</v>
      </c>
    </row>
    <row r="7594" spans="1:3" x14ac:dyDescent="0.25">
      <c r="A7594" s="17" t="s">
        <v>1391</v>
      </c>
      <c r="B7594" s="14" t="s">
        <v>397</v>
      </c>
      <c r="C7594" s="14" t="s">
        <v>1317</v>
      </c>
    </row>
    <row r="7595" spans="1:3" x14ac:dyDescent="0.25">
      <c r="A7595" s="17" t="s">
        <v>1390</v>
      </c>
      <c r="B7595" s="14" t="s">
        <v>397</v>
      </c>
      <c r="C7595" s="14" t="s">
        <v>1317</v>
      </c>
    </row>
    <row r="7596" spans="1:3" x14ac:dyDescent="0.25">
      <c r="A7596" s="17" t="s">
        <v>1389</v>
      </c>
      <c r="B7596" s="14" t="s">
        <v>397</v>
      </c>
      <c r="C7596" s="14" t="s">
        <v>1317</v>
      </c>
    </row>
    <row r="7597" spans="1:3" x14ac:dyDescent="0.25">
      <c r="A7597" s="17" t="s">
        <v>1388</v>
      </c>
      <c r="B7597" s="14" t="s">
        <v>397</v>
      </c>
      <c r="C7597" s="14" t="s">
        <v>1317</v>
      </c>
    </row>
    <row r="7598" spans="1:3" x14ac:dyDescent="0.25">
      <c r="A7598" s="17" t="s">
        <v>1387</v>
      </c>
      <c r="B7598" s="14" t="s">
        <v>397</v>
      </c>
      <c r="C7598" s="14" t="s">
        <v>1317</v>
      </c>
    </row>
    <row r="7599" spans="1:3" x14ac:dyDescent="0.25">
      <c r="A7599" s="17" t="s">
        <v>1386</v>
      </c>
      <c r="B7599" s="14" t="s">
        <v>397</v>
      </c>
      <c r="C7599" s="14" t="s">
        <v>1317</v>
      </c>
    </row>
    <row r="7600" spans="1:3" x14ac:dyDescent="0.25">
      <c r="A7600" s="17" t="s">
        <v>1385</v>
      </c>
      <c r="B7600" s="14" t="s">
        <v>397</v>
      </c>
      <c r="C7600" s="14" t="s">
        <v>1328</v>
      </c>
    </row>
    <row r="7601" spans="1:3" x14ac:dyDescent="0.25">
      <c r="A7601" s="17" t="s">
        <v>1384</v>
      </c>
      <c r="B7601" s="14" t="s">
        <v>397</v>
      </c>
      <c r="C7601" s="14" t="s">
        <v>1328</v>
      </c>
    </row>
    <row r="7602" spans="1:3" x14ac:dyDescent="0.25">
      <c r="A7602" s="17" t="s">
        <v>1383</v>
      </c>
      <c r="B7602" s="14" t="s">
        <v>397</v>
      </c>
      <c r="C7602" s="14" t="s">
        <v>1339</v>
      </c>
    </row>
    <row r="7603" spans="1:3" x14ac:dyDescent="0.25">
      <c r="A7603" s="17" t="s">
        <v>1382</v>
      </c>
      <c r="B7603" s="14" t="s">
        <v>397</v>
      </c>
      <c r="C7603" s="14" t="s">
        <v>1339</v>
      </c>
    </row>
    <row r="7604" spans="1:3" x14ac:dyDescent="0.25">
      <c r="A7604" s="17" t="s">
        <v>1381</v>
      </c>
      <c r="B7604" s="14" t="s">
        <v>397</v>
      </c>
      <c r="C7604" s="14" t="s">
        <v>1328</v>
      </c>
    </row>
    <row r="7605" spans="1:3" x14ac:dyDescent="0.25">
      <c r="A7605" s="17" t="s">
        <v>1380</v>
      </c>
      <c r="B7605" s="14" t="s">
        <v>397</v>
      </c>
      <c r="C7605" s="14" t="s">
        <v>1328</v>
      </c>
    </row>
    <row r="7606" spans="1:3" x14ac:dyDescent="0.25">
      <c r="A7606" s="17" t="s">
        <v>1379</v>
      </c>
      <c r="B7606" s="14" t="s">
        <v>397</v>
      </c>
      <c r="C7606" s="14" t="s">
        <v>1328</v>
      </c>
    </row>
    <row r="7607" spans="1:3" x14ac:dyDescent="0.25">
      <c r="A7607" s="17" t="s">
        <v>1378</v>
      </c>
      <c r="B7607" s="14" t="s">
        <v>397</v>
      </c>
      <c r="C7607" s="14" t="s">
        <v>1372</v>
      </c>
    </row>
    <row r="7608" spans="1:3" x14ac:dyDescent="0.25">
      <c r="A7608" s="17" t="s">
        <v>1377</v>
      </c>
      <c r="B7608" s="14" t="s">
        <v>397</v>
      </c>
      <c r="C7608" s="14" t="s">
        <v>1372</v>
      </c>
    </row>
    <row r="7609" spans="1:3" x14ac:dyDescent="0.25">
      <c r="A7609" s="17" t="s">
        <v>1376</v>
      </c>
      <c r="B7609" s="14" t="s">
        <v>397</v>
      </c>
      <c r="C7609" s="14" t="s">
        <v>1372</v>
      </c>
    </row>
    <row r="7610" spans="1:3" x14ac:dyDescent="0.25">
      <c r="A7610" s="17" t="s">
        <v>1376</v>
      </c>
      <c r="B7610" s="14" t="s">
        <v>397</v>
      </c>
      <c r="C7610" s="14" t="s">
        <v>1375</v>
      </c>
    </row>
    <row r="7611" spans="1:3" x14ac:dyDescent="0.25">
      <c r="A7611" s="17" t="s">
        <v>1374</v>
      </c>
      <c r="B7611" s="14" t="s">
        <v>397</v>
      </c>
      <c r="C7611" s="14" t="s">
        <v>1372</v>
      </c>
    </row>
    <row r="7612" spans="1:3" x14ac:dyDescent="0.25">
      <c r="A7612" s="17" t="s">
        <v>1373</v>
      </c>
      <c r="B7612" s="14" t="s">
        <v>397</v>
      </c>
      <c r="C7612" s="14" t="s">
        <v>1372</v>
      </c>
    </row>
    <row r="7613" spans="1:3" x14ac:dyDescent="0.25">
      <c r="A7613" s="17" t="s">
        <v>1371</v>
      </c>
      <c r="B7613" s="14" t="s">
        <v>397</v>
      </c>
      <c r="C7613" s="14" t="s">
        <v>1366</v>
      </c>
    </row>
    <row r="7614" spans="1:3" x14ac:dyDescent="0.25">
      <c r="A7614" s="17" t="s">
        <v>1370</v>
      </c>
      <c r="B7614" s="14" t="s">
        <v>397</v>
      </c>
      <c r="C7614" s="14" t="s">
        <v>1368</v>
      </c>
    </row>
    <row r="7615" spans="1:3" x14ac:dyDescent="0.25">
      <c r="A7615" s="17" t="s">
        <v>1369</v>
      </c>
      <c r="B7615" s="14" t="s">
        <v>397</v>
      </c>
      <c r="C7615" s="14" t="s">
        <v>1368</v>
      </c>
    </row>
    <row r="7616" spans="1:3" x14ac:dyDescent="0.25">
      <c r="A7616" s="17" t="s">
        <v>1367</v>
      </c>
      <c r="B7616" s="14" t="s">
        <v>397</v>
      </c>
      <c r="C7616" s="14" t="s">
        <v>1366</v>
      </c>
    </row>
    <row r="7617" spans="1:3" x14ac:dyDescent="0.25">
      <c r="A7617" s="17" t="s">
        <v>1365</v>
      </c>
      <c r="B7617" s="14" t="s">
        <v>397</v>
      </c>
      <c r="C7617" s="14" t="s">
        <v>1363</v>
      </c>
    </row>
    <row r="7618" spans="1:3" x14ac:dyDescent="0.25">
      <c r="A7618" s="17" t="s">
        <v>1364</v>
      </c>
      <c r="B7618" s="14" t="s">
        <v>397</v>
      </c>
      <c r="C7618" s="14" t="s">
        <v>1363</v>
      </c>
    </row>
    <row r="7619" spans="1:3" x14ac:dyDescent="0.25">
      <c r="A7619" s="17" t="s">
        <v>1362</v>
      </c>
      <c r="B7619" s="14" t="s">
        <v>397</v>
      </c>
      <c r="C7619" s="14" t="s">
        <v>1361</v>
      </c>
    </row>
    <row r="7620" spans="1:3" x14ac:dyDescent="0.25">
      <c r="A7620" s="17" t="s">
        <v>1360</v>
      </c>
      <c r="B7620" s="14" t="s">
        <v>397</v>
      </c>
      <c r="C7620" s="14" t="s">
        <v>1359</v>
      </c>
    </row>
    <row r="7621" spans="1:3" x14ac:dyDescent="0.25">
      <c r="A7621" s="17" t="s">
        <v>1358</v>
      </c>
      <c r="B7621" s="14" t="s">
        <v>397</v>
      </c>
      <c r="C7621" s="14" t="s">
        <v>1357</v>
      </c>
    </row>
    <row r="7622" spans="1:3" x14ac:dyDescent="0.25">
      <c r="A7622" s="17" t="s">
        <v>1356</v>
      </c>
      <c r="B7622" s="14" t="s">
        <v>397</v>
      </c>
      <c r="C7622" s="14" t="s">
        <v>1355</v>
      </c>
    </row>
    <row r="7623" spans="1:3" x14ac:dyDescent="0.25">
      <c r="A7623" s="17" t="s">
        <v>1354</v>
      </c>
      <c r="B7623" s="14" t="s">
        <v>397</v>
      </c>
      <c r="C7623" s="14" t="s">
        <v>1352</v>
      </c>
    </row>
    <row r="7624" spans="1:3" x14ac:dyDescent="0.25">
      <c r="A7624" s="17" t="s">
        <v>1353</v>
      </c>
      <c r="B7624" s="14" t="s">
        <v>397</v>
      </c>
      <c r="C7624" s="14" t="s">
        <v>1352</v>
      </c>
    </row>
    <row r="7625" spans="1:3" x14ac:dyDescent="0.25">
      <c r="A7625" s="17" t="s">
        <v>1351</v>
      </c>
      <c r="B7625" s="14" t="s">
        <v>397</v>
      </c>
      <c r="C7625" s="14" t="s">
        <v>1350</v>
      </c>
    </row>
    <row r="7626" spans="1:3" x14ac:dyDescent="0.25">
      <c r="A7626" s="17" t="s">
        <v>1349</v>
      </c>
      <c r="B7626" s="14" t="s">
        <v>397</v>
      </c>
      <c r="C7626" s="14" t="s">
        <v>1347</v>
      </c>
    </row>
    <row r="7627" spans="1:3" x14ac:dyDescent="0.25">
      <c r="A7627" s="17" t="s">
        <v>1348</v>
      </c>
      <c r="B7627" s="14" t="s">
        <v>397</v>
      </c>
      <c r="C7627" s="14" t="s">
        <v>1347</v>
      </c>
    </row>
    <row r="7628" spans="1:3" x14ac:dyDescent="0.25">
      <c r="A7628" s="17" t="s">
        <v>1346</v>
      </c>
      <c r="B7628" s="14" t="s">
        <v>397</v>
      </c>
      <c r="C7628" s="14" t="s">
        <v>1345</v>
      </c>
    </row>
    <row r="7629" spans="1:3" x14ac:dyDescent="0.25">
      <c r="A7629" s="17" t="s">
        <v>1344</v>
      </c>
      <c r="B7629" s="14" t="s">
        <v>397</v>
      </c>
      <c r="C7629" s="14" t="s">
        <v>1343</v>
      </c>
    </row>
    <row r="7630" spans="1:3" x14ac:dyDescent="0.25">
      <c r="A7630" s="17" t="s">
        <v>1342</v>
      </c>
      <c r="B7630" s="14" t="s">
        <v>397</v>
      </c>
      <c r="C7630" s="14" t="s">
        <v>1336</v>
      </c>
    </row>
    <row r="7631" spans="1:3" x14ac:dyDescent="0.25">
      <c r="A7631" s="17" t="s">
        <v>1341</v>
      </c>
      <c r="B7631" s="14" t="s">
        <v>397</v>
      </c>
      <c r="C7631" s="14" t="s">
        <v>1336</v>
      </c>
    </row>
    <row r="7632" spans="1:3" x14ac:dyDescent="0.25">
      <c r="A7632" s="17" t="s">
        <v>1340</v>
      </c>
      <c r="B7632" s="14" t="s">
        <v>397</v>
      </c>
      <c r="C7632" s="14" t="s">
        <v>1336</v>
      </c>
    </row>
    <row r="7633" spans="1:3" x14ac:dyDescent="0.25">
      <c r="A7633" s="17" t="s">
        <v>1340</v>
      </c>
      <c r="B7633" s="14" t="s">
        <v>397</v>
      </c>
      <c r="C7633" s="14" t="s">
        <v>1339</v>
      </c>
    </row>
    <row r="7634" spans="1:3" x14ac:dyDescent="0.25">
      <c r="A7634" s="17" t="s">
        <v>1338</v>
      </c>
      <c r="B7634" s="14" t="s">
        <v>397</v>
      </c>
      <c r="C7634" s="14" t="s">
        <v>1336</v>
      </c>
    </row>
    <row r="7635" spans="1:3" x14ac:dyDescent="0.25">
      <c r="A7635" s="17" t="s">
        <v>1337</v>
      </c>
      <c r="B7635" s="14" t="s">
        <v>397</v>
      </c>
      <c r="C7635" s="14" t="s">
        <v>1336</v>
      </c>
    </row>
    <row r="7636" spans="1:3" x14ac:dyDescent="0.25">
      <c r="A7636" s="17" t="s">
        <v>1335</v>
      </c>
      <c r="B7636" s="14" t="s">
        <v>397</v>
      </c>
      <c r="C7636" s="14" t="s">
        <v>1334</v>
      </c>
    </row>
    <row r="7637" spans="1:3" x14ac:dyDescent="0.25">
      <c r="A7637" s="17" t="s">
        <v>1333</v>
      </c>
      <c r="B7637" s="14" t="s">
        <v>397</v>
      </c>
      <c r="C7637" s="14" t="s">
        <v>1317</v>
      </c>
    </row>
    <row r="7638" spans="1:3" x14ac:dyDescent="0.25">
      <c r="A7638" s="17" t="s">
        <v>1331</v>
      </c>
      <c r="B7638" s="14" t="s">
        <v>397</v>
      </c>
      <c r="C7638" s="14" t="s">
        <v>1332</v>
      </c>
    </row>
    <row r="7639" spans="1:3" x14ac:dyDescent="0.25">
      <c r="A7639" s="17" t="s">
        <v>1331</v>
      </c>
      <c r="B7639" s="14" t="s">
        <v>397</v>
      </c>
      <c r="C7639" s="14" t="s">
        <v>1328</v>
      </c>
    </row>
    <row r="7640" spans="1:3" x14ac:dyDescent="0.25">
      <c r="A7640" s="17" t="s">
        <v>1330</v>
      </c>
      <c r="B7640" s="14" t="s">
        <v>397</v>
      </c>
      <c r="C7640" s="14" t="s">
        <v>1328</v>
      </c>
    </row>
    <row r="7641" spans="1:3" x14ac:dyDescent="0.25">
      <c r="A7641" s="17" t="s">
        <v>1329</v>
      </c>
      <c r="B7641" s="14" t="s">
        <v>397</v>
      </c>
      <c r="C7641" s="14" t="s">
        <v>1328</v>
      </c>
    </row>
    <row r="7642" spans="1:3" x14ac:dyDescent="0.25">
      <c r="A7642" s="17" t="s">
        <v>1327</v>
      </c>
      <c r="B7642" s="14" t="s">
        <v>397</v>
      </c>
      <c r="C7642" s="14" t="s">
        <v>1323</v>
      </c>
    </row>
    <row r="7643" spans="1:3" x14ac:dyDescent="0.25">
      <c r="A7643" s="17" t="s">
        <v>1326</v>
      </c>
      <c r="B7643" s="14" t="s">
        <v>397</v>
      </c>
      <c r="C7643" s="14" t="s">
        <v>1323</v>
      </c>
    </row>
    <row r="7644" spans="1:3" x14ac:dyDescent="0.25">
      <c r="A7644" s="17" t="s">
        <v>1325</v>
      </c>
      <c r="B7644" s="14" t="s">
        <v>397</v>
      </c>
      <c r="C7644" s="14" t="s">
        <v>1323</v>
      </c>
    </row>
    <row r="7645" spans="1:3" x14ac:dyDescent="0.25">
      <c r="A7645" s="17" t="s">
        <v>1324</v>
      </c>
      <c r="B7645" s="14" t="s">
        <v>397</v>
      </c>
      <c r="C7645" s="14" t="s">
        <v>1323</v>
      </c>
    </row>
    <row r="7646" spans="1:3" x14ac:dyDescent="0.25">
      <c r="A7646" s="17" t="s">
        <v>1322</v>
      </c>
      <c r="B7646" s="14" t="s">
        <v>397</v>
      </c>
      <c r="C7646" s="14" t="s">
        <v>1317</v>
      </c>
    </row>
    <row r="7647" spans="1:3" x14ac:dyDescent="0.25">
      <c r="A7647" s="17" t="s">
        <v>1321</v>
      </c>
      <c r="B7647" s="14" t="s">
        <v>397</v>
      </c>
      <c r="C7647" s="14" t="s">
        <v>1319</v>
      </c>
    </row>
    <row r="7648" spans="1:3" x14ac:dyDescent="0.25">
      <c r="A7648" s="17" t="s">
        <v>1320</v>
      </c>
      <c r="B7648" s="14" t="s">
        <v>397</v>
      </c>
      <c r="C7648" s="14" t="s">
        <v>1319</v>
      </c>
    </row>
    <row r="7649" spans="1:3" x14ac:dyDescent="0.25">
      <c r="A7649" s="17" t="s">
        <v>1318</v>
      </c>
      <c r="B7649" s="14" t="s">
        <v>397</v>
      </c>
      <c r="C7649" s="14" t="s">
        <v>1317</v>
      </c>
    </row>
    <row r="7650" spans="1:3" x14ac:dyDescent="0.25">
      <c r="A7650" s="17" t="s">
        <v>1318</v>
      </c>
      <c r="B7650" s="14" t="s">
        <v>397</v>
      </c>
      <c r="C7650" s="14" t="s">
        <v>1312</v>
      </c>
    </row>
    <row r="7651" spans="1:3" x14ac:dyDescent="0.25">
      <c r="A7651" s="17" t="s">
        <v>1316</v>
      </c>
      <c r="B7651" s="14" t="s">
        <v>397</v>
      </c>
      <c r="C7651" s="14" t="s">
        <v>1317</v>
      </c>
    </row>
    <row r="7652" spans="1:3" x14ac:dyDescent="0.25">
      <c r="A7652" s="17" t="s">
        <v>1316</v>
      </c>
      <c r="B7652" s="14" t="s">
        <v>397</v>
      </c>
      <c r="C7652" s="14" t="s">
        <v>1312</v>
      </c>
    </row>
    <row r="7653" spans="1:3" x14ac:dyDescent="0.25">
      <c r="A7653" s="17" t="s">
        <v>1315</v>
      </c>
      <c r="B7653" s="14" t="s">
        <v>397</v>
      </c>
      <c r="C7653" s="14" t="s">
        <v>1312</v>
      </c>
    </row>
    <row r="7654" spans="1:3" x14ac:dyDescent="0.25">
      <c r="A7654" s="17" t="s">
        <v>1314</v>
      </c>
      <c r="B7654" s="14" t="s">
        <v>397</v>
      </c>
      <c r="C7654" s="14" t="s">
        <v>1312</v>
      </c>
    </row>
    <row r="7655" spans="1:3" x14ac:dyDescent="0.25">
      <c r="A7655" s="17" t="s">
        <v>1313</v>
      </c>
      <c r="B7655" s="14" t="s">
        <v>397</v>
      </c>
      <c r="C7655" s="14" t="s">
        <v>1312</v>
      </c>
    </row>
    <row r="7656" spans="1:3" x14ac:dyDescent="0.25">
      <c r="A7656" s="17" t="s">
        <v>1311</v>
      </c>
      <c r="B7656" s="14" t="s">
        <v>397</v>
      </c>
      <c r="C7656" s="14" t="s">
        <v>1310</v>
      </c>
    </row>
    <row r="7657" spans="1:3" x14ac:dyDescent="0.25">
      <c r="A7657" s="17" t="s">
        <v>1309</v>
      </c>
      <c r="B7657" s="14" t="s">
        <v>397</v>
      </c>
      <c r="C7657" s="14" t="s">
        <v>1307</v>
      </c>
    </row>
    <row r="7658" spans="1:3" x14ac:dyDescent="0.25">
      <c r="A7658" s="17" t="s">
        <v>1308</v>
      </c>
      <c r="B7658" s="14" t="s">
        <v>397</v>
      </c>
      <c r="C7658" s="14" t="s">
        <v>1307</v>
      </c>
    </row>
    <row r="7659" spans="1:3" x14ac:dyDescent="0.25">
      <c r="A7659" s="17" t="s">
        <v>1306</v>
      </c>
      <c r="B7659" s="14" t="s">
        <v>397</v>
      </c>
      <c r="C7659" s="14" t="s">
        <v>1304</v>
      </c>
    </row>
    <row r="7660" spans="1:3" x14ac:dyDescent="0.25">
      <c r="A7660" s="17" t="s">
        <v>1305</v>
      </c>
      <c r="B7660" s="14" t="s">
        <v>397</v>
      </c>
      <c r="C7660" s="14" t="s">
        <v>1304</v>
      </c>
    </row>
    <row r="7661" spans="1:3" x14ac:dyDescent="0.25">
      <c r="A7661" s="17" t="s">
        <v>1303</v>
      </c>
      <c r="B7661" s="14" t="s">
        <v>397</v>
      </c>
      <c r="C7661" s="14" t="s">
        <v>1241</v>
      </c>
    </row>
    <row r="7662" spans="1:3" x14ac:dyDescent="0.25">
      <c r="A7662" s="17" t="s">
        <v>1302</v>
      </c>
      <c r="B7662" s="14" t="s">
        <v>397</v>
      </c>
      <c r="C7662" s="14" t="s">
        <v>1241</v>
      </c>
    </row>
    <row r="7663" spans="1:3" x14ac:dyDescent="0.25">
      <c r="A7663" s="17" t="s">
        <v>1301</v>
      </c>
      <c r="B7663" s="14" t="s">
        <v>397</v>
      </c>
      <c r="C7663" s="14" t="s">
        <v>1241</v>
      </c>
    </row>
    <row r="7664" spans="1:3" x14ac:dyDescent="0.25">
      <c r="A7664" s="17" t="s">
        <v>1300</v>
      </c>
      <c r="B7664" s="14" t="s">
        <v>397</v>
      </c>
      <c r="C7664" s="14" t="s">
        <v>1241</v>
      </c>
    </row>
    <row r="7665" spans="1:3" x14ac:dyDescent="0.25">
      <c r="A7665" s="17" t="s">
        <v>1299</v>
      </c>
      <c r="B7665" s="14" t="s">
        <v>397</v>
      </c>
      <c r="C7665" s="14" t="s">
        <v>1241</v>
      </c>
    </row>
    <row r="7666" spans="1:3" x14ac:dyDescent="0.25">
      <c r="A7666" s="17" t="s">
        <v>1298</v>
      </c>
      <c r="B7666" s="14" t="s">
        <v>397</v>
      </c>
      <c r="C7666" s="14" t="s">
        <v>1241</v>
      </c>
    </row>
    <row r="7667" spans="1:3" x14ac:dyDescent="0.25">
      <c r="A7667" s="17" t="s">
        <v>1297</v>
      </c>
      <c r="B7667" s="14" t="s">
        <v>397</v>
      </c>
      <c r="C7667" s="14" t="s">
        <v>1241</v>
      </c>
    </row>
    <row r="7668" spans="1:3" x14ac:dyDescent="0.25">
      <c r="A7668" s="17" t="s">
        <v>1296</v>
      </c>
      <c r="B7668" s="14" t="s">
        <v>397</v>
      </c>
      <c r="C7668" s="14" t="s">
        <v>1241</v>
      </c>
    </row>
    <row r="7669" spans="1:3" x14ac:dyDescent="0.25">
      <c r="A7669" s="17" t="s">
        <v>1295</v>
      </c>
      <c r="B7669" s="14" t="s">
        <v>397</v>
      </c>
      <c r="C7669" s="14" t="s">
        <v>1241</v>
      </c>
    </row>
    <row r="7670" spans="1:3" x14ac:dyDescent="0.25">
      <c r="A7670" s="17" t="s">
        <v>1294</v>
      </c>
      <c r="B7670" s="14" t="s">
        <v>397</v>
      </c>
      <c r="C7670" s="14" t="s">
        <v>1241</v>
      </c>
    </row>
    <row r="7671" spans="1:3" x14ac:dyDescent="0.25">
      <c r="A7671" s="17" t="s">
        <v>1293</v>
      </c>
      <c r="B7671" s="14" t="s">
        <v>397</v>
      </c>
      <c r="C7671" s="14" t="s">
        <v>1241</v>
      </c>
    </row>
    <row r="7672" spans="1:3" x14ac:dyDescent="0.25">
      <c r="A7672" s="17" t="s">
        <v>1292</v>
      </c>
      <c r="B7672" s="14" t="s">
        <v>397</v>
      </c>
      <c r="C7672" s="14" t="s">
        <v>1241</v>
      </c>
    </row>
    <row r="7673" spans="1:3" x14ac:dyDescent="0.25">
      <c r="A7673" s="17" t="s">
        <v>1291</v>
      </c>
      <c r="B7673" s="14" t="s">
        <v>397</v>
      </c>
      <c r="C7673" s="14" t="s">
        <v>1241</v>
      </c>
    </row>
    <row r="7674" spans="1:3" x14ac:dyDescent="0.25">
      <c r="A7674" s="17" t="s">
        <v>1290</v>
      </c>
      <c r="B7674" s="14" t="s">
        <v>397</v>
      </c>
      <c r="C7674" s="14" t="s">
        <v>1241</v>
      </c>
    </row>
    <row r="7675" spans="1:3" x14ac:dyDescent="0.25">
      <c r="A7675" s="17" t="s">
        <v>1289</v>
      </c>
      <c r="B7675" s="14" t="s">
        <v>397</v>
      </c>
      <c r="C7675" s="14" t="s">
        <v>1241</v>
      </c>
    </row>
    <row r="7676" spans="1:3" x14ac:dyDescent="0.25">
      <c r="A7676" s="17" t="s">
        <v>1288</v>
      </c>
      <c r="B7676" s="14" t="s">
        <v>397</v>
      </c>
      <c r="C7676" s="14" t="s">
        <v>1241</v>
      </c>
    </row>
    <row r="7677" spans="1:3" x14ac:dyDescent="0.25">
      <c r="A7677" s="17" t="s">
        <v>1287</v>
      </c>
      <c r="B7677" s="14" t="s">
        <v>397</v>
      </c>
      <c r="C7677" s="14" t="s">
        <v>1241</v>
      </c>
    </row>
    <row r="7678" spans="1:3" x14ac:dyDescent="0.25">
      <c r="A7678" s="17" t="s">
        <v>1286</v>
      </c>
      <c r="B7678" s="14" t="s">
        <v>397</v>
      </c>
      <c r="C7678" s="14" t="s">
        <v>1241</v>
      </c>
    </row>
    <row r="7679" spans="1:3" x14ac:dyDescent="0.25">
      <c r="A7679" s="17" t="s">
        <v>1285</v>
      </c>
      <c r="B7679" s="14" t="s">
        <v>397</v>
      </c>
      <c r="C7679" s="14" t="s">
        <v>1241</v>
      </c>
    </row>
    <row r="7680" spans="1:3" x14ac:dyDescent="0.25">
      <c r="A7680" s="17" t="s">
        <v>1284</v>
      </c>
      <c r="B7680" s="14" t="s">
        <v>397</v>
      </c>
      <c r="C7680" s="14" t="s">
        <v>1241</v>
      </c>
    </row>
    <row r="7681" spans="1:3" x14ac:dyDescent="0.25">
      <c r="A7681" s="17" t="s">
        <v>1283</v>
      </c>
      <c r="B7681" s="14" t="s">
        <v>397</v>
      </c>
      <c r="C7681" s="14" t="s">
        <v>1241</v>
      </c>
    </row>
    <row r="7682" spans="1:3" x14ac:dyDescent="0.25">
      <c r="A7682" s="17" t="s">
        <v>1282</v>
      </c>
      <c r="B7682" s="14" t="s">
        <v>397</v>
      </c>
      <c r="C7682" s="14" t="s">
        <v>1241</v>
      </c>
    </row>
    <row r="7683" spans="1:3" x14ac:dyDescent="0.25">
      <c r="A7683" s="17" t="s">
        <v>1281</v>
      </c>
      <c r="B7683" s="14" t="s">
        <v>397</v>
      </c>
      <c r="C7683" s="14" t="s">
        <v>1241</v>
      </c>
    </row>
    <row r="7684" spans="1:3" x14ac:dyDescent="0.25">
      <c r="A7684" s="17" t="s">
        <v>1280</v>
      </c>
      <c r="B7684" s="14" t="s">
        <v>397</v>
      </c>
      <c r="C7684" s="14" t="s">
        <v>1241</v>
      </c>
    </row>
    <row r="7685" spans="1:3" x14ac:dyDescent="0.25">
      <c r="A7685" s="17" t="s">
        <v>1279</v>
      </c>
      <c r="B7685" s="14" t="s">
        <v>397</v>
      </c>
      <c r="C7685" s="14" t="s">
        <v>1249</v>
      </c>
    </row>
    <row r="7686" spans="1:3" x14ac:dyDescent="0.25">
      <c r="A7686" s="17" t="s">
        <v>1278</v>
      </c>
      <c r="B7686" s="14" t="s">
        <v>397</v>
      </c>
      <c r="C7686" s="14" t="s">
        <v>1249</v>
      </c>
    </row>
    <row r="7687" spans="1:3" x14ac:dyDescent="0.25">
      <c r="A7687" s="17" t="s">
        <v>1277</v>
      </c>
      <c r="B7687" s="14" t="s">
        <v>397</v>
      </c>
      <c r="C7687" s="14" t="s">
        <v>1249</v>
      </c>
    </row>
    <row r="7688" spans="1:3" x14ac:dyDescent="0.25">
      <c r="A7688" s="17" t="s">
        <v>1276</v>
      </c>
      <c r="B7688" s="14" t="s">
        <v>397</v>
      </c>
      <c r="C7688" s="14" t="s">
        <v>1247</v>
      </c>
    </row>
    <row r="7689" spans="1:3" x14ac:dyDescent="0.25">
      <c r="A7689" s="17" t="s">
        <v>1275</v>
      </c>
      <c r="B7689" s="14" t="s">
        <v>397</v>
      </c>
      <c r="C7689" s="14" t="s">
        <v>1247</v>
      </c>
    </row>
    <row r="7690" spans="1:3" x14ac:dyDescent="0.25">
      <c r="A7690" s="17" t="s">
        <v>1274</v>
      </c>
      <c r="B7690" s="14" t="s">
        <v>397</v>
      </c>
      <c r="C7690" s="14" t="s">
        <v>1247</v>
      </c>
    </row>
    <row r="7691" spans="1:3" x14ac:dyDescent="0.25">
      <c r="A7691" s="17" t="s">
        <v>1273</v>
      </c>
      <c r="B7691" s="14" t="s">
        <v>397</v>
      </c>
      <c r="C7691" s="14" t="s">
        <v>1241</v>
      </c>
    </row>
    <row r="7692" spans="1:3" x14ac:dyDescent="0.25">
      <c r="A7692" s="17" t="s">
        <v>1272</v>
      </c>
      <c r="B7692" s="14" t="s">
        <v>397</v>
      </c>
      <c r="C7692" s="14" t="s">
        <v>1241</v>
      </c>
    </row>
    <row r="7693" spans="1:3" x14ac:dyDescent="0.25">
      <c r="A7693" s="17" t="s">
        <v>1271</v>
      </c>
      <c r="B7693" s="14" t="s">
        <v>397</v>
      </c>
      <c r="C7693" s="14" t="s">
        <v>1241</v>
      </c>
    </row>
    <row r="7694" spans="1:3" x14ac:dyDescent="0.25">
      <c r="A7694" s="17" t="s">
        <v>1270</v>
      </c>
      <c r="B7694" s="14" t="s">
        <v>397</v>
      </c>
      <c r="C7694" s="14" t="s">
        <v>1269</v>
      </c>
    </row>
    <row r="7695" spans="1:3" x14ac:dyDescent="0.25">
      <c r="A7695" s="17" t="s">
        <v>1268</v>
      </c>
      <c r="B7695" s="14" t="s">
        <v>397</v>
      </c>
      <c r="C7695" s="14" t="s">
        <v>1267</v>
      </c>
    </row>
    <row r="7696" spans="1:3" x14ac:dyDescent="0.25">
      <c r="A7696" s="17" t="s">
        <v>1266</v>
      </c>
      <c r="B7696" s="14" t="s">
        <v>397</v>
      </c>
      <c r="C7696" s="14" t="s">
        <v>1267</v>
      </c>
    </row>
    <row r="7697" spans="1:3" x14ac:dyDescent="0.25">
      <c r="A7697" s="17" t="s">
        <v>1266</v>
      </c>
      <c r="B7697" s="14" t="s">
        <v>397</v>
      </c>
      <c r="C7697" s="14" t="s">
        <v>1264</v>
      </c>
    </row>
    <row r="7698" spans="1:3" x14ac:dyDescent="0.25">
      <c r="A7698" s="17" t="s">
        <v>1265</v>
      </c>
      <c r="B7698" s="14" t="s">
        <v>397</v>
      </c>
      <c r="C7698" s="14" t="s">
        <v>1264</v>
      </c>
    </row>
    <row r="7699" spans="1:3" x14ac:dyDescent="0.25">
      <c r="A7699" s="17" t="s">
        <v>1263</v>
      </c>
      <c r="B7699" s="14" t="s">
        <v>397</v>
      </c>
      <c r="C7699" s="14" t="s">
        <v>1262</v>
      </c>
    </row>
    <row r="7700" spans="1:3" x14ac:dyDescent="0.25">
      <c r="A7700" s="17" t="s">
        <v>1261</v>
      </c>
      <c r="B7700" s="14" t="s">
        <v>397</v>
      </c>
      <c r="C7700" s="14" t="s">
        <v>1260</v>
      </c>
    </row>
    <row r="7701" spans="1:3" x14ac:dyDescent="0.25">
      <c r="A7701" s="17" t="s">
        <v>1259</v>
      </c>
      <c r="B7701" s="14" t="s">
        <v>397</v>
      </c>
      <c r="C7701" s="14" t="s">
        <v>1258</v>
      </c>
    </row>
    <row r="7702" spans="1:3" x14ac:dyDescent="0.25">
      <c r="A7702" s="17" t="s">
        <v>1257</v>
      </c>
      <c r="B7702" s="14" t="s">
        <v>397</v>
      </c>
      <c r="C7702" s="14" t="s">
        <v>1253</v>
      </c>
    </row>
    <row r="7703" spans="1:3" x14ac:dyDescent="0.25">
      <c r="A7703" s="17" t="s">
        <v>1256</v>
      </c>
      <c r="B7703" s="14" t="s">
        <v>397</v>
      </c>
      <c r="C7703" s="14" t="s">
        <v>1255</v>
      </c>
    </row>
    <row r="7704" spans="1:3" x14ac:dyDescent="0.25">
      <c r="A7704" s="17" t="s">
        <v>1254</v>
      </c>
      <c r="B7704" s="14" t="s">
        <v>397</v>
      </c>
      <c r="C7704" s="14" t="s">
        <v>1253</v>
      </c>
    </row>
    <row r="7705" spans="1:3" x14ac:dyDescent="0.25">
      <c r="A7705" s="17" t="s">
        <v>1252</v>
      </c>
      <c r="B7705" s="14" t="s">
        <v>397</v>
      </c>
      <c r="C7705" s="14" t="s">
        <v>1249</v>
      </c>
    </row>
    <row r="7706" spans="1:3" x14ac:dyDescent="0.25">
      <c r="A7706" s="17" t="s">
        <v>1251</v>
      </c>
      <c r="B7706" s="14" t="s">
        <v>397</v>
      </c>
      <c r="C7706" s="14" t="s">
        <v>1249</v>
      </c>
    </row>
    <row r="7707" spans="1:3" x14ac:dyDescent="0.25">
      <c r="A7707" s="17" t="s">
        <v>1250</v>
      </c>
      <c r="B7707" s="14" t="s">
        <v>397</v>
      </c>
      <c r="C7707" s="14" t="s">
        <v>1249</v>
      </c>
    </row>
    <row r="7708" spans="1:3" x14ac:dyDescent="0.25">
      <c r="A7708" s="17" t="s">
        <v>1248</v>
      </c>
      <c r="B7708" s="14" t="s">
        <v>397</v>
      </c>
      <c r="C7708" s="14" t="s">
        <v>1247</v>
      </c>
    </row>
    <row r="7709" spans="1:3" x14ac:dyDescent="0.25">
      <c r="A7709" s="17" t="s">
        <v>1246</v>
      </c>
      <c r="B7709" s="14" t="s">
        <v>397</v>
      </c>
      <c r="C7709" s="14" t="s">
        <v>1244</v>
      </c>
    </row>
    <row r="7710" spans="1:3" x14ac:dyDescent="0.25">
      <c r="A7710" s="17" t="s">
        <v>1245</v>
      </c>
      <c r="B7710" s="14" t="s">
        <v>397</v>
      </c>
      <c r="C7710" s="14" t="s">
        <v>1244</v>
      </c>
    </row>
    <row r="7711" spans="1:3" x14ac:dyDescent="0.25">
      <c r="A7711" s="17" t="s">
        <v>1243</v>
      </c>
      <c r="B7711" s="14" t="s">
        <v>397</v>
      </c>
      <c r="C7711" s="14" t="s">
        <v>1241</v>
      </c>
    </row>
    <row r="7712" spans="1:3" x14ac:dyDescent="0.25">
      <c r="A7712" s="17" t="s">
        <v>1242</v>
      </c>
      <c r="B7712" s="14" t="s">
        <v>397</v>
      </c>
      <c r="C7712" s="14" t="s">
        <v>1241</v>
      </c>
    </row>
    <row r="7713" spans="1:3" x14ac:dyDescent="0.25">
      <c r="A7713" s="17" t="s">
        <v>1240</v>
      </c>
      <c r="B7713" s="14" t="s">
        <v>409</v>
      </c>
      <c r="C7713" s="14" t="s">
        <v>1089</v>
      </c>
    </row>
    <row r="7714" spans="1:3" x14ac:dyDescent="0.25">
      <c r="A7714" s="17" t="s">
        <v>1239</v>
      </c>
      <c r="B7714" s="14" t="s">
        <v>409</v>
      </c>
      <c r="C7714" s="14" t="s">
        <v>1089</v>
      </c>
    </row>
    <row r="7715" spans="1:3" x14ac:dyDescent="0.25">
      <c r="A7715" s="17" t="s">
        <v>1238</v>
      </c>
      <c r="B7715" s="14" t="s">
        <v>409</v>
      </c>
      <c r="C7715" s="14" t="s">
        <v>1089</v>
      </c>
    </row>
    <row r="7716" spans="1:3" x14ac:dyDescent="0.25">
      <c r="A7716" s="17" t="s">
        <v>1237</v>
      </c>
      <c r="B7716" s="14" t="s">
        <v>409</v>
      </c>
      <c r="C7716" s="14" t="s">
        <v>1089</v>
      </c>
    </row>
    <row r="7717" spans="1:3" x14ac:dyDescent="0.25">
      <c r="A7717" s="17" t="s">
        <v>1236</v>
      </c>
      <c r="B7717" s="14" t="s">
        <v>409</v>
      </c>
      <c r="C7717" s="14" t="s">
        <v>1089</v>
      </c>
    </row>
    <row r="7718" spans="1:3" x14ac:dyDescent="0.25">
      <c r="A7718" s="17" t="s">
        <v>1235</v>
      </c>
      <c r="B7718" s="14" t="s">
        <v>409</v>
      </c>
      <c r="C7718" s="14" t="s">
        <v>1089</v>
      </c>
    </row>
    <row r="7719" spans="1:3" x14ac:dyDescent="0.25">
      <c r="A7719" s="17" t="s">
        <v>1234</v>
      </c>
      <c r="B7719" s="14" t="s">
        <v>409</v>
      </c>
      <c r="C7719" s="14" t="s">
        <v>1089</v>
      </c>
    </row>
    <row r="7720" spans="1:3" x14ac:dyDescent="0.25">
      <c r="A7720" s="17" t="s">
        <v>1234</v>
      </c>
      <c r="B7720" s="14" t="s">
        <v>409</v>
      </c>
      <c r="C7720" s="14" t="s">
        <v>1188</v>
      </c>
    </row>
    <row r="7721" spans="1:3" x14ac:dyDescent="0.25">
      <c r="A7721" s="17" t="s">
        <v>1233</v>
      </c>
      <c r="B7721" s="14" t="s">
        <v>409</v>
      </c>
      <c r="C7721" s="14" t="s">
        <v>1089</v>
      </c>
    </row>
    <row r="7722" spans="1:3" x14ac:dyDescent="0.25">
      <c r="A7722" s="17" t="s">
        <v>1232</v>
      </c>
      <c r="B7722" s="14" t="s">
        <v>409</v>
      </c>
      <c r="C7722" s="14" t="s">
        <v>1231</v>
      </c>
    </row>
    <row r="7723" spans="1:3" x14ac:dyDescent="0.25">
      <c r="A7723" s="17" t="s">
        <v>1230</v>
      </c>
      <c r="B7723" s="14" t="s">
        <v>409</v>
      </c>
      <c r="C7723" s="14" t="s">
        <v>1229</v>
      </c>
    </row>
    <row r="7724" spans="1:3" x14ac:dyDescent="0.25">
      <c r="A7724" s="17" t="s">
        <v>1228</v>
      </c>
      <c r="B7724" s="14" t="s">
        <v>409</v>
      </c>
      <c r="C7724" s="14" t="s">
        <v>1225</v>
      </c>
    </row>
    <row r="7725" spans="1:3" x14ac:dyDescent="0.25">
      <c r="A7725" s="17" t="s">
        <v>1227</v>
      </c>
      <c r="B7725" s="14" t="s">
        <v>409</v>
      </c>
      <c r="C7725" s="14" t="s">
        <v>1225</v>
      </c>
    </row>
    <row r="7726" spans="1:3" x14ac:dyDescent="0.25">
      <c r="A7726" s="17" t="s">
        <v>1226</v>
      </c>
      <c r="B7726" s="14" t="s">
        <v>409</v>
      </c>
      <c r="C7726" s="14" t="s">
        <v>1225</v>
      </c>
    </row>
    <row r="7727" spans="1:3" x14ac:dyDescent="0.25">
      <c r="A7727" s="17" t="s">
        <v>1224</v>
      </c>
      <c r="B7727" s="14" t="s">
        <v>409</v>
      </c>
      <c r="C7727" s="14" t="s">
        <v>1089</v>
      </c>
    </row>
    <row r="7728" spans="1:3" x14ac:dyDescent="0.25">
      <c r="A7728" s="17" t="s">
        <v>1223</v>
      </c>
      <c r="B7728" s="14" t="s">
        <v>409</v>
      </c>
      <c r="C7728" s="14" t="s">
        <v>1188</v>
      </c>
    </row>
    <row r="7729" spans="1:3" x14ac:dyDescent="0.25">
      <c r="A7729" s="17" t="s">
        <v>1222</v>
      </c>
      <c r="B7729" s="14" t="s">
        <v>409</v>
      </c>
      <c r="C7729" s="14" t="s">
        <v>1093</v>
      </c>
    </row>
    <row r="7730" spans="1:3" x14ac:dyDescent="0.25">
      <c r="A7730" s="17" t="s">
        <v>1221</v>
      </c>
      <c r="B7730" s="14" t="s">
        <v>409</v>
      </c>
      <c r="C7730" s="14" t="s">
        <v>1220</v>
      </c>
    </row>
    <row r="7731" spans="1:3" x14ac:dyDescent="0.25">
      <c r="A7731" s="17" t="s">
        <v>1219</v>
      </c>
      <c r="B7731" s="14" t="s">
        <v>409</v>
      </c>
      <c r="C7731" s="14" t="s">
        <v>1214</v>
      </c>
    </row>
    <row r="7732" spans="1:3" x14ac:dyDescent="0.25">
      <c r="A7732" s="17" t="s">
        <v>1218</v>
      </c>
      <c r="B7732" s="14" t="s">
        <v>409</v>
      </c>
      <c r="C7732" s="14" t="s">
        <v>1214</v>
      </c>
    </row>
    <row r="7733" spans="1:3" x14ac:dyDescent="0.25">
      <c r="A7733" s="17" t="s">
        <v>1217</v>
      </c>
      <c r="B7733" s="14" t="s">
        <v>409</v>
      </c>
      <c r="C7733" s="14" t="s">
        <v>1214</v>
      </c>
    </row>
    <row r="7734" spans="1:3" x14ac:dyDescent="0.25">
      <c r="A7734" s="17" t="s">
        <v>1216</v>
      </c>
      <c r="B7734" s="14" t="s">
        <v>409</v>
      </c>
      <c r="C7734" s="14" t="s">
        <v>1214</v>
      </c>
    </row>
    <row r="7735" spans="1:3" x14ac:dyDescent="0.25">
      <c r="A7735" s="17" t="s">
        <v>1215</v>
      </c>
      <c r="B7735" s="14" t="s">
        <v>409</v>
      </c>
      <c r="C7735" s="14" t="s">
        <v>1214</v>
      </c>
    </row>
    <row r="7736" spans="1:3" x14ac:dyDescent="0.25">
      <c r="A7736" s="17" t="s">
        <v>1213</v>
      </c>
      <c r="B7736" s="14" t="s">
        <v>409</v>
      </c>
      <c r="C7736" s="14" t="s">
        <v>1195</v>
      </c>
    </row>
    <row r="7737" spans="1:3" x14ac:dyDescent="0.25">
      <c r="A7737" s="17" t="s">
        <v>1212</v>
      </c>
      <c r="B7737" s="14" t="s">
        <v>409</v>
      </c>
      <c r="C7737" s="14" t="s">
        <v>1204</v>
      </c>
    </row>
    <row r="7738" spans="1:3" x14ac:dyDescent="0.25">
      <c r="A7738" s="17" t="s">
        <v>1212</v>
      </c>
      <c r="B7738" s="14" t="s">
        <v>409</v>
      </c>
      <c r="C7738" s="14" t="s">
        <v>1195</v>
      </c>
    </row>
    <row r="7739" spans="1:3" x14ac:dyDescent="0.25">
      <c r="A7739" s="17" t="s">
        <v>1211</v>
      </c>
      <c r="B7739" s="14" t="s">
        <v>409</v>
      </c>
      <c r="C7739" s="14" t="s">
        <v>1210</v>
      </c>
    </row>
    <row r="7740" spans="1:3" x14ac:dyDescent="0.25">
      <c r="A7740" s="17" t="s">
        <v>1209</v>
      </c>
      <c r="B7740" s="14" t="s">
        <v>409</v>
      </c>
      <c r="C7740" s="14" t="s">
        <v>1204</v>
      </c>
    </row>
    <row r="7741" spans="1:3" x14ac:dyDescent="0.25">
      <c r="A7741" s="17" t="s">
        <v>1208</v>
      </c>
      <c r="B7741" s="14" t="s">
        <v>409</v>
      </c>
      <c r="C7741" s="14" t="s">
        <v>1207</v>
      </c>
    </row>
    <row r="7742" spans="1:3" x14ac:dyDescent="0.25">
      <c r="A7742" s="17" t="s">
        <v>1205</v>
      </c>
      <c r="B7742" s="14" t="s">
        <v>409</v>
      </c>
      <c r="C7742" s="14" t="s">
        <v>1206</v>
      </c>
    </row>
    <row r="7743" spans="1:3" x14ac:dyDescent="0.25">
      <c r="A7743" s="17" t="s">
        <v>1205</v>
      </c>
      <c r="B7743" s="14" t="s">
        <v>409</v>
      </c>
      <c r="C7743" s="14" t="s">
        <v>1204</v>
      </c>
    </row>
    <row r="7744" spans="1:3" x14ac:dyDescent="0.25">
      <c r="A7744" s="17" t="s">
        <v>1203</v>
      </c>
      <c r="B7744" s="14" t="s">
        <v>409</v>
      </c>
      <c r="C7744" s="14" t="s">
        <v>1202</v>
      </c>
    </row>
    <row r="7745" spans="1:3" x14ac:dyDescent="0.25">
      <c r="A7745" s="17" t="s">
        <v>1201</v>
      </c>
      <c r="B7745" s="14" t="s">
        <v>409</v>
      </c>
      <c r="C7745" s="14" t="s">
        <v>1198</v>
      </c>
    </row>
    <row r="7746" spans="1:3" x14ac:dyDescent="0.25">
      <c r="A7746" s="17" t="s">
        <v>1200</v>
      </c>
      <c r="B7746" s="14" t="s">
        <v>409</v>
      </c>
      <c r="C7746" s="14" t="s">
        <v>1198</v>
      </c>
    </row>
    <row r="7747" spans="1:3" x14ac:dyDescent="0.25">
      <c r="A7747" s="17" t="s">
        <v>1199</v>
      </c>
      <c r="B7747" s="14" t="s">
        <v>409</v>
      </c>
      <c r="C7747" s="14" t="s">
        <v>1198</v>
      </c>
    </row>
    <row r="7748" spans="1:3" x14ac:dyDescent="0.25">
      <c r="A7748" s="17" t="s">
        <v>1197</v>
      </c>
      <c r="B7748" s="14" t="s">
        <v>409</v>
      </c>
      <c r="C7748" s="14" t="s">
        <v>1195</v>
      </c>
    </row>
    <row r="7749" spans="1:3" x14ac:dyDescent="0.25">
      <c r="A7749" s="17" t="s">
        <v>1196</v>
      </c>
      <c r="B7749" s="14" t="s">
        <v>409</v>
      </c>
      <c r="C7749" s="14" t="s">
        <v>1089</v>
      </c>
    </row>
    <row r="7750" spans="1:3" x14ac:dyDescent="0.25">
      <c r="A7750" s="17" t="s">
        <v>1196</v>
      </c>
      <c r="B7750" s="14" t="s">
        <v>409</v>
      </c>
      <c r="C7750" s="14" t="s">
        <v>1195</v>
      </c>
    </row>
    <row r="7751" spans="1:3" x14ac:dyDescent="0.25">
      <c r="A7751" s="17" t="s">
        <v>1194</v>
      </c>
      <c r="B7751" s="14" t="s">
        <v>409</v>
      </c>
      <c r="C7751" s="14" t="s">
        <v>1188</v>
      </c>
    </row>
    <row r="7752" spans="1:3" x14ac:dyDescent="0.25">
      <c r="A7752" s="17" t="s">
        <v>1193</v>
      </c>
      <c r="B7752" s="14" t="s">
        <v>409</v>
      </c>
      <c r="C7752" s="14" t="s">
        <v>1089</v>
      </c>
    </row>
    <row r="7753" spans="1:3" x14ac:dyDescent="0.25">
      <c r="A7753" s="17" t="s">
        <v>1193</v>
      </c>
      <c r="B7753" s="14" t="s">
        <v>409</v>
      </c>
      <c r="C7753" s="14" t="s">
        <v>1188</v>
      </c>
    </row>
    <row r="7754" spans="1:3" x14ac:dyDescent="0.25">
      <c r="A7754" s="17" t="s">
        <v>1192</v>
      </c>
      <c r="B7754" s="14" t="s">
        <v>409</v>
      </c>
      <c r="C7754" s="14" t="s">
        <v>1188</v>
      </c>
    </row>
    <row r="7755" spans="1:3" x14ac:dyDescent="0.25">
      <c r="A7755" s="17" t="s">
        <v>1191</v>
      </c>
      <c r="B7755" s="14" t="s">
        <v>409</v>
      </c>
      <c r="C7755" s="14" t="s">
        <v>1188</v>
      </c>
    </row>
    <row r="7756" spans="1:3" x14ac:dyDescent="0.25">
      <c r="A7756" s="17" t="s">
        <v>1190</v>
      </c>
      <c r="B7756" s="14" t="s">
        <v>409</v>
      </c>
      <c r="C7756" s="14" t="s">
        <v>1188</v>
      </c>
    </row>
    <row r="7757" spans="1:3" x14ac:dyDescent="0.25">
      <c r="A7757" s="17" t="s">
        <v>1189</v>
      </c>
      <c r="B7757" s="14" t="s">
        <v>409</v>
      </c>
      <c r="C7757" s="14" t="s">
        <v>1188</v>
      </c>
    </row>
    <row r="7758" spans="1:3" x14ac:dyDescent="0.25">
      <c r="A7758" s="17" t="s">
        <v>1187</v>
      </c>
      <c r="B7758" s="14" t="s">
        <v>409</v>
      </c>
      <c r="C7758" s="14" t="s">
        <v>1174</v>
      </c>
    </row>
    <row r="7759" spans="1:3" x14ac:dyDescent="0.25">
      <c r="A7759" s="17" t="s">
        <v>1186</v>
      </c>
      <c r="B7759" s="14" t="s">
        <v>409</v>
      </c>
      <c r="C7759" s="14" t="s">
        <v>1174</v>
      </c>
    </row>
    <row r="7760" spans="1:3" x14ac:dyDescent="0.25">
      <c r="A7760" s="17" t="s">
        <v>1185</v>
      </c>
      <c r="B7760" s="14" t="s">
        <v>409</v>
      </c>
      <c r="C7760" s="14" t="s">
        <v>1174</v>
      </c>
    </row>
    <row r="7761" spans="1:3" x14ac:dyDescent="0.25">
      <c r="A7761" s="17" t="s">
        <v>1184</v>
      </c>
      <c r="B7761" s="14" t="s">
        <v>409</v>
      </c>
      <c r="C7761" s="14" t="s">
        <v>1174</v>
      </c>
    </row>
    <row r="7762" spans="1:3" x14ac:dyDescent="0.25">
      <c r="A7762" s="17" t="s">
        <v>1183</v>
      </c>
      <c r="B7762" s="14" t="s">
        <v>409</v>
      </c>
      <c r="C7762" s="14" t="s">
        <v>1179</v>
      </c>
    </row>
    <row r="7763" spans="1:3" x14ac:dyDescent="0.25">
      <c r="A7763" s="17" t="s">
        <v>1182</v>
      </c>
      <c r="B7763" s="14" t="s">
        <v>409</v>
      </c>
      <c r="C7763" s="14" t="s">
        <v>1179</v>
      </c>
    </row>
    <row r="7764" spans="1:3" x14ac:dyDescent="0.25">
      <c r="A7764" s="17" t="s">
        <v>1181</v>
      </c>
      <c r="B7764" s="14" t="s">
        <v>409</v>
      </c>
      <c r="C7764" s="14" t="s">
        <v>1179</v>
      </c>
    </row>
    <row r="7765" spans="1:3" x14ac:dyDescent="0.25">
      <c r="A7765" s="17" t="s">
        <v>1180</v>
      </c>
      <c r="B7765" s="14" t="s">
        <v>409</v>
      </c>
      <c r="C7765" s="14" t="s">
        <v>1179</v>
      </c>
    </row>
    <row r="7766" spans="1:3" x14ac:dyDescent="0.25">
      <c r="A7766" s="17" t="s">
        <v>1178</v>
      </c>
      <c r="B7766" s="14" t="s">
        <v>409</v>
      </c>
      <c r="C7766" s="14" t="s">
        <v>1171</v>
      </c>
    </row>
    <row r="7767" spans="1:3" x14ac:dyDescent="0.25">
      <c r="A7767" s="17" t="s">
        <v>1178</v>
      </c>
      <c r="B7767" s="14" t="s">
        <v>409</v>
      </c>
      <c r="C7767" s="14" t="s">
        <v>1173</v>
      </c>
    </row>
    <row r="7768" spans="1:3" x14ac:dyDescent="0.25">
      <c r="A7768" s="17" t="s">
        <v>1178</v>
      </c>
      <c r="B7768" s="14" t="s">
        <v>409</v>
      </c>
      <c r="C7768" s="14" t="s">
        <v>1169</v>
      </c>
    </row>
    <row r="7769" spans="1:3" x14ac:dyDescent="0.25">
      <c r="A7769" s="17" t="s">
        <v>1177</v>
      </c>
      <c r="B7769" s="14" t="s">
        <v>409</v>
      </c>
      <c r="C7769" s="14" t="s">
        <v>1171</v>
      </c>
    </row>
    <row r="7770" spans="1:3" x14ac:dyDescent="0.25">
      <c r="A7770" s="17" t="s">
        <v>1176</v>
      </c>
      <c r="B7770" s="14" t="s">
        <v>409</v>
      </c>
      <c r="C7770" s="14" t="s">
        <v>1173</v>
      </c>
    </row>
    <row r="7771" spans="1:3" x14ac:dyDescent="0.25">
      <c r="A7771" s="17" t="s">
        <v>1176</v>
      </c>
      <c r="B7771" s="14" t="s">
        <v>409</v>
      </c>
      <c r="C7771" s="14" t="s">
        <v>1169</v>
      </c>
    </row>
    <row r="7772" spans="1:3" x14ac:dyDescent="0.25">
      <c r="A7772" s="17" t="s">
        <v>1175</v>
      </c>
      <c r="B7772" s="14" t="s">
        <v>409</v>
      </c>
      <c r="C7772" s="14" t="s">
        <v>1174</v>
      </c>
    </row>
    <row r="7773" spans="1:3" x14ac:dyDescent="0.25">
      <c r="A7773" s="17" t="s">
        <v>1172</v>
      </c>
      <c r="B7773" s="14" t="s">
        <v>409</v>
      </c>
      <c r="C7773" s="14" t="s">
        <v>1171</v>
      </c>
    </row>
    <row r="7774" spans="1:3" x14ac:dyDescent="0.25">
      <c r="A7774" s="17" t="s">
        <v>1172</v>
      </c>
      <c r="B7774" s="14" t="s">
        <v>409</v>
      </c>
      <c r="C7774" s="14" t="s">
        <v>1173</v>
      </c>
    </row>
    <row r="7775" spans="1:3" x14ac:dyDescent="0.25">
      <c r="A7775" s="17" t="s">
        <v>1172</v>
      </c>
      <c r="B7775" s="14" t="s">
        <v>409</v>
      </c>
      <c r="C7775" s="14" t="s">
        <v>1169</v>
      </c>
    </row>
    <row r="7776" spans="1:3" x14ac:dyDescent="0.25">
      <c r="A7776" s="17" t="s">
        <v>1170</v>
      </c>
      <c r="B7776" s="14" t="s">
        <v>409</v>
      </c>
      <c r="C7776" s="14" t="s">
        <v>1171</v>
      </c>
    </row>
    <row r="7777" spans="1:3" x14ac:dyDescent="0.25">
      <c r="A7777" s="17" t="s">
        <v>1170</v>
      </c>
      <c r="B7777" s="14" t="s">
        <v>409</v>
      </c>
      <c r="C7777" s="14" t="s">
        <v>1169</v>
      </c>
    </row>
    <row r="7778" spans="1:3" x14ac:dyDescent="0.25">
      <c r="A7778" s="17" t="s">
        <v>1168</v>
      </c>
      <c r="B7778" s="14" t="s">
        <v>409</v>
      </c>
      <c r="C7778" s="14" t="s">
        <v>1140</v>
      </c>
    </row>
    <row r="7779" spans="1:3" x14ac:dyDescent="0.25">
      <c r="A7779" s="17" t="s">
        <v>1167</v>
      </c>
      <c r="B7779" s="14" t="s">
        <v>409</v>
      </c>
      <c r="C7779" s="14" t="s">
        <v>1140</v>
      </c>
    </row>
    <row r="7780" spans="1:3" x14ac:dyDescent="0.25">
      <c r="A7780" s="17" t="s">
        <v>1166</v>
      </c>
      <c r="B7780" s="14" t="s">
        <v>409</v>
      </c>
      <c r="C7780" s="14" t="s">
        <v>1140</v>
      </c>
    </row>
    <row r="7781" spans="1:3" x14ac:dyDescent="0.25">
      <c r="A7781" s="17" t="s">
        <v>1165</v>
      </c>
      <c r="B7781" s="14" t="s">
        <v>409</v>
      </c>
      <c r="C7781" s="14" t="s">
        <v>1140</v>
      </c>
    </row>
    <row r="7782" spans="1:3" x14ac:dyDescent="0.25">
      <c r="A7782" s="17" t="s">
        <v>1164</v>
      </c>
      <c r="B7782" s="14" t="s">
        <v>409</v>
      </c>
      <c r="C7782" s="14" t="s">
        <v>1080</v>
      </c>
    </row>
    <row r="7783" spans="1:3" x14ac:dyDescent="0.25">
      <c r="A7783" s="17" t="s">
        <v>1163</v>
      </c>
      <c r="B7783" s="14" t="s">
        <v>409</v>
      </c>
      <c r="C7783" s="14" t="s">
        <v>1127</v>
      </c>
    </row>
    <row r="7784" spans="1:3" x14ac:dyDescent="0.25">
      <c r="A7784" s="17" t="s">
        <v>1162</v>
      </c>
      <c r="B7784" s="14" t="s">
        <v>409</v>
      </c>
      <c r="C7784" s="14" t="s">
        <v>1140</v>
      </c>
    </row>
    <row r="7785" spans="1:3" x14ac:dyDescent="0.25">
      <c r="A7785" s="17" t="s">
        <v>1161</v>
      </c>
      <c r="B7785" s="14" t="s">
        <v>409</v>
      </c>
      <c r="C7785" s="14" t="s">
        <v>1140</v>
      </c>
    </row>
    <row r="7786" spans="1:3" x14ac:dyDescent="0.25">
      <c r="A7786" s="17" t="s">
        <v>1160</v>
      </c>
      <c r="B7786" s="14" t="s">
        <v>409</v>
      </c>
      <c r="C7786" s="14" t="s">
        <v>1140</v>
      </c>
    </row>
    <row r="7787" spans="1:3" x14ac:dyDescent="0.25">
      <c r="A7787" s="17" t="s">
        <v>1159</v>
      </c>
      <c r="B7787" s="14" t="s">
        <v>409</v>
      </c>
      <c r="C7787" s="14" t="s">
        <v>1140</v>
      </c>
    </row>
    <row r="7788" spans="1:3" x14ac:dyDescent="0.25">
      <c r="A7788" s="17" t="s">
        <v>1158</v>
      </c>
      <c r="B7788" s="14" t="s">
        <v>409</v>
      </c>
      <c r="C7788" s="14" t="s">
        <v>1157</v>
      </c>
    </row>
    <row r="7789" spans="1:3" x14ac:dyDescent="0.25">
      <c r="A7789" s="17" t="s">
        <v>1156</v>
      </c>
      <c r="B7789" s="14" t="s">
        <v>409</v>
      </c>
      <c r="C7789" s="14" t="s">
        <v>1140</v>
      </c>
    </row>
    <row r="7790" spans="1:3" x14ac:dyDescent="0.25">
      <c r="A7790" s="17" t="s">
        <v>1155</v>
      </c>
      <c r="B7790" s="14" t="s">
        <v>409</v>
      </c>
      <c r="C7790" s="14" t="s">
        <v>1140</v>
      </c>
    </row>
    <row r="7791" spans="1:3" x14ac:dyDescent="0.25">
      <c r="A7791" s="17" t="s">
        <v>1154</v>
      </c>
      <c r="B7791" s="14" t="s">
        <v>409</v>
      </c>
      <c r="C7791" s="14" t="s">
        <v>1140</v>
      </c>
    </row>
    <row r="7792" spans="1:3" x14ac:dyDescent="0.25">
      <c r="A7792" s="17" t="s">
        <v>1153</v>
      </c>
      <c r="B7792" s="14" t="s">
        <v>409</v>
      </c>
      <c r="C7792" s="14" t="s">
        <v>1140</v>
      </c>
    </row>
    <row r="7793" spans="1:3" x14ac:dyDescent="0.25">
      <c r="A7793" s="17" t="s">
        <v>1152</v>
      </c>
      <c r="B7793" s="14" t="s">
        <v>409</v>
      </c>
      <c r="C7793" s="14" t="s">
        <v>1086</v>
      </c>
    </row>
    <row r="7794" spans="1:3" x14ac:dyDescent="0.25">
      <c r="A7794" s="17" t="s">
        <v>1151</v>
      </c>
      <c r="B7794" s="14" t="s">
        <v>409</v>
      </c>
      <c r="C7794" s="14" t="s">
        <v>1149</v>
      </c>
    </row>
    <row r="7795" spans="1:3" x14ac:dyDescent="0.25">
      <c r="A7795" s="17" t="s">
        <v>1150</v>
      </c>
      <c r="B7795" s="14" t="s">
        <v>409</v>
      </c>
      <c r="C7795" s="14" t="s">
        <v>1149</v>
      </c>
    </row>
    <row r="7796" spans="1:3" x14ac:dyDescent="0.25">
      <c r="A7796" s="17" t="s">
        <v>1148</v>
      </c>
      <c r="B7796" s="14" t="s">
        <v>409</v>
      </c>
      <c r="C7796" s="14" t="s">
        <v>1080</v>
      </c>
    </row>
    <row r="7797" spans="1:3" x14ac:dyDescent="0.25">
      <c r="A7797" s="17" t="s">
        <v>1147</v>
      </c>
      <c r="B7797" s="14" t="s">
        <v>409</v>
      </c>
      <c r="C7797" s="14" t="s">
        <v>1080</v>
      </c>
    </row>
    <row r="7798" spans="1:3" x14ac:dyDescent="0.25">
      <c r="A7798" s="17" t="s">
        <v>1146</v>
      </c>
      <c r="B7798" s="14" t="s">
        <v>409</v>
      </c>
      <c r="C7798" s="14" t="s">
        <v>1080</v>
      </c>
    </row>
    <row r="7799" spans="1:3" x14ac:dyDescent="0.25">
      <c r="A7799" s="17" t="s">
        <v>1145</v>
      </c>
      <c r="B7799" s="14" t="s">
        <v>409</v>
      </c>
      <c r="C7799" s="14" t="s">
        <v>1080</v>
      </c>
    </row>
    <row r="7800" spans="1:3" x14ac:dyDescent="0.25">
      <c r="A7800" s="17" t="s">
        <v>1144</v>
      </c>
      <c r="B7800" s="14" t="s">
        <v>409</v>
      </c>
      <c r="C7800" s="14" t="s">
        <v>1080</v>
      </c>
    </row>
    <row r="7801" spans="1:3" x14ac:dyDescent="0.25">
      <c r="A7801" s="17" t="s">
        <v>1143</v>
      </c>
      <c r="B7801" s="14" t="s">
        <v>409</v>
      </c>
      <c r="C7801" s="14" t="s">
        <v>1080</v>
      </c>
    </row>
    <row r="7802" spans="1:3" x14ac:dyDescent="0.25">
      <c r="A7802" s="17" t="s">
        <v>1142</v>
      </c>
      <c r="B7802" s="14" t="s">
        <v>409</v>
      </c>
      <c r="C7802" s="14" t="s">
        <v>1140</v>
      </c>
    </row>
    <row r="7803" spans="1:3" x14ac:dyDescent="0.25">
      <c r="A7803" s="17" t="s">
        <v>1141</v>
      </c>
      <c r="B7803" s="14" t="s">
        <v>409</v>
      </c>
      <c r="C7803" s="14" t="s">
        <v>1140</v>
      </c>
    </row>
    <row r="7804" spans="1:3" x14ac:dyDescent="0.25">
      <c r="A7804" s="17" t="s">
        <v>1139</v>
      </c>
      <c r="B7804" s="14" t="s">
        <v>409</v>
      </c>
      <c r="C7804" s="14" t="s">
        <v>1065</v>
      </c>
    </row>
    <row r="7805" spans="1:3" x14ac:dyDescent="0.25">
      <c r="A7805" s="17" t="s">
        <v>1138</v>
      </c>
      <c r="B7805" s="14" t="s">
        <v>409</v>
      </c>
      <c r="C7805" s="14" t="s">
        <v>1069</v>
      </c>
    </row>
    <row r="7806" spans="1:3" x14ac:dyDescent="0.25">
      <c r="A7806" s="17" t="s">
        <v>1137</v>
      </c>
      <c r="B7806" s="14" t="s">
        <v>409</v>
      </c>
      <c r="C7806" s="14" t="s">
        <v>1069</v>
      </c>
    </row>
    <row r="7807" spans="1:3" x14ac:dyDescent="0.25">
      <c r="A7807" s="17" t="s">
        <v>1136</v>
      </c>
      <c r="B7807" s="14" t="s">
        <v>409</v>
      </c>
      <c r="C7807" s="14" t="s">
        <v>1069</v>
      </c>
    </row>
    <row r="7808" spans="1:3" x14ac:dyDescent="0.25">
      <c r="A7808" s="17" t="s">
        <v>1135</v>
      </c>
      <c r="B7808" s="14" t="s">
        <v>409</v>
      </c>
      <c r="C7808" s="14" t="s">
        <v>1069</v>
      </c>
    </row>
    <row r="7809" spans="1:3" x14ac:dyDescent="0.25">
      <c r="A7809" s="17" t="s">
        <v>1134</v>
      </c>
      <c r="B7809" s="14" t="s">
        <v>409</v>
      </c>
      <c r="C7809" s="14" t="s">
        <v>1069</v>
      </c>
    </row>
    <row r="7810" spans="1:3" x14ac:dyDescent="0.25">
      <c r="A7810" s="17" t="s">
        <v>1133</v>
      </c>
      <c r="B7810" s="14" t="s">
        <v>409</v>
      </c>
      <c r="C7810" s="14" t="s">
        <v>1086</v>
      </c>
    </row>
    <row r="7811" spans="1:3" x14ac:dyDescent="0.25">
      <c r="A7811" s="17" t="s">
        <v>1132</v>
      </c>
      <c r="B7811" s="14" t="s">
        <v>409</v>
      </c>
      <c r="C7811" s="14" t="s">
        <v>1121</v>
      </c>
    </row>
    <row r="7812" spans="1:3" x14ac:dyDescent="0.25">
      <c r="A7812" s="17" t="s">
        <v>1131</v>
      </c>
      <c r="B7812" s="14" t="s">
        <v>409</v>
      </c>
      <c r="C7812" s="14" t="s">
        <v>1121</v>
      </c>
    </row>
    <row r="7813" spans="1:3" x14ac:dyDescent="0.25">
      <c r="A7813" s="17" t="s">
        <v>1130</v>
      </c>
      <c r="B7813" s="14" t="s">
        <v>409</v>
      </c>
      <c r="C7813" s="14" t="s">
        <v>1121</v>
      </c>
    </row>
    <row r="7814" spans="1:3" x14ac:dyDescent="0.25">
      <c r="A7814" s="17" t="s">
        <v>1129</v>
      </c>
      <c r="B7814" s="14" t="s">
        <v>409</v>
      </c>
      <c r="C7814" s="14" t="s">
        <v>1121</v>
      </c>
    </row>
    <row r="7815" spans="1:3" x14ac:dyDescent="0.25">
      <c r="A7815" s="17" t="s">
        <v>1128</v>
      </c>
      <c r="B7815" s="14" t="s">
        <v>409</v>
      </c>
      <c r="C7815" s="14" t="s">
        <v>1127</v>
      </c>
    </row>
    <row r="7816" spans="1:3" x14ac:dyDescent="0.25">
      <c r="A7816" s="17" t="s">
        <v>1126</v>
      </c>
      <c r="B7816" s="14" t="s">
        <v>409</v>
      </c>
      <c r="C7816" s="14" t="s">
        <v>1121</v>
      </c>
    </row>
    <row r="7817" spans="1:3" x14ac:dyDescent="0.25">
      <c r="A7817" s="17" t="s">
        <v>1125</v>
      </c>
      <c r="B7817" s="14" t="s">
        <v>409</v>
      </c>
      <c r="C7817" s="14" t="s">
        <v>1121</v>
      </c>
    </row>
    <row r="7818" spans="1:3" x14ac:dyDescent="0.25">
      <c r="A7818" s="17" t="s">
        <v>1124</v>
      </c>
      <c r="B7818" s="14" t="s">
        <v>409</v>
      </c>
      <c r="C7818" s="14" t="s">
        <v>1121</v>
      </c>
    </row>
    <row r="7819" spans="1:3" x14ac:dyDescent="0.25">
      <c r="A7819" s="17" t="s">
        <v>1123</v>
      </c>
      <c r="B7819" s="14" t="s">
        <v>409</v>
      </c>
      <c r="C7819" s="14" t="s">
        <v>1121</v>
      </c>
    </row>
    <row r="7820" spans="1:3" x14ac:dyDescent="0.25">
      <c r="A7820" s="17" t="s">
        <v>1122</v>
      </c>
      <c r="B7820" s="14" t="s">
        <v>409</v>
      </c>
      <c r="C7820" s="14" t="s">
        <v>1121</v>
      </c>
    </row>
    <row r="7821" spans="1:3" x14ac:dyDescent="0.25">
      <c r="A7821" s="17" t="s">
        <v>1120</v>
      </c>
      <c r="B7821" s="14" t="s">
        <v>409</v>
      </c>
      <c r="C7821" s="14" t="s">
        <v>1110</v>
      </c>
    </row>
    <row r="7822" spans="1:3" x14ac:dyDescent="0.25">
      <c r="A7822" s="17" t="s">
        <v>1119</v>
      </c>
      <c r="B7822" s="14" t="s">
        <v>409</v>
      </c>
      <c r="C7822" s="14" t="s">
        <v>1110</v>
      </c>
    </row>
    <row r="7823" spans="1:3" x14ac:dyDescent="0.25">
      <c r="A7823" s="17" t="s">
        <v>1118</v>
      </c>
      <c r="B7823" s="14" t="s">
        <v>409</v>
      </c>
      <c r="C7823" s="14" t="s">
        <v>1116</v>
      </c>
    </row>
    <row r="7824" spans="1:3" x14ac:dyDescent="0.25">
      <c r="A7824" s="17" t="s">
        <v>1117</v>
      </c>
      <c r="B7824" s="14" t="s">
        <v>409</v>
      </c>
      <c r="C7824" s="14" t="s">
        <v>1116</v>
      </c>
    </row>
    <row r="7825" spans="1:3" x14ac:dyDescent="0.25">
      <c r="A7825" s="17" t="s">
        <v>1115</v>
      </c>
      <c r="B7825" s="14" t="s">
        <v>409</v>
      </c>
      <c r="C7825" s="14" t="s">
        <v>1113</v>
      </c>
    </row>
    <row r="7826" spans="1:3" x14ac:dyDescent="0.25">
      <c r="A7826" s="17" t="s">
        <v>1115</v>
      </c>
      <c r="B7826" s="14" t="s">
        <v>409</v>
      </c>
      <c r="C7826" s="14" t="s">
        <v>1110</v>
      </c>
    </row>
    <row r="7827" spans="1:3" x14ac:dyDescent="0.25">
      <c r="A7827" s="17" t="s">
        <v>1114</v>
      </c>
      <c r="B7827" s="14" t="s">
        <v>409</v>
      </c>
      <c r="C7827" s="14" t="s">
        <v>1113</v>
      </c>
    </row>
    <row r="7828" spans="1:3" x14ac:dyDescent="0.25">
      <c r="A7828" s="17" t="s">
        <v>1112</v>
      </c>
      <c r="B7828" s="14" t="s">
        <v>409</v>
      </c>
      <c r="C7828" s="14" t="s">
        <v>1113</v>
      </c>
    </row>
    <row r="7829" spans="1:3" x14ac:dyDescent="0.25">
      <c r="A7829" s="17" t="s">
        <v>1112</v>
      </c>
      <c r="B7829" s="14" t="s">
        <v>409</v>
      </c>
      <c r="C7829" s="14" t="s">
        <v>1106</v>
      </c>
    </row>
    <row r="7830" spans="1:3" x14ac:dyDescent="0.25">
      <c r="A7830" s="17" t="s">
        <v>1111</v>
      </c>
      <c r="B7830" s="14" t="s">
        <v>409</v>
      </c>
      <c r="C7830" s="14" t="s">
        <v>1110</v>
      </c>
    </row>
    <row r="7831" spans="1:3" x14ac:dyDescent="0.25">
      <c r="A7831" s="17" t="s">
        <v>1109</v>
      </c>
      <c r="B7831" s="14" t="s">
        <v>409</v>
      </c>
      <c r="C7831" s="14" t="s">
        <v>1108</v>
      </c>
    </row>
    <row r="7832" spans="1:3" x14ac:dyDescent="0.25">
      <c r="A7832" s="17" t="s">
        <v>1107</v>
      </c>
      <c r="B7832" s="14" t="s">
        <v>409</v>
      </c>
      <c r="C7832" s="14" t="s">
        <v>1104</v>
      </c>
    </row>
    <row r="7833" spans="1:3" x14ac:dyDescent="0.25">
      <c r="A7833" s="17" t="s">
        <v>1105</v>
      </c>
      <c r="B7833" s="14" t="s">
        <v>409</v>
      </c>
      <c r="C7833" s="14" t="s">
        <v>1106</v>
      </c>
    </row>
    <row r="7834" spans="1:3" x14ac:dyDescent="0.25">
      <c r="A7834" s="17" t="s">
        <v>1105</v>
      </c>
      <c r="B7834" s="14" t="s">
        <v>409</v>
      </c>
      <c r="C7834" s="14" t="s">
        <v>1104</v>
      </c>
    </row>
    <row r="7835" spans="1:3" x14ac:dyDescent="0.25">
      <c r="A7835" s="17" t="s">
        <v>1103</v>
      </c>
      <c r="B7835" s="14" t="s">
        <v>409</v>
      </c>
      <c r="C7835" s="14" t="s">
        <v>1101</v>
      </c>
    </row>
    <row r="7836" spans="1:3" x14ac:dyDescent="0.25">
      <c r="A7836" s="17" t="s">
        <v>1102</v>
      </c>
      <c r="B7836" s="14" t="s">
        <v>409</v>
      </c>
      <c r="C7836" s="14" t="s">
        <v>1101</v>
      </c>
    </row>
    <row r="7837" spans="1:3" x14ac:dyDescent="0.25">
      <c r="A7837" s="17" t="s">
        <v>1100</v>
      </c>
      <c r="B7837" s="14" t="s">
        <v>409</v>
      </c>
      <c r="C7837" s="14" t="s">
        <v>1098</v>
      </c>
    </row>
    <row r="7838" spans="1:3" x14ac:dyDescent="0.25">
      <c r="A7838" s="17" t="s">
        <v>1099</v>
      </c>
      <c r="B7838" s="14" t="s">
        <v>409</v>
      </c>
      <c r="C7838" s="14" t="s">
        <v>1098</v>
      </c>
    </row>
    <row r="7839" spans="1:3" x14ac:dyDescent="0.25">
      <c r="A7839" s="17" t="s">
        <v>1097</v>
      </c>
      <c r="B7839" s="14" t="s">
        <v>409</v>
      </c>
      <c r="C7839" s="14" t="s">
        <v>1096</v>
      </c>
    </row>
    <row r="7840" spans="1:3" x14ac:dyDescent="0.25">
      <c r="A7840" s="17" t="s">
        <v>1094</v>
      </c>
      <c r="B7840" s="14" t="s">
        <v>409</v>
      </c>
      <c r="C7840" s="14" t="s">
        <v>1095</v>
      </c>
    </row>
    <row r="7841" spans="1:3" x14ac:dyDescent="0.25">
      <c r="A7841" s="17" t="s">
        <v>1094</v>
      </c>
      <c r="B7841" s="14" t="s">
        <v>409</v>
      </c>
      <c r="C7841" s="14" t="s">
        <v>1093</v>
      </c>
    </row>
    <row r="7842" spans="1:3" x14ac:dyDescent="0.25">
      <c r="A7842" s="17" t="s">
        <v>1092</v>
      </c>
      <c r="B7842" s="14" t="s">
        <v>409</v>
      </c>
      <c r="C7842" s="14" t="s">
        <v>1089</v>
      </c>
    </row>
    <row r="7843" spans="1:3" x14ac:dyDescent="0.25">
      <c r="A7843" s="17" t="s">
        <v>1091</v>
      </c>
      <c r="B7843" s="14" t="s">
        <v>409</v>
      </c>
      <c r="C7843" s="14" t="s">
        <v>1089</v>
      </c>
    </row>
    <row r="7844" spans="1:3" x14ac:dyDescent="0.25">
      <c r="A7844" s="17" t="s">
        <v>1090</v>
      </c>
      <c r="B7844" s="14" t="s">
        <v>409</v>
      </c>
      <c r="C7844" s="14" t="s">
        <v>1089</v>
      </c>
    </row>
    <row r="7845" spans="1:3" x14ac:dyDescent="0.25">
      <c r="A7845" s="17" t="s">
        <v>1088</v>
      </c>
      <c r="B7845" s="14" t="s">
        <v>409</v>
      </c>
      <c r="C7845" s="14" t="s">
        <v>1065</v>
      </c>
    </row>
    <row r="7846" spans="1:3" x14ac:dyDescent="0.25">
      <c r="A7846" s="17" t="s">
        <v>1087</v>
      </c>
      <c r="B7846" s="14" t="s">
        <v>409</v>
      </c>
      <c r="C7846" s="14" t="s">
        <v>1086</v>
      </c>
    </row>
    <row r="7847" spans="1:3" x14ac:dyDescent="0.25">
      <c r="A7847" s="17" t="s">
        <v>1085</v>
      </c>
      <c r="B7847" s="14" t="s">
        <v>409</v>
      </c>
      <c r="C7847" s="14" t="s">
        <v>1065</v>
      </c>
    </row>
    <row r="7848" spans="1:3" x14ac:dyDescent="0.25">
      <c r="A7848" s="17" t="s">
        <v>1084</v>
      </c>
      <c r="B7848" s="14" t="s">
        <v>409</v>
      </c>
      <c r="C7848" s="14" t="s">
        <v>1065</v>
      </c>
    </row>
    <row r="7849" spans="1:3" x14ac:dyDescent="0.25">
      <c r="A7849" s="17" t="s">
        <v>1083</v>
      </c>
      <c r="B7849" s="14" t="s">
        <v>409</v>
      </c>
      <c r="C7849" s="14" t="s">
        <v>1069</v>
      </c>
    </row>
    <row r="7850" spans="1:3" x14ac:dyDescent="0.25">
      <c r="A7850" s="17" t="s">
        <v>1082</v>
      </c>
      <c r="B7850" s="14" t="s">
        <v>409</v>
      </c>
      <c r="C7850" s="14" t="s">
        <v>1080</v>
      </c>
    </row>
    <row r="7851" spans="1:3" x14ac:dyDescent="0.25">
      <c r="A7851" s="17" t="s">
        <v>1081</v>
      </c>
      <c r="B7851" s="14" t="s">
        <v>409</v>
      </c>
      <c r="C7851" s="14" t="s">
        <v>1080</v>
      </c>
    </row>
    <row r="7852" spans="1:3" x14ac:dyDescent="0.25">
      <c r="A7852" s="17" t="s">
        <v>1079</v>
      </c>
      <c r="B7852" s="14" t="s">
        <v>409</v>
      </c>
      <c r="C7852" s="14" t="s">
        <v>1069</v>
      </c>
    </row>
    <row r="7853" spans="1:3" x14ac:dyDescent="0.25">
      <c r="A7853" s="17" t="s">
        <v>1078</v>
      </c>
      <c r="B7853" s="14" t="s">
        <v>409</v>
      </c>
      <c r="C7853" s="14" t="s">
        <v>1069</v>
      </c>
    </row>
    <row r="7854" spans="1:3" x14ac:dyDescent="0.25">
      <c r="A7854" s="17" t="s">
        <v>1077</v>
      </c>
      <c r="B7854" s="14" t="s">
        <v>409</v>
      </c>
      <c r="C7854" s="14" t="s">
        <v>1069</v>
      </c>
    </row>
    <row r="7855" spans="1:3" x14ac:dyDescent="0.25">
      <c r="A7855" s="17" t="s">
        <v>1076</v>
      </c>
      <c r="B7855" s="14" t="s">
        <v>409</v>
      </c>
      <c r="C7855" s="14" t="s">
        <v>1069</v>
      </c>
    </row>
    <row r="7856" spans="1:3" x14ac:dyDescent="0.25">
      <c r="A7856" s="17" t="s">
        <v>1075</v>
      </c>
      <c r="B7856" s="14" t="s">
        <v>409</v>
      </c>
      <c r="C7856" s="14" t="s">
        <v>1069</v>
      </c>
    </row>
    <row r="7857" spans="1:3" x14ac:dyDescent="0.25">
      <c r="A7857" s="17" t="s">
        <v>1074</v>
      </c>
      <c r="B7857" s="14" t="s">
        <v>409</v>
      </c>
      <c r="C7857" s="14" t="s">
        <v>1069</v>
      </c>
    </row>
    <row r="7858" spans="1:3" x14ac:dyDescent="0.25">
      <c r="A7858" s="17" t="s">
        <v>1073</v>
      </c>
      <c r="B7858" s="14" t="s">
        <v>409</v>
      </c>
      <c r="C7858" s="14" t="s">
        <v>1065</v>
      </c>
    </row>
    <row r="7859" spans="1:3" x14ac:dyDescent="0.25">
      <c r="A7859" s="17" t="s">
        <v>1072</v>
      </c>
      <c r="B7859" s="14" t="s">
        <v>409</v>
      </c>
      <c r="C7859" s="14" t="s">
        <v>1065</v>
      </c>
    </row>
    <row r="7860" spans="1:3" x14ac:dyDescent="0.25">
      <c r="A7860" s="17" t="s">
        <v>1071</v>
      </c>
      <c r="B7860" s="14" t="s">
        <v>409</v>
      </c>
      <c r="C7860" s="14" t="s">
        <v>1065</v>
      </c>
    </row>
    <row r="7861" spans="1:3" x14ac:dyDescent="0.25">
      <c r="A7861" s="17" t="s">
        <v>1070</v>
      </c>
      <c r="B7861" s="14" t="s">
        <v>409</v>
      </c>
      <c r="C7861" s="14" t="s">
        <v>1065</v>
      </c>
    </row>
    <row r="7862" spans="1:3" x14ac:dyDescent="0.25">
      <c r="A7862" s="17" t="s">
        <v>1068</v>
      </c>
      <c r="B7862" s="14" t="s">
        <v>409</v>
      </c>
      <c r="C7862" s="14" t="s">
        <v>1069</v>
      </c>
    </row>
    <row r="7863" spans="1:3" x14ac:dyDescent="0.25">
      <c r="A7863" s="17" t="s">
        <v>1068</v>
      </c>
      <c r="B7863" s="14" t="s">
        <v>409</v>
      </c>
      <c r="C7863" s="14" t="s">
        <v>1065</v>
      </c>
    </row>
    <row r="7864" spans="1:3" x14ac:dyDescent="0.25">
      <c r="A7864" s="17" t="s">
        <v>1067</v>
      </c>
      <c r="B7864" s="14" t="s">
        <v>409</v>
      </c>
      <c r="C7864" s="14" t="s">
        <v>1065</v>
      </c>
    </row>
    <row r="7865" spans="1:3" x14ac:dyDescent="0.25">
      <c r="A7865" s="17" t="s">
        <v>1066</v>
      </c>
      <c r="B7865" s="14" t="s">
        <v>409</v>
      </c>
      <c r="C7865" s="14" t="s">
        <v>1065</v>
      </c>
    </row>
    <row r="7866" spans="1:3" x14ac:dyDescent="0.25">
      <c r="A7866" s="17" t="s">
        <v>1064</v>
      </c>
      <c r="B7866" s="14" t="s">
        <v>401</v>
      </c>
      <c r="C7866" s="14" t="s">
        <v>954</v>
      </c>
    </row>
    <row r="7867" spans="1:3" x14ac:dyDescent="0.25">
      <c r="A7867" s="17" t="s">
        <v>1063</v>
      </c>
      <c r="B7867" s="14" t="s">
        <v>401</v>
      </c>
      <c r="C7867" s="14" t="s">
        <v>1062</v>
      </c>
    </row>
    <row r="7868" spans="1:3" x14ac:dyDescent="0.25">
      <c r="A7868" s="17" t="s">
        <v>1061</v>
      </c>
      <c r="B7868" s="14" t="s">
        <v>401</v>
      </c>
      <c r="C7868" s="14" t="s">
        <v>1060</v>
      </c>
    </row>
    <row r="7869" spans="1:3" x14ac:dyDescent="0.25">
      <c r="A7869" s="17" t="s">
        <v>1059</v>
      </c>
      <c r="B7869" s="14" t="s">
        <v>401</v>
      </c>
      <c r="C7869" s="14" t="s">
        <v>1036</v>
      </c>
    </row>
    <row r="7870" spans="1:3" x14ac:dyDescent="0.25">
      <c r="A7870" s="17" t="s">
        <v>1058</v>
      </c>
      <c r="B7870" s="14" t="s">
        <v>401</v>
      </c>
      <c r="C7870" s="14" t="s">
        <v>1057</v>
      </c>
    </row>
    <row r="7871" spans="1:3" x14ac:dyDescent="0.25">
      <c r="A7871" s="17" t="s">
        <v>1056</v>
      </c>
      <c r="B7871" s="14" t="s">
        <v>401</v>
      </c>
      <c r="C7871" s="14" t="s">
        <v>954</v>
      </c>
    </row>
    <row r="7872" spans="1:3" x14ac:dyDescent="0.25">
      <c r="A7872" s="17" t="s">
        <v>1055</v>
      </c>
      <c r="B7872" s="14" t="s">
        <v>401</v>
      </c>
      <c r="C7872" s="14" t="s">
        <v>1039</v>
      </c>
    </row>
    <row r="7873" spans="1:3" x14ac:dyDescent="0.25">
      <c r="A7873" s="17" t="s">
        <v>1054</v>
      </c>
      <c r="B7873" s="14" t="s">
        <v>401</v>
      </c>
      <c r="C7873" s="14" t="s">
        <v>1039</v>
      </c>
    </row>
    <row r="7874" spans="1:3" x14ac:dyDescent="0.25">
      <c r="A7874" s="17" t="s">
        <v>1053</v>
      </c>
      <c r="B7874" s="14" t="s">
        <v>401</v>
      </c>
      <c r="C7874" s="14" t="s">
        <v>1050</v>
      </c>
    </row>
    <row r="7875" spans="1:3" x14ac:dyDescent="0.25">
      <c r="A7875" s="17" t="s">
        <v>1052</v>
      </c>
      <c r="B7875" s="14" t="s">
        <v>401</v>
      </c>
      <c r="C7875" s="14" t="s">
        <v>1050</v>
      </c>
    </row>
    <row r="7876" spans="1:3" x14ac:dyDescent="0.25">
      <c r="A7876" s="17" t="s">
        <v>1051</v>
      </c>
      <c r="B7876" s="14" t="s">
        <v>401</v>
      </c>
      <c r="C7876" s="14" t="s">
        <v>1050</v>
      </c>
    </row>
    <row r="7877" spans="1:3" x14ac:dyDescent="0.25">
      <c r="A7877" s="17" t="s">
        <v>1049</v>
      </c>
      <c r="B7877" s="14" t="s">
        <v>401</v>
      </c>
      <c r="C7877" s="14" t="s">
        <v>954</v>
      </c>
    </row>
    <row r="7878" spans="1:3" x14ac:dyDescent="0.25">
      <c r="A7878" s="17" t="s">
        <v>1048</v>
      </c>
      <c r="B7878" s="14" t="s">
        <v>401</v>
      </c>
      <c r="C7878" s="14" t="s">
        <v>954</v>
      </c>
    </row>
    <row r="7879" spans="1:3" x14ac:dyDescent="0.25">
      <c r="A7879" s="17" t="s">
        <v>1047</v>
      </c>
      <c r="B7879" s="14" t="s">
        <v>401</v>
      </c>
      <c r="C7879" s="14" t="s">
        <v>954</v>
      </c>
    </row>
    <row r="7880" spans="1:3" x14ac:dyDescent="0.25">
      <c r="A7880" s="17" t="s">
        <v>1046</v>
      </c>
      <c r="B7880" s="14" t="s">
        <v>401</v>
      </c>
      <c r="C7880" s="14" t="s">
        <v>954</v>
      </c>
    </row>
    <row r="7881" spans="1:3" x14ac:dyDescent="0.25">
      <c r="A7881" s="17" t="s">
        <v>1045</v>
      </c>
      <c r="B7881" s="14" t="s">
        <v>401</v>
      </c>
      <c r="C7881" s="14" t="s">
        <v>954</v>
      </c>
    </row>
    <row r="7882" spans="1:3" x14ac:dyDescent="0.25">
      <c r="A7882" s="17" t="s">
        <v>1044</v>
      </c>
      <c r="B7882" s="14" t="s">
        <v>401</v>
      </c>
      <c r="C7882" s="14" t="s">
        <v>954</v>
      </c>
    </row>
    <row r="7883" spans="1:3" x14ac:dyDescent="0.25">
      <c r="A7883" s="17" t="s">
        <v>1043</v>
      </c>
      <c r="B7883" s="14" t="s">
        <v>401</v>
      </c>
      <c r="C7883" s="14" t="s">
        <v>954</v>
      </c>
    </row>
    <row r="7884" spans="1:3" x14ac:dyDescent="0.25">
      <c r="A7884" s="17" t="s">
        <v>1042</v>
      </c>
      <c r="B7884" s="14" t="s">
        <v>401</v>
      </c>
      <c r="C7884" s="14" t="s">
        <v>954</v>
      </c>
    </row>
    <row r="7885" spans="1:3" x14ac:dyDescent="0.25">
      <c r="A7885" s="17" t="s">
        <v>1041</v>
      </c>
      <c r="B7885" s="14" t="s">
        <v>401</v>
      </c>
      <c r="C7885" s="14" t="s">
        <v>1036</v>
      </c>
    </row>
    <row r="7886" spans="1:3" x14ac:dyDescent="0.25">
      <c r="A7886" s="17" t="s">
        <v>1040</v>
      </c>
      <c r="B7886" s="14" t="s">
        <v>401</v>
      </c>
      <c r="C7886" s="14" t="s">
        <v>1039</v>
      </c>
    </row>
    <row r="7887" spans="1:3" x14ac:dyDescent="0.25">
      <c r="A7887" s="17" t="s">
        <v>1038</v>
      </c>
      <c r="B7887" s="14" t="s">
        <v>401</v>
      </c>
      <c r="C7887" s="14" t="s">
        <v>1036</v>
      </c>
    </row>
    <row r="7888" spans="1:3" x14ac:dyDescent="0.25">
      <c r="A7888" s="17" t="s">
        <v>1037</v>
      </c>
      <c r="B7888" s="14" t="s">
        <v>401</v>
      </c>
      <c r="C7888" s="14" t="s">
        <v>1036</v>
      </c>
    </row>
    <row r="7889" spans="1:3" x14ac:dyDescent="0.25">
      <c r="A7889" s="17" t="s">
        <v>1035</v>
      </c>
      <c r="B7889" s="14" t="s">
        <v>401</v>
      </c>
      <c r="C7889" s="14" t="s">
        <v>1018</v>
      </c>
    </row>
    <row r="7890" spans="1:3" x14ac:dyDescent="0.25">
      <c r="A7890" s="17" t="s">
        <v>1034</v>
      </c>
      <c r="B7890" s="14" t="s">
        <v>401</v>
      </c>
      <c r="C7890" s="14" t="s">
        <v>1018</v>
      </c>
    </row>
    <row r="7891" spans="1:3" x14ac:dyDescent="0.25">
      <c r="A7891" s="17" t="s">
        <v>1033</v>
      </c>
      <c r="B7891" s="14" t="s">
        <v>401</v>
      </c>
      <c r="C7891" s="14" t="s">
        <v>961</v>
      </c>
    </row>
    <row r="7892" spans="1:3" x14ac:dyDescent="0.25">
      <c r="A7892" s="17" t="s">
        <v>1032</v>
      </c>
      <c r="B7892" s="14" t="s">
        <v>401</v>
      </c>
      <c r="C7892" s="14" t="s">
        <v>961</v>
      </c>
    </row>
    <row r="7893" spans="1:3" x14ac:dyDescent="0.25">
      <c r="A7893" s="17" t="s">
        <v>1031</v>
      </c>
      <c r="B7893" s="14" t="s">
        <v>401</v>
      </c>
      <c r="C7893" s="14" t="s">
        <v>959</v>
      </c>
    </row>
    <row r="7894" spans="1:3" x14ac:dyDescent="0.25">
      <c r="A7894" s="17" t="s">
        <v>1030</v>
      </c>
      <c r="B7894" s="14" t="s">
        <v>401</v>
      </c>
      <c r="C7894" s="14" t="s">
        <v>959</v>
      </c>
    </row>
    <row r="7895" spans="1:3" x14ac:dyDescent="0.25">
      <c r="A7895" s="17" t="s">
        <v>1029</v>
      </c>
      <c r="B7895" s="14" t="s">
        <v>401</v>
      </c>
      <c r="C7895" s="14" t="s">
        <v>972</v>
      </c>
    </row>
    <row r="7896" spans="1:3" x14ac:dyDescent="0.25">
      <c r="A7896" s="17" t="s">
        <v>1028</v>
      </c>
      <c r="B7896" s="14" t="s">
        <v>401</v>
      </c>
      <c r="C7896" s="14" t="s">
        <v>1026</v>
      </c>
    </row>
    <row r="7897" spans="1:3" x14ac:dyDescent="0.25">
      <c r="A7897" s="17" t="s">
        <v>1027</v>
      </c>
      <c r="B7897" s="14" t="s">
        <v>401</v>
      </c>
      <c r="C7897" s="14" t="s">
        <v>1026</v>
      </c>
    </row>
    <row r="7898" spans="1:3" x14ac:dyDescent="0.25">
      <c r="A7898" s="17" t="s">
        <v>1025</v>
      </c>
      <c r="B7898" s="14" t="s">
        <v>401</v>
      </c>
      <c r="C7898" s="14" t="s">
        <v>1018</v>
      </c>
    </row>
    <row r="7899" spans="1:3" x14ac:dyDescent="0.25">
      <c r="A7899" s="17" t="s">
        <v>1024</v>
      </c>
      <c r="B7899" s="14" t="s">
        <v>401</v>
      </c>
      <c r="C7899" s="14" t="s">
        <v>1018</v>
      </c>
    </row>
    <row r="7900" spans="1:3" x14ac:dyDescent="0.25">
      <c r="A7900" s="17" t="s">
        <v>1023</v>
      </c>
      <c r="B7900" s="14" t="s">
        <v>401</v>
      </c>
      <c r="C7900" s="14" t="s">
        <v>1018</v>
      </c>
    </row>
    <row r="7901" spans="1:3" x14ac:dyDescent="0.25">
      <c r="A7901" s="17" t="s">
        <v>1022</v>
      </c>
      <c r="B7901" s="14" t="s">
        <v>401</v>
      </c>
      <c r="C7901" s="14" t="s">
        <v>1018</v>
      </c>
    </row>
    <row r="7902" spans="1:3" x14ac:dyDescent="0.25">
      <c r="A7902" s="17" t="s">
        <v>1021</v>
      </c>
      <c r="B7902" s="14" t="s">
        <v>401</v>
      </c>
      <c r="C7902" s="14" t="s">
        <v>1018</v>
      </c>
    </row>
    <row r="7903" spans="1:3" x14ac:dyDescent="0.25">
      <c r="A7903" s="17" t="s">
        <v>1020</v>
      </c>
      <c r="B7903" s="14" t="s">
        <v>401</v>
      </c>
      <c r="C7903" s="14" t="s">
        <v>1018</v>
      </c>
    </row>
    <row r="7904" spans="1:3" x14ac:dyDescent="0.25">
      <c r="A7904" s="17" t="s">
        <v>1019</v>
      </c>
      <c r="B7904" s="14" t="s">
        <v>401</v>
      </c>
      <c r="C7904" s="14" t="s">
        <v>1018</v>
      </c>
    </row>
    <row r="7905" spans="1:3" x14ac:dyDescent="0.25">
      <c r="A7905" s="17" t="s">
        <v>1017</v>
      </c>
      <c r="B7905" s="14" t="s">
        <v>401</v>
      </c>
      <c r="C7905" s="14" t="s">
        <v>1014</v>
      </c>
    </row>
    <row r="7906" spans="1:3" x14ac:dyDescent="0.25">
      <c r="A7906" s="17" t="s">
        <v>1016</v>
      </c>
      <c r="B7906" s="14" t="s">
        <v>401</v>
      </c>
      <c r="C7906" s="14" t="s">
        <v>1014</v>
      </c>
    </row>
    <row r="7907" spans="1:3" x14ac:dyDescent="0.25">
      <c r="A7907" s="17" t="s">
        <v>1015</v>
      </c>
      <c r="B7907" s="14" t="s">
        <v>401</v>
      </c>
      <c r="C7907" s="14" t="s">
        <v>1014</v>
      </c>
    </row>
    <row r="7908" spans="1:3" x14ac:dyDescent="0.25">
      <c r="A7908" s="17" t="s">
        <v>1013</v>
      </c>
      <c r="B7908" s="14" t="s">
        <v>401</v>
      </c>
      <c r="C7908" s="14" t="s">
        <v>1009</v>
      </c>
    </row>
    <row r="7909" spans="1:3" x14ac:dyDescent="0.25">
      <c r="A7909" s="17" t="s">
        <v>1012</v>
      </c>
      <c r="B7909" s="14" t="s">
        <v>401</v>
      </c>
      <c r="C7909" s="14" t="s">
        <v>1009</v>
      </c>
    </row>
    <row r="7910" spans="1:3" x14ac:dyDescent="0.25">
      <c r="A7910" s="17" t="s">
        <v>1011</v>
      </c>
      <c r="B7910" s="14" t="s">
        <v>401</v>
      </c>
      <c r="C7910" s="14" t="s">
        <v>1009</v>
      </c>
    </row>
    <row r="7911" spans="1:3" x14ac:dyDescent="0.25">
      <c r="A7911" s="17" t="s">
        <v>1010</v>
      </c>
      <c r="B7911" s="14" t="s">
        <v>401</v>
      </c>
      <c r="C7911" s="14" t="s">
        <v>1009</v>
      </c>
    </row>
    <row r="7912" spans="1:3" x14ac:dyDescent="0.25">
      <c r="A7912" s="17" t="s">
        <v>1008</v>
      </c>
      <c r="B7912" s="14" t="s">
        <v>401</v>
      </c>
      <c r="C7912" s="14" t="s">
        <v>1004</v>
      </c>
    </row>
    <row r="7913" spans="1:3" x14ac:dyDescent="0.25">
      <c r="A7913" s="17" t="s">
        <v>1007</v>
      </c>
      <c r="B7913" s="14" t="s">
        <v>401</v>
      </c>
      <c r="C7913" s="14" t="s">
        <v>1004</v>
      </c>
    </row>
    <row r="7914" spans="1:3" x14ac:dyDescent="0.25">
      <c r="A7914" s="17" t="s">
        <v>1006</v>
      </c>
      <c r="B7914" s="14" t="s">
        <v>401</v>
      </c>
      <c r="C7914" s="14" t="s">
        <v>1004</v>
      </c>
    </row>
    <row r="7915" spans="1:3" x14ac:dyDescent="0.25">
      <c r="A7915" s="17" t="s">
        <v>1005</v>
      </c>
      <c r="B7915" s="14" t="s">
        <v>401</v>
      </c>
      <c r="C7915" s="14" t="s">
        <v>1004</v>
      </c>
    </row>
    <row r="7916" spans="1:3" x14ac:dyDescent="0.25">
      <c r="A7916" s="17" t="s">
        <v>1003</v>
      </c>
      <c r="B7916" s="14" t="s">
        <v>401</v>
      </c>
      <c r="C7916" s="14" t="s">
        <v>939</v>
      </c>
    </row>
    <row r="7917" spans="1:3" x14ac:dyDescent="0.25">
      <c r="A7917" s="17" t="s">
        <v>1002</v>
      </c>
      <c r="B7917" s="14" t="s">
        <v>401</v>
      </c>
      <c r="C7917" s="14" t="s">
        <v>939</v>
      </c>
    </row>
    <row r="7918" spans="1:3" x14ac:dyDescent="0.25">
      <c r="A7918" s="17" t="s">
        <v>1001</v>
      </c>
      <c r="B7918" s="14" t="s">
        <v>401</v>
      </c>
      <c r="C7918" s="14" t="s">
        <v>999</v>
      </c>
    </row>
    <row r="7919" spans="1:3" x14ac:dyDescent="0.25">
      <c r="A7919" s="17" t="s">
        <v>1000</v>
      </c>
      <c r="B7919" s="14" t="s">
        <v>401</v>
      </c>
      <c r="C7919" s="14" t="s">
        <v>999</v>
      </c>
    </row>
    <row r="7920" spans="1:3" x14ac:dyDescent="0.25">
      <c r="A7920" s="17" t="s">
        <v>998</v>
      </c>
      <c r="B7920" s="14" t="s">
        <v>401</v>
      </c>
      <c r="C7920" s="14" t="s">
        <v>939</v>
      </c>
    </row>
    <row r="7921" spans="1:3" x14ac:dyDescent="0.25">
      <c r="A7921" s="17" t="s">
        <v>997</v>
      </c>
      <c r="B7921" s="14" t="s">
        <v>401</v>
      </c>
      <c r="C7921" s="14" t="s">
        <v>939</v>
      </c>
    </row>
    <row r="7922" spans="1:3" x14ac:dyDescent="0.25">
      <c r="A7922" s="17" t="s">
        <v>996</v>
      </c>
      <c r="B7922" s="14" t="s">
        <v>401</v>
      </c>
      <c r="C7922" s="14" t="s">
        <v>915</v>
      </c>
    </row>
    <row r="7923" spans="1:3" x14ac:dyDescent="0.25">
      <c r="A7923" s="17" t="s">
        <v>995</v>
      </c>
      <c r="B7923" s="14" t="s">
        <v>401</v>
      </c>
      <c r="C7923" s="14" t="s">
        <v>915</v>
      </c>
    </row>
    <row r="7924" spans="1:3" x14ac:dyDescent="0.25">
      <c r="A7924" s="17" t="s">
        <v>994</v>
      </c>
      <c r="B7924" s="14" t="s">
        <v>401</v>
      </c>
      <c r="C7924" s="14" t="s">
        <v>915</v>
      </c>
    </row>
    <row r="7925" spans="1:3" x14ac:dyDescent="0.25">
      <c r="A7925" s="17" t="s">
        <v>993</v>
      </c>
      <c r="B7925" s="14" t="s">
        <v>401</v>
      </c>
      <c r="C7925" s="14" t="s">
        <v>915</v>
      </c>
    </row>
    <row r="7926" spans="1:3" x14ac:dyDescent="0.25">
      <c r="A7926" s="17" t="s">
        <v>992</v>
      </c>
      <c r="B7926" s="14" t="s">
        <v>401</v>
      </c>
      <c r="C7926" s="14" t="s">
        <v>915</v>
      </c>
    </row>
    <row r="7927" spans="1:3" x14ac:dyDescent="0.25">
      <c r="A7927" s="17" t="s">
        <v>991</v>
      </c>
      <c r="B7927" s="14" t="s">
        <v>401</v>
      </c>
      <c r="C7927" s="14" t="s">
        <v>915</v>
      </c>
    </row>
    <row r="7928" spans="1:3" x14ac:dyDescent="0.25">
      <c r="A7928" s="17" t="s">
        <v>990</v>
      </c>
      <c r="B7928" s="14" t="s">
        <v>401</v>
      </c>
      <c r="C7928" s="14" t="s">
        <v>915</v>
      </c>
    </row>
    <row r="7929" spans="1:3" x14ac:dyDescent="0.25">
      <c r="A7929" s="17" t="s">
        <v>989</v>
      </c>
      <c r="B7929" s="14" t="s">
        <v>401</v>
      </c>
      <c r="C7929" s="14" t="s">
        <v>915</v>
      </c>
    </row>
    <row r="7930" spans="1:3" x14ac:dyDescent="0.25">
      <c r="A7930" s="17" t="s">
        <v>988</v>
      </c>
      <c r="B7930" s="14" t="s">
        <v>401</v>
      </c>
      <c r="C7930" s="14" t="s">
        <v>915</v>
      </c>
    </row>
    <row r="7931" spans="1:3" x14ac:dyDescent="0.25">
      <c r="A7931" s="17" t="s">
        <v>987</v>
      </c>
      <c r="B7931" s="14" t="s">
        <v>401</v>
      </c>
      <c r="C7931" s="14" t="s">
        <v>915</v>
      </c>
    </row>
    <row r="7932" spans="1:3" x14ac:dyDescent="0.25">
      <c r="A7932" s="17" t="s">
        <v>986</v>
      </c>
      <c r="B7932" s="14" t="s">
        <v>401</v>
      </c>
      <c r="C7932" s="14" t="s">
        <v>915</v>
      </c>
    </row>
    <row r="7933" spans="1:3" x14ac:dyDescent="0.25">
      <c r="A7933" s="17" t="s">
        <v>985</v>
      </c>
      <c r="B7933" s="14" t="s">
        <v>401</v>
      </c>
      <c r="C7933" s="14" t="s">
        <v>984</v>
      </c>
    </row>
    <row r="7934" spans="1:3" x14ac:dyDescent="0.25">
      <c r="A7934" s="17" t="s">
        <v>983</v>
      </c>
      <c r="B7934" s="14" t="s">
        <v>401</v>
      </c>
      <c r="C7934" s="14" t="s">
        <v>915</v>
      </c>
    </row>
    <row r="7935" spans="1:3" x14ac:dyDescent="0.25">
      <c r="A7935" s="17" t="s">
        <v>982</v>
      </c>
      <c r="B7935" s="14" t="s">
        <v>401</v>
      </c>
      <c r="C7935" s="14" t="s">
        <v>915</v>
      </c>
    </row>
    <row r="7936" spans="1:3" x14ac:dyDescent="0.25">
      <c r="A7936" s="17" t="s">
        <v>981</v>
      </c>
      <c r="B7936" s="14" t="s">
        <v>401</v>
      </c>
      <c r="C7936" s="14" t="s">
        <v>909</v>
      </c>
    </row>
    <row r="7937" spans="1:3" x14ac:dyDescent="0.25">
      <c r="A7937" s="17" t="s">
        <v>980</v>
      </c>
      <c r="B7937" s="14" t="s">
        <v>401</v>
      </c>
      <c r="C7937" s="14" t="s">
        <v>909</v>
      </c>
    </row>
    <row r="7938" spans="1:3" x14ac:dyDescent="0.25">
      <c r="A7938" s="17" t="s">
        <v>979</v>
      </c>
      <c r="B7938" s="14" t="s">
        <v>401</v>
      </c>
      <c r="C7938" s="14" t="s">
        <v>909</v>
      </c>
    </row>
    <row r="7939" spans="1:3" x14ac:dyDescent="0.25">
      <c r="A7939" s="17" t="s">
        <v>978</v>
      </c>
      <c r="B7939" s="14" t="s">
        <v>401</v>
      </c>
      <c r="C7939" s="14" t="s">
        <v>909</v>
      </c>
    </row>
    <row r="7940" spans="1:3" x14ac:dyDescent="0.25">
      <c r="A7940" s="17" t="s">
        <v>977</v>
      </c>
      <c r="B7940" s="14" t="s">
        <v>401</v>
      </c>
      <c r="C7940" s="14" t="s">
        <v>909</v>
      </c>
    </row>
    <row r="7941" spans="1:3" x14ac:dyDescent="0.25">
      <c r="A7941" s="17" t="s">
        <v>976</v>
      </c>
      <c r="B7941" s="14" t="s">
        <v>401</v>
      </c>
      <c r="C7941" s="14" t="s">
        <v>909</v>
      </c>
    </row>
    <row r="7942" spans="1:3" x14ac:dyDescent="0.25">
      <c r="A7942" s="17" t="s">
        <v>975</v>
      </c>
      <c r="B7942" s="14" t="s">
        <v>401</v>
      </c>
      <c r="C7942" s="14" t="s">
        <v>972</v>
      </c>
    </row>
    <row r="7943" spans="1:3" x14ac:dyDescent="0.25">
      <c r="A7943" s="17" t="s">
        <v>974</v>
      </c>
      <c r="B7943" s="14" t="s">
        <v>401</v>
      </c>
      <c r="C7943" s="14" t="s">
        <v>972</v>
      </c>
    </row>
    <row r="7944" spans="1:3" x14ac:dyDescent="0.25">
      <c r="A7944" s="17" t="s">
        <v>973</v>
      </c>
      <c r="B7944" s="14" t="s">
        <v>401</v>
      </c>
      <c r="C7944" s="14" t="s">
        <v>972</v>
      </c>
    </row>
    <row r="7945" spans="1:3" x14ac:dyDescent="0.25">
      <c r="A7945" s="17" t="s">
        <v>971</v>
      </c>
      <c r="B7945" s="14" t="s">
        <v>401</v>
      </c>
      <c r="C7945" s="14" t="s">
        <v>968</v>
      </c>
    </row>
    <row r="7946" spans="1:3" x14ac:dyDescent="0.25">
      <c r="A7946" s="17" t="s">
        <v>970</v>
      </c>
      <c r="B7946" s="14" t="s">
        <v>401</v>
      </c>
      <c r="C7946" s="14" t="s">
        <v>968</v>
      </c>
    </row>
    <row r="7947" spans="1:3" x14ac:dyDescent="0.25">
      <c r="A7947" s="17" t="s">
        <v>969</v>
      </c>
      <c r="B7947" s="14" t="s">
        <v>401</v>
      </c>
      <c r="C7947" s="14" t="s">
        <v>968</v>
      </c>
    </row>
    <row r="7948" spans="1:3" x14ac:dyDescent="0.25">
      <c r="A7948" s="17" t="s">
        <v>967</v>
      </c>
      <c r="B7948" s="14" t="s">
        <v>401</v>
      </c>
      <c r="C7948" s="14" t="s">
        <v>963</v>
      </c>
    </row>
    <row r="7949" spans="1:3" x14ac:dyDescent="0.25">
      <c r="A7949" s="17" t="s">
        <v>966</v>
      </c>
      <c r="B7949" s="14" t="s">
        <v>401</v>
      </c>
      <c r="C7949" s="14" t="s">
        <v>963</v>
      </c>
    </row>
    <row r="7950" spans="1:3" x14ac:dyDescent="0.25">
      <c r="A7950" s="17" t="s">
        <v>965</v>
      </c>
      <c r="B7950" s="14" t="s">
        <v>401</v>
      </c>
      <c r="C7950" s="14" t="s">
        <v>963</v>
      </c>
    </row>
    <row r="7951" spans="1:3" x14ac:dyDescent="0.25">
      <c r="A7951" s="17" t="s">
        <v>964</v>
      </c>
      <c r="B7951" s="14" t="s">
        <v>401</v>
      </c>
      <c r="C7951" s="14" t="s">
        <v>963</v>
      </c>
    </row>
    <row r="7952" spans="1:3" x14ac:dyDescent="0.25">
      <c r="A7952" s="17" t="s">
        <v>962</v>
      </c>
      <c r="B7952" s="14" t="s">
        <v>401</v>
      </c>
      <c r="C7952" s="14" t="s">
        <v>961</v>
      </c>
    </row>
    <row r="7953" spans="1:3" x14ac:dyDescent="0.25">
      <c r="A7953" s="17" t="s">
        <v>960</v>
      </c>
      <c r="B7953" s="14" t="s">
        <v>401</v>
      </c>
      <c r="C7953" s="14" t="s">
        <v>959</v>
      </c>
    </row>
    <row r="7954" spans="1:3" x14ac:dyDescent="0.25">
      <c r="A7954" s="17" t="s">
        <v>958</v>
      </c>
      <c r="B7954" s="14" t="s">
        <v>401</v>
      </c>
      <c r="C7954" s="14" t="s">
        <v>956</v>
      </c>
    </row>
    <row r="7955" spans="1:3" x14ac:dyDescent="0.25">
      <c r="A7955" s="17" t="s">
        <v>957</v>
      </c>
      <c r="B7955" s="14" t="s">
        <v>401</v>
      </c>
      <c r="C7955" s="14" t="s">
        <v>956</v>
      </c>
    </row>
    <row r="7956" spans="1:3" x14ac:dyDescent="0.25">
      <c r="A7956" s="17" t="s">
        <v>955</v>
      </c>
      <c r="B7956" s="14" t="s">
        <v>401</v>
      </c>
      <c r="C7956" s="14" t="s">
        <v>954</v>
      </c>
    </row>
    <row r="7957" spans="1:3" x14ac:dyDescent="0.25">
      <c r="A7957" s="17" t="s">
        <v>953</v>
      </c>
      <c r="B7957" s="14" t="s">
        <v>401</v>
      </c>
      <c r="C7957" s="14" t="s">
        <v>952</v>
      </c>
    </row>
    <row r="7958" spans="1:3" x14ac:dyDescent="0.25">
      <c r="A7958" s="17" t="s">
        <v>951</v>
      </c>
      <c r="B7958" s="14" t="s">
        <v>401</v>
      </c>
      <c r="C7958" s="14" t="s">
        <v>950</v>
      </c>
    </row>
    <row r="7959" spans="1:3" x14ac:dyDescent="0.25">
      <c r="A7959" s="17" t="s">
        <v>949</v>
      </c>
      <c r="B7959" s="14" t="s">
        <v>401</v>
      </c>
      <c r="C7959" s="14" t="s">
        <v>943</v>
      </c>
    </row>
    <row r="7960" spans="1:3" x14ac:dyDescent="0.25">
      <c r="A7960" s="17" t="s">
        <v>948</v>
      </c>
      <c r="B7960" s="14" t="s">
        <v>401</v>
      </c>
      <c r="C7960" s="14" t="s">
        <v>945</v>
      </c>
    </row>
    <row r="7961" spans="1:3" x14ac:dyDescent="0.25">
      <c r="A7961" s="17" t="s">
        <v>947</v>
      </c>
      <c r="B7961" s="14" t="s">
        <v>401</v>
      </c>
      <c r="C7961" s="14" t="s">
        <v>945</v>
      </c>
    </row>
    <row r="7962" spans="1:3" x14ac:dyDescent="0.25">
      <c r="A7962" s="17" t="s">
        <v>946</v>
      </c>
      <c r="B7962" s="14" t="s">
        <v>401</v>
      </c>
      <c r="C7962" s="14" t="s">
        <v>945</v>
      </c>
    </row>
    <row r="7963" spans="1:3" x14ac:dyDescent="0.25">
      <c r="A7963" s="17" t="s">
        <v>944</v>
      </c>
      <c r="B7963" s="14" t="s">
        <v>401</v>
      </c>
      <c r="C7963" s="14" t="s">
        <v>945</v>
      </c>
    </row>
    <row r="7964" spans="1:3" x14ac:dyDescent="0.25">
      <c r="A7964" s="17" t="s">
        <v>944</v>
      </c>
      <c r="B7964" s="14" t="s">
        <v>401</v>
      </c>
      <c r="C7964" s="14" t="s">
        <v>943</v>
      </c>
    </row>
    <row r="7965" spans="1:3" x14ac:dyDescent="0.25">
      <c r="A7965" s="17" t="s">
        <v>942</v>
      </c>
      <c r="B7965" s="14" t="s">
        <v>401</v>
      </c>
      <c r="C7965" s="14" t="s">
        <v>941</v>
      </c>
    </row>
    <row r="7966" spans="1:3" x14ac:dyDescent="0.25">
      <c r="A7966" s="17" t="s">
        <v>940</v>
      </c>
      <c r="B7966" s="14" t="s">
        <v>401</v>
      </c>
      <c r="C7966" s="14" t="s">
        <v>939</v>
      </c>
    </row>
    <row r="7967" spans="1:3" x14ac:dyDescent="0.25">
      <c r="A7967" s="17" t="s">
        <v>938</v>
      </c>
      <c r="B7967" s="14" t="s">
        <v>401</v>
      </c>
      <c r="C7967" s="14" t="s">
        <v>937</v>
      </c>
    </row>
    <row r="7968" spans="1:3" x14ac:dyDescent="0.25">
      <c r="A7968" s="17" t="s">
        <v>936</v>
      </c>
      <c r="B7968" s="14" t="s">
        <v>401</v>
      </c>
      <c r="C7968" s="14" t="s">
        <v>931</v>
      </c>
    </row>
    <row r="7969" spans="1:3" x14ac:dyDescent="0.25">
      <c r="A7969" s="17" t="s">
        <v>935</v>
      </c>
      <c r="B7969" s="14" t="s">
        <v>401</v>
      </c>
      <c r="C7969" s="14" t="s">
        <v>934</v>
      </c>
    </row>
    <row r="7970" spans="1:3" x14ac:dyDescent="0.25">
      <c r="A7970" s="17" t="s">
        <v>933</v>
      </c>
      <c r="B7970" s="14" t="s">
        <v>401</v>
      </c>
      <c r="C7970" s="14" t="s">
        <v>931</v>
      </c>
    </row>
    <row r="7971" spans="1:3" x14ac:dyDescent="0.25">
      <c r="A7971" s="17" t="s">
        <v>932</v>
      </c>
      <c r="B7971" s="14" t="s">
        <v>401</v>
      </c>
      <c r="C7971" s="14" t="s">
        <v>931</v>
      </c>
    </row>
    <row r="7972" spans="1:3" x14ac:dyDescent="0.25">
      <c r="A7972" s="17" t="s">
        <v>930</v>
      </c>
      <c r="B7972" s="14" t="s">
        <v>401</v>
      </c>
      <c r="C7972" s="14" t="s">
        <v>928</v>
      </c>
    </row>
    <row r="7973" spans="1:3" x14ac:dyDescent="0.25">
      <c r="A7973" s="17" t="s">
        <v>929</v>
      </c>
      <c r="B7973" s="14" t="s">
        <v>401</v>
      </c>
      <c r="C7973" s="14" t="s">
        <v>928</v>
      </c>
    </row>
    <row r="7974" spans="1:3" x14ac:dyDescent="0.25">
      <c r="A7974" s="17" t="s">
        <v>927</v>
      </c>
      <c r="B7974" s="14" t="s">
        <v>401</v>
      </c>
      <c r="C7974" s="14" t="s">
        <v>923</v>
      </c>
    </row>
    <row r="7975" spans="1:3" x14ac:dyDescent="0.25">
      <c r="A7975" s="17" t="s">
        <v>926</v>
      </c>
      <c r="B7975" s="14" t="s">
        <v>401</v>
      </c>
      <c r="C7975" s="14" t="s">
        <v>923</v>
      </c>
    </row>
    <row r="7976" spans="1:3" x14ac:dyDescent="0.25">
      <c r="A7976" s="17" t="s">
        <v>925</v>
      </c>
      <c r="B7976" s="14" t="s">
        <v>401</v>
      </c>
      <c r="C7976" s="14" t="s">
        <v>915</v>
      </c>
    </row>
    <row r="7977" spans="1:3" x14ac:dyDescent="0.25">
      <c r="A7977" s="17" t="s">
        <v>925</v>
      </c>
      <c r="B7977" s="14" t="s">
        <v>401</v>
      </c>
      <c r="C7977" s="14" t="s">
        <v>913</v>
      </c>
    </row>
    <row r="7978" spans="1:3" x14ac:dyDescent="0.25">
      <c r="A7978" s="17" t="s">
        <v>924</v>
      </c>
      <c r="B7978" s="14" t="s">
        <v>401</v>
      </c>
      <c r="C7978" s="14" t="s">
        <v>909</v>
      </c>
    </row>
    <row r="7979" spans="1:3" x14ac:dyDescent="0.25">
      <c r="A7979" s="17" t="s">
        <v>922</v>
      </c>
      <c r="B7979" s="14" t="s">
        <v>401</v>
      </c>
      <c r="C7979" s="14" t="s">
        <v>923</v>
      </c>
    </row>
    <row r="7980" spans="1:3" x14ac:dyDescent="0.25">
      <c r="A7980" s="17" t="s">
        <v>922</v>
      </c>
      <c r="B7980" s="14" t="s">
        <v>401</v>
      </c>
      <c r="C7980" s="14" t="s">
        <v>909</v>
      </c>
    </row>
    <row r="7981" spans="1:3" x14ac:dyDescent="0.25">
      <c r="A7981" s="17" t="s">
        <v>921</v>
      </c>
      <c r="B7981" s="14" t="s">
        <v>401</v>
      </c>
      <c r="C7981" s="14" t="s">
        <v>915</v>
      </c>
    </row>
    <row r="7982" spans="1:3" x14ac:dyDescent="0.25">
      <c r="A7982" s="17" t="s">
        <v>920</v>
      </c>
      <c r="B7982" s="14" t="s">
        <v>401</v>
      </c>
      <c r="C7982" s="14" t="s">
        <v>915</v>
      </c>
    </row>
    <row r="7983" spans="1:3" x14ac:dyDescent="0.25">
      <c r="A7983" s="17" t="s">
        <v>919</v>
      </c>
      <c r="B7983" s="14" t="s">
        <v>401</v>
      </c>
      <c r="C7983" s="14" t="s">
        <v>915</v>
      </c>
    </row>
    <row r="7984" spans="1:3" x14ac:dyDescent="0.25">
      <c r="A7984" s="17" t="s">
        <v>918</v>
      </c>
      <c r="B7984" s="14" t="s">
        <v>401</v>
      </c>
      <c r="C7984" s="14" t="s">
        <v>915</v>
      </c>
    </row>
    <row r="7985" spans="1:3" x14ac:dyDescent="0.25">
      <c r="A7985" s="17" t="s">
        <v>917</v>
      </c>
      <c r="B7985" s="14" t="s">
        <v>401</v>
      </c>
      <c r="C7985" s="14" t="s">
        <v>915</v>
      </c>
    </row>
    <row r="7986" spans="1:3" x14ac:dyDescent="0.25">
      <c r="A7986" s="17" t="s">
        <v>916</v>
      </c>
      <c r="B7986" s="14" t="s">
        <v>401</v>
      </c>
      <c r="C7986" s="14" t="s">
        <v>915</v>
      </c>
    </row>
    <row r="7987" spans="1:3" x14ac:dyDescent="0.25">
      <c r="A7987" s="17" t="s">
        <v>914</v>
      </c>
      <c r="B7987" s="14" t="s">
        <v>401</v>
      </c>
      <c r="C7987" s="14" t="s">
        <v>909</v>
      </c>
    </row>
    <row r="7988" spans="1:3" x14ac:dyDescent="0.25">
      <c r="A7988" s="17" t="s">
        <v>914</v>
      </c>
      <c r="B7988" s="14" t="s">
        <v>401</v>
      </c>
      <c r="C7988" s="14" t="s">
        <v>913</v>
      </c>
    </row>
    <row r="7989" spans="1:3" x14ac:dyDescent="0.25">
      <c r="A7989" s="17" t="s">
        <v>912</v>
      </c>
      <c r="B7989" s="14" t="s">
        <v>401</v>
      </c>
      <c r="C7989" s="14" t="s">
        <v>909</v>
      </c>
    </row>
    <row r="7990" spans="1:3" x14ac:dyDescent="0.25">
      <c r="A7990" s="17" t="s">
        <v>911</v>
      </c>
      <c r="B7990" s="14" t="s">
        <v>401</v>
      </c>
      <c r="C7990" s="14" t="s">
        <v>909</v>
      </c>
    </row>
    <row r="7991" spans="1:3" x14ac:dyDescent="0.25">
      <c r="A7991" s="17" t="s">
        <v>910</v>
      </c>
      <c r="B7991" s="14" t="s">
        <v>401</v>
      </c>
      <c r="C7991" s="14" t="s">
        <v>906</v>
      </c>
    </row>
    <row r="7992" spans="1:3" x14ac:dyDescent="0.25">
      <c r="A7992" s="17" t="s">
        <v>908</v>
      </c>
      <c r="B7992" s="14" t="s">
        <v>401</v>
      </c>
      <c r="C7992" s="14" t="s">
        <v>909</v>
      </c>
    </row>
    <row r="7993" spans="1:3" x14ac:dyDescent="0.25">
      <c r="A7993" s="17" t="s">
        <v>908</v>
      </c>
      <c r="B7993" s="14" t="s">
        <v>401</v>
      </c>
      <c r="C7993" s="14" t="s">
        <v>906</v>
      </c>
    </row>
    <row r="7994" spans="1:3" x14ac:dyDescent="0.25">
      <c r="A7994" s="17" t="s">
        <v>907</v>
      </c>
      <c r="B7994" s="14" t="s">
        <v>401</v>
      </c>
      <c r="C7994" s="14" t="s">
        <v>906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2">
    <pageSetUpPr fitToPage="1"/>
  </sheetPr>
  <dimension ref="A1:BG109"/>
  <sheetViews>
    <sheetView showGridLines="0" workbookViewId="0">
      <selection activeCell="H12" sqref="H12:AD12"/>
    </sheetView>
  </sheetViews>
  <sheetFormatPr defaultColWidth="1.44140625" defaultRowHeight="8.1" customHeight="1" x14ac:dyDescent="0.25"/>
  <cols>
    <col min="1" max="49" width="1.44140625" style="41"/>
    <col min="50" max="50" width="1.77734375" style="41" customWidth="1"/>
    <col min="51" max="16384" width="1.44140625" style="41"/>
  </cols>
  <sheetData>
    <row r="1" spans="1:54" ht="8.1" customHeight="1" x14ac:dyDescent="0.25">
      <c r="AS1" s="490" t="s">
        <v>11503</v>
      </c>
      <c r="AT1" s="490"/>
      <c r="AU1" s="490"/>
      <c r="AV1" s="490"/>
      <c r="AW1" s="490"/>
      <c r="AX1" s="490"/>
      <c r="AY1" s="490"/>
      <c r="AZ1" s="490"/>
      <c r="BA1" s="490"/>
      <c r="BB1" s="490"/>
    </row>
    <row r="2" spans="1:54" ht="8.1" customHeight="1" x14ac:dyDescent="0.25">
      <c r="AS2" s="490"/>
      <c r="AT2" s="490"/>
      <c r="AU2" s="490"/>
      <c r="AV2" s="490"/>
      <c r="AW2" s="490"/>
      <c r="AX2" s="490"/>
      <c r="AY2" s="490"/>
      <c r="AZ2" s="490"/>
      <c r="BA2" s="490"/>
      <c r="BB2" s="490"/>
    </row>
    <row r="3" spans="1:54" ht="8.1" customHeight="1" thickBot="1" x14ac:dyDescent="0.3">
      <c r="AS3" s="491"/>
      <c r="AT3" s="491"/>
      <c r="AU3" s="491"/>
      <c r="AV3" s="491"/>
      <c r="AW3" s="491"/>
      <c r="AX3" s="491"/>
      <c r="AY3" s="491"/>
      <c r="AZ3" s="491"/>
      <c r="BA3" s="491"/>
      <c r="BB3" s="491"/>
    </row>
    <row r="4" spans="1:54" ht="8.1" customHeight="1" thickTop="1" x14ac:dyDescent="0.25">
      <c r="A4" s="225" t="s">
        <v>11320</v>
      </c>
      <c r="B4" s="225"/>
      <c r="C4" s="225"/>
      <c r="D4" s="225"/>
      <c r="E4" s="459"/>
      <c r="F4" s="459"/>
      <c r="G4" s="459"/>
      <c r="H4" s="459"/>
      <c r="I4" s="459"/>
      <c r="J4" s="459"/>
      <c r="K4" s="459"/>
      <c r="L4" s="459"/>
      <c r="M4" s="459"/>
      <c r="N4" s="459"/>
      <c r="O4" s="459"/>
      <c r="P4" s="459"/>
      <c r="Q4" s="459"/>
      <c r="R4" s="459"/>
      <c r="T4" s="225" t="s">
        <v>145</v>
      </c>
      <c r="U4" s="225"/>
      <c r="V4" s="225"/>
      <c r="W4" s="225"/>
      <c r="X4" s="459"/>
      <c r="Y4" s="459"/>
      <c r="Z4" s="459"/>
      <c r="AA4" s="459"/>
      <c r="AB4" s="459"/>
      <c r="AC4" s="459"/>
      <c r="AD4" s="459"/>
      <c r="AE4" s="459"/>
      <c r="AF4" s="459"/>
      <c r="AG4" s="459"/>
      <c r="AH4" s="459"/>
      <c r="AI4" s="459"/>
      <c r="AJ4" s="459"/>
      <c r="AK4" s="459"/>
      <c r="AM4" s="460" t="s">
        <v>221</v>
      </c>
      <c r="AN4" s="363"/>
      <c r="AO4" s="363"/>
      <c r="AP4" s="363"/>
      <c r="AQ4" s="450"/>
      <c r="AR4" s="451"/>
      <c r="AS4" s="451"/>
      <c r="AT4" s="451"/>
      <c r="AU4" s="451"/>
      <c r="AV4" s="451"/>
      <c r="AW4" s="451"/>
      <c r="AX4" s="451"/>
      <c r="AY4" s="451"/>
      <c r="AZ4" s="451"/>
      <c r="BA4" s="451"/>
      <c r="BB4" s="452"/>
    </row>
    <row r="5" spans="1:54" ht="8.1" customHeight="1" x14ac:dyDescent="0.25">
      <c r="A5" s="225"/>
      <c r="B5" s="225"/>
      <c r="C5" s="225"/>
      <c r="D5" s="225"/>
      <c r="E5" s="459"/>
      <c r="F5" s="459"/>
      <c r="G5" s="459"/>
      <c r="H5" s="459"/>
      <c r="I5" s="459"/>
      <c r="J5" s="459"/>
      <c r="K5" s="459"/>
      <c r="L5" s="459"/>
      <c r="M5" s="459"/>
      <c r="N5" s="459"/>
      <c r="O5" s="459"/>
      <c r="P5" s="459"/>
      <c r="Q5" s="459"/>
      <c r="R5" s="459"/>
      <c r="T5" s="225"/>
      <c r="U5" s="225"/>
      <c r="V5" s="225"/>
      <c r="W5" s="225"/>
      <c r="X5" s="459"/>
      <c r="Y5" s="459"/>
      <c r="Z5" s="459"/>
      <c r="AA5" s="459"/>
      <c r="AB5" s="459"/>
      <c r="AC5" s="459"/>
      <c r="AD5" s="459"/>
      <c r="AE5" s="459"/>
      <c r="AF5" s="459"/>
      <c r="AG5" s="459"/>
      <c r="AH5" s="459"/>
      <c r="AI5" s="459"/>
      <c r="AJ5" s="459"/>
      <c r="AK5" s="459"/>
      <c r="AM5" s="461"/>
      <c r="AN5" s="206"/>
      <c r="AO5" s="206"/>
      <c r="AP5" s="206"/>
      <c r="AQ5" s="453"/>
      <c r="AR5" s="454"/>
      <c r="AS5" s="454"/>
      <c r="AT5" s="454"/>
      <c r="AU5" s="454"/>
      <c r="AV5" s="454"/>
      <c r="AW5" s="454"/>
      <c r="AX5" s="454"/>
      <c r="AY5" s="454"/>
      <c r="AZ5" s="454"/>
      <c r="BA5" s="454"/>
      <c r="BB5" s="455"/>
    </row>
    <row r="6" spans="1:54" ht="8.1" customHeight="1" x14ac:dyDescent="0.25">
      <c r="A6" s="225"/>
      <c r="B6" s="225"/>
      <c r="C6" s="225"/>
      <c r="D6" s="225"/>
      <c r="E6" s="459"/>
      <c r="F6" s="459"/>
      <c r="G6" s="459"/>
      <c r="H6" s="459"/>
      <c r="I6" s="459"/>
      <c r="J6" s="459"/>
      <c r="K6" s="459"/>
      <c r="L6" s="459"/>
      <c r="M6" s="459"/>
      <c r="N6" s="459"/>
      <c r="O6" s="459"/>
      <c r="P6" s="459"/>
      <c r="Q6" s="459"/>
      <c r="R6" s="459"/>
      <c r="T6" s="225"/>
      <c r="U6" s="225"/>
      <c r="V6" s="225"/>
      <c r="W6" s="225"/>
      <c r="X6" s="459"/>
      <c r="Y6" s="459"/>
      <c r="Z6" s="459"/>
      <c r="AA6" s="459"/>
      <c r="AB6" s="459"/>
      <c r="AC6" s="459"/>
      <c r="AD6" s="459"/>
      <c r="AE6" s="459"/>
      <c r="AF6" s="459"/>
      <c r="AG6" s="459"/>
      <c r="AH6" s="459"/>
      <c r="AI6" s="459"/>
      <c r="AJ6" s="459"/>
      <c r="AK6" s="459"/>
      <c r="AM6" s="461"/>
      <c r="AN6" s="206"/>
      <c r="AO6" s="206"/>
      <c r="AP6" s="206"/>
      <c r="AQ6" s="453"/>
      <c r="AR6" s="454"/>
      <c r="AS6" s="454"/>
      <c r="AT6" s="454"/>
      <c r="AU6" s="454"/>
      <c r="AV6" s="454"/>
      <c r="AW6" s="454"/>
      <c r="AX6" s="454"/>
      <c r="AY6" s="454"/>
      <c r="AZ6" s="454"/>
      <c r="BA6" s="454"/>
      <c r="BB6" s="455"/>
    </row>
    <row r="7" spans="1:54" ht="8.1" customHeight="1" thickBot="1" x14ac:dyDescent="0.3">
      <c r="A7" s="225"/>
      <c r="B7" s="225"/>
      <c r="C7" s="225"/>
      <c r="D7" s="225"/>
      <c r="E7" s="459"/>
      <c r="F7" s="459"/>
      <c r="G7" s="459"/>
      <c r="H7" s="459"/>
      <c r="I7" s="459"/>
      <c r="J7" s="459"/>
      <c r="K7" s="459"/>
      <c r="L7" s="459"/>
      <c r="M7" s="459"/>
      <c r="N7" s="459"/>
      <c r="O7" s="459"/>
      <c r="P7" s="459"/>
      <c r="Q7" s="459"/>
      <c r="R7" s="459"/>
      <c r="T7" s="225"/>
      <c r="U7" s="225"/>
      <c r="V7" s="225"/>
      <c r="W7" s="225"/>
      <c r="X7" s="459"/>
      <c r="Y7" s="459"/>
      <c r="Z7" s="459"/>
      <c r="AA7" s="459"/>
      <c r="AB7" s="459"/>
      <c r="AC7" s="459"/>
      <c r="AD7" s="459"/>
      <c r="AE7" s="459"/>
      <c r="AF7" s="459"/>
      <c r="AG7" s="459"/>
      <c r="AH7" s="459"/>
      <c r="AI7" s="459"/>
      <c r="AJ7" s="459"/>
      <c r="AK7" s="459"/>
      <c r="AM7" s="462"/>
      <c r="AN7" s="463"/>
      <c r="AO7" s="463"/>
      <c r="AP7" s="463"/>
      <c r="AQ7" s="456"/>
      <c r="AR7" s="457"/>
      <c r="AS7" s="457"/>
      <c r="AT7" s="457"/>
      <c r="AU7" s="457"/>
      <c r="AV7" s="457"/>
      <c r="AW7" s="457"/>
      <c r="AX7" s="457"/>
      <c r="AY7" s="457"/>
      <c r="AZ7" s="457"/>
      <c r="BA7" s="457"/>
      <c r="BB7" s="458"/>
    </row>
    <row r="8" spans="1:54" ht="8.1" customHeight="1" thickTop="1" x14ac:dyDescent="0.25"/>
    <row r="9" spans="1:54" ht="8.1" customHeight="1" x14ac:dyDescent="0.25">
      <c r="A9" s="187" t="s">
        <v>11282</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row>
    <row r="10" spans="1:54" ht="8.1" customHeight="1" x14ac:dyDescent="0.2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row>
    <row r="11" spans="1:54" ht="8.1" customHeight="1" x14ac:dyDescent="0.2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row>
    <row r="12" spans="1:54" ht="8.1" customHeight="1" x14ac:dyDescent="0.25">
      <c r="A12" s="410" t="s">
        <v>220</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2"/>
      <c r="AS12" s="412"/>
      <c r="AT12" s="412"/>
      <c r="AU12" s="412"/>
      <c r="AV12" s="412"/>
      <c r="AW12" s="412"/>
      <c r="AX12" s="412"/>
      <c r="AY12" s="412"/>
      <c r="AZ12" s="412"/>
      <c r="BA12" s="412"/>
      <c r="BB12" s="412"/>
    </row>
    <row r="13" spans="1:54" ht="8.1" customHeight="1" thickBot="1" x14ac:dyDescent="0.3">
      <c r="A13" s="411"/>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3"/>
      <c r="AS13" s="413"/>
      <c r="AT13" s="413"/>
      <c r="AU13" s="413"/>
      <c r="AV13" s="413"/>
      <c r="AW13" s="413"/>
      <c r="AX13" s="413"/>
      <c r="AY13" s="413"/>
      <c r="AZ13" s="413"/>
      <c r="BA13" s="413"/>
      <c r="BB13" s="413"/>
    </row>
    <row r="14" spans="1:54" ht="8.1" customHeight="1" thickBot="1" x14ac:dyDescent="0.3">
      <c r="A14" s="464"/>
      <c r="B14" s="464"/>
      <c r="C14" s="464"/>
      <c r="D14" s="441" t="s">
        <v>219</v>
      </c>
      <c r="E14" s="441"/>
      <c r="F14" s="441"/>
      <c r="G14" s="441"/>
      <c r="H14" s="441"/>
      <c r="I14" s="441"/>
      <c r="J14" s="441"/>
      <c r="K14" s="441"/>
      <c r="L14" s="441"/>
      <c r="M14" s="441"/>
      <c r="N14" s="441" t="s">
        <v>67</v>
      </c>
      <c r="O14" s="441"/>
      <c r="P14" s="441"/>
      <c r="Q14" s="441"/>
      <c r="R14" s="441"/>
      <c r="S14" s="441"/>
      <c r="T14" s="441"/>
      <c r="U14" s="441"/>
      <c r="V14" s="441"/>
      <c r="W14" s="441"/>
      <c r="X14" s="442" t="s">
        <v>218</v>
      </c>
      <c r="Y14" s="442"/>
      <c r="Z14" s="442"/>
      <c r="AA14" s="442"/>
      <c r="AB14" s="442"/>
      <c r="AC14" s="442"/>
      <c r="AD14" s="442"/>
      <c r="AE14" s="442"/>
      <c r="AF14" s="442"/>
      <c r="AG14" s="442"/>
      <c r="AH14" s="442"/>
      <c r="AI14" s="442"/>
      <c r="AJ14" s="442"/>
      <c r="AK14" s="442"/>
      <c r="AL14" s="442"/>
      <c r="AM14" s="442"/>
      <c r="AN14" s="442"/>
      <c r="AO14" s="442"/>
      <c r="AP14" s="442"/>
      <c r="AQ14" s="442"/>
      <c r="AR14" s="466" t="s">
        <v>217</v>
      </c>
      <c r="AS14" s="466"/>
      <c r="AT14" s="466"/>
      <c r="AU14" s="466"/>
      <c r="AV14" s="466"/>
      <c r="AW14" s="466"/>
      <c r="AX14" s="466"/>
      <c r="AY14" s="466"/>
      <c r="AZ14" s="466"/>
      <c r="BA14" s="466"/>
      <c r="BB14" s="466"/>
    </row>
    <row r="15" spans="1:54" ht="3.95" customHeight="1" thickBot="1" x14ac:dyDescent="0.3">
      <c r="A15" s="464"/>
      <c r="B15" s="464"/>
      <c r="C15" s="464"/>
      <c r="D15" s="441"/>
      <c r="E15" s="441"/>
      <c r="F15" s="441"/>
      <c r="G15" s="441"/>
      <c r="H15" s="441"/>
      <c r="I15" s="441"/>
      <c r="J15" s="441"/>
      <c r="K15" s="441"/>
      <c r="L15" s="441"/>
      <c r="M15" s="441"/>
      <c r="N15" s="441"/>
      <c r="O15" s="441"/>
      <c r="P15" s="441"/>
      <c r="Q15" s="441"/>
      <c r="R15" s="441"/>
      <c r="S15" s="441"/>
      <c r="T15" s="441"/>
      <c r="U15" s="441"/>
      <c r="V15" s="441"/>
      <c r="W15" s="441"/>
      <c r="X15" s="442"/>
      <c r="Y15" s="442"/>
      <c r="Z15" s="442"/>
      <c r="AA15" s="442"/>
      <c r="AB15" s="442"/>
      <c r="AC15" s="442"/>
      <c r="AD15" s="442"/>
      <c r="AE15" s="442"/>
      <c r="AF15" s="442"/>
      <c r="AG15" s="442"/>
      <c r="AH15" s="442"/>
      <c r="AI15" s="442"/>
      <c r="AJ15" s="442"/>
      <c r="AK15" s="442"/>
      <c r="AL15" s="442"/>
      <c r="AM15" s="442"/>
      <c r="AN15" s="442"/>
      <c r="AO15" s="442"/>
      <c r="AP15" s="442"/>
      <c r="AQ15" s="442"/>
      <c r="AR15" s="467"/>
      <c r="AS15" s="467"/>
      <c r="AT15" s="467"/>
      <c r="AU15" s="467"/>
      <c r="AV15" s="467"/>
      <c r="AW15" s="467"/>
      <c r="AX15" s="467"/>
      <c r="AY15" s="467"/>
      <c r="AZ15" s="467"/>
      <c r="BA15" s="467"/>
      <c r="BB15" s="467"/>
    </row>
    <row r="16" spans="1:54" ht="3.95" customHeight="1" thickBot="1" x14ac:dyDescent="0.3">
      <c r="A16" s="464"/>
      <c r="B16" s="464"/>
      <c r="C16" s="464"/>
      <c r="D16" s="441"/>
      <c r="E16" s="441"/>
      <c r="F16" s="441"/>
      <c r="G16" s="441"/>
      <c r="H16" s="441"/>
      <c r="I16" s="441"/>
      <c r="J16" s="441"/>
      <c r="K16" s="441"/>
      <c r="L16" s="441"/>
      <c r="M16" s="441"/>
      <c r="N16" s="441"/>
      <c r="O16" s="441"/>
      <c r="P16" s="44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442"/>
      <c r="AN16" s="442"/>
      <c r="AO16" s="442"/>
      <c r="AP16" s="442"/>
      <c r="AQ16" s="442"/>
      <c r="AR16" s="468" t="s">
        <v>212</v>
      </c>
      <c r="AS16" s="469"/>
      <c r="AT16" s="469"/>
      <c r="AU16" s="469"/>
      <c r="AV16" s="469"/>
      <c r="AW16" s="469"/>
      <c r="AX16" s="469"/>
      <c r="AY16" s="469" t="s">
        <v>211</v>
      </c>
      <c r="AZ16" s="469"/>
      <c r="BA16" s="469"/>
      <c r="BB16" s="472"/>
    </row>
    <row r="17" spans="1:54" ht="8.1" customHeight="1" thickBot="1" x14ac:dyDescent="0.3">
      <c r="A17" s="464"/>
      <c r="B17" s="464"/>
      <c r="C17" s="464"/>
      <c r="D17" s="441"/>
      <c r="E17" s="441"/>
      <c r="F17" s="441"/>
      <c r="G17" s="441"/>
      <c r="H17" s="441"/>
      <c r="I17" s="441"/>
      <c r="J17" s="441"/>
      <c r="K17" s="441"/>
      <c r="L17" s="441"/>
      <c r="M17" s="441"/>
      <c r="N17" s="441"/>
      <c r="O17" s="441"/>
      <c r="P17" s="441"/>
      <c r="Q17" s="441"/>
      <c r="R17" s="441"/>
      <c r="S17" s="441"/>
      <c r="T17" s="441"/>
      <c r="U17" s="441"/>
      <c r="V17" s="441"/>
      <c r="W17" s="441"/>
      <c r="X17" s="442"/>
      <c r="Y17" s="442"/>
      <c r="Z17" s="442"/>
      <c r="AA17" s="442"/>
      <c r="AB17" s="442"/>
      <c r="AC17" s="442"/>
      <c r="AD17" s="442"/>
      <c r="AE17" s="442"/>
      <c r="AF17" s="442"/>
      <c r="AG17" s="442"/>
      <c r="AH17" s="442"/>
      <c r="AI17" s="442"/>
      <c r="AJ17" s="442"/>
      <c r="AK17" s="442"/>
      <c r="AL17" s="442"/>
      <c r="AM17" s="442"/>
      <c r="AN17" s="442"/>
      <c r="AO17" s="442"/>
      <c r="AP17" s="442"/>
      <c r="AQ17" s="442"/>
      <c r="AR17" s="470"/>
      <c r="AS17" s="471"/>
      <c r="AT17" s="471"/>
      <c r="AU17" s="471"/>
      <c r="AV17" s="471"/>
      <c r="AW17" s="471"/>
      <c r="AX17" s="471"/>
      <c r="AY17" s="471"/>
      <c r="AZ17" s="471"/>
      <c r="BA17" s="471"/>
      <c r="BB17" s="473"/>
    </row>
    <row r="18" spans="1:54" ht="8.1" customHeight="1" thickBot="1" x14ac:dyDescent="0.3">
      <c r="A18" s="464"/>
      <c r="B18" s="464"/>
      <c r="C18" s="464"/>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15" t="s">
        <v>11588</v>
      </c>
      <c r="AS18" s="416"/>
      <c r="AT18" s="416"/>
      <c r="AU18" s="416"/>
      <c r="AV18" s="416"/>
      <c r="AW18" s="416"/>
      <c r="AX18" s="416"/>
      <c r="AY18" s="476"/>
      <c r="AZ18" s="474"/>
      <c r="BA18" s="474"/>
      <c r="BB18" s="475"/>
    </row>
    <row r="19" spans="1:54" ht="8.1" customHeight="1" thickBot="1" x14ac:dyDescent="0.3">
      <c r="A19" s="464"/>
      <c r="B19" s="464"/>
      <c r="C19" s="464"/>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17"/>
      <c r="AS19" s="418"/>
      <c r="AT19" s="418"/>
      <c r="AU19" s="418"/>
      <c r="AV19" s="418"/>
      <c r="AW19" s="418"/>
      <c r="AX19" s="418"/>
      <c r="AY19" s="476"/>
      <c r="AZ19" s="474"/>
      <c r="BA19" s="474"/>
      <c r="BB19" s="475"/>
    </row>
    <row r="20" spans="1:54" ht="3.95" customHeight="1" thickBot="1" x14ac:dyDescent="0.3">
      <c r="A20" s="464"/>
      <c r="B20" s="464"/>
      <c r="C20" s="464"/>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17"/>
      <c r="AS20" s="418"/>
      <c r="AT20" s="418"/>
      <c r="AU20" s="418"/>
      <c r="AV20" s="418"/>
      <c r="AW20" s="418"/>
      <c r="AX20" s="418"/>
      <c r="AY20" s="476"/>
      <c r="AZ20" s="474"/>
      <c r="BA20" s="474"/>
      <c r="BB20" s="475"/>
    </row>
    <row r="21" spans="1:54" ht="3.95" customHeight="1" thickBot="1" x14ac:dyDescent="0.3">
      <c r="A21" s="464"/>
      <c r="B21" s="464"/>
      <c r="C21" s="464"/>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19" t="s">
        <v>11589</v>
      </c>
      <c r="AS21" s="420"/>
      <c r="AT21" s="420"/>
      <c r="AU21" s="420"/>
      <c r="AV21" s="420"/>
      <c r="AW21" s="420"/>
      <c r="AX21" s="420"/>
      <c r="AY21" s="476"/>
      <c r="AZ21" s="474"/>
      <c r="BA21" s="474"/>
      <c r="BB21" s="475"/>
    </row>
    <row r="22" spans="1:54" ht="8.1" customHeight="1" thickBot="1" x14ac:dyDescent="0.3">
      <c r="A22" s="464"/>
      <c r="B22" s="464"/>
      <c r="C22" s="464"/>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19"/>
      <c r="AS22" s="420"/>
      <c r="AT22" s="420"/>
      <c r="AU22" s="420"/>
      <c r="AV22" s="420"/>
      <c r="AW22" s="420"/>
      <c r="AX22" s="420"/>
      <c r="AY22" s="476"/>
      <c r="AZ22" s="474"/>
      <c r="BA22" s="474"/>
      <c r="BB22" s="475"/>
    </row>
    <row r="23" spans="1:54" ht="8.1" customHeight="1" thickBot="1" x14ac:dyDescent="0.3">
      <c r="A23" s="464"/>
      <c r="B23" s="464"/>
      <c r="C23" s="464"/>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21"/>
      <c r="AS23" s="422"/>
      <c r="AT23" s="422"/>
      <c r="AU23" s="422"/>
      <c r="AV23" s="422"/>
      <c r="AW23" s="422"/>
      <c r="AX23" s="422"/>
      <c r="AY23" s="476"/>
      <c r="AZ23" s="474"/>
      <c r="BA23" s="474"/>
      <c r="BB23" s="475"/>
    </row>
    <row r="24" spans="1:54" ht="8.1" customHeight="1" thickBot="1" x14ac:dyDescent="0.3">
      <c r="A24" s="441" t="s">
        <v>216</v>
      </c>
      <c r="B24" s="442"/>
      <c r="C24" s="442"/>
      <c r="D24" s="508" t="s">
        <v>33</v>
      </c>
      <c r="E24" s="508"/>
      <c r="F24" s="508"/>
      <c r="G24" s="508"/>
      <c r="H24" s="508"/>
      <c r="I24" s="508"/>
      <c r="J24" s="508"/>
      <c r="K24" s="508"/>
      <c r="L24" s="508"/>
      <c r="M24" s="508"/>
      <c r="N24" s="508" t="s">
        <v>215</v>
      </c>
      <c r="O24" s="444"/>
      <c r="P24" s="444"/>
      <c r="Q24" s="444"/>
      <c r="R24" s="444"/>
      <c r="S24" s="444"/>
      <c r="T24" s="525" t="s">
        <v>214</v>
      </c>
      <c r="U24" s="526"/>
      <c r="V24" s="526"/>
      <c r="W24" s="526"/>
      <c r="X24" s="441" t="s">
        <v>213</v>
      </c>
      <c r="Y24" s="441"/>
      <c r="Z24" s="441"/>
      <c r="AA24" s="441"/>
      <c r="AB24" s="441"/>
      <c r="AC24" s="441"/>
      <c r="AD24" s="441"/>
      <c r="AE24" s="441"/>
      <c r="AF24" s="441"/>
      <c r="AG24" s="441"/>
      <c r="AH24" s="441"/>
      <c r="AI24" s="441"/>
      <c r="AJ24" s="441"/>
      <c r="AK24" s="441"/>
      <c r="AL24" s="441"/>
      <c r="AM24" s="441"/>
      <c r="AN24" s="441"/>
      <c r="AO24" s="441"/>
      <c r="AP24" s="441"/>
      <c r="AQ24" s="441"/>
      <c r="AR24" s="519" t="s">
        <v>11504</v>
      </c>
      <c r="AS24" s="520"/>
      <c r="AT24" s="520"/>
      <c r="AU24" s="520"/>
      <c r="AV24" s="520"/>
      <c r="AW24" s="520"/>
      <c r="AX24" s="520"/>
      <c r="AY24" s="520"/>
      <c r="AZ24" s="520"/>
      <c r="BA24" s="520"/>
      <c r="BB24" s="521"/>
    </row>
    <row r="25" spans="1:54" ht="3.95" customHeight="1" thickBot="1" x14ac:dyDescent="0.3">
      <c r="A25" s="442"/>
      <c r="B25" s="442"/>
      <c r="C25" s="442"/>
      <c r="D25" s="509"/>
      <c r="E25" s="509"/>
      <c r="F25" s="509"/>
      <c r="G25" s="509"/>
      <c r="H25" s="509"/>
      <c r="I25" s="509"/>
      <c r="J25" s="509"/>
      <c r="K25" s="509"/>
      <c r="L25" s="509"/>
      <c r="M25" s="509"/>
      <c r="N25" s="509"/>
      <c r="O25" s="509"/>
      <c r="P25" s="509"/>
      <c r="Q25" s="509"/>
      <c r="R25" s="509"/>
      <c r="S25" s="509"/>
      <c r="T25" s="526"/>
      <c r="U25" s="526"/>
      <c r="V25" s="526"/>
      <c r="W25" s="526"/>
      <c r="X25" s="441"/>
      <c r="Y25" s="441"/>
      <c r="Z25" s="441"/>
      <c r="AA25" s="441"/>
      <c r="AB25" s="441"/>
      <c r="AC25" s="441"/>
      <c r="AD25" s="441"/>
      <c r="AE25" s="441"/>
      <c r="AF25" s="441"/>
      <c r="AG25" s="441"/>
      <c r="AH25" s="441"/>
      <c r="AI25" s="441"/>
      <c r="AJ25" s="441"/>
      <c r="AK25" s="441"/>
      <c r="AL25" s="441"/>
      <c r="AM25" s="441"/>
      <c r="AN25" s="441"/>
      <c r="AO25" s="441"/>
      <c r="AP25" s="441"/>
      <c r="AQ25" s="441"/>
      <c r="AR25" s="522"/>
      <c r="AS25" s="523"/>
      <c r="AT25" s="523"/>
      <c r="AU25" s="523"/>
      <c r="AV25" s="523"/>
      <c r="AW25" s="523"/>
      <c r="AX25" s="523"/>
      <c r="AY25" s="523"/>
      <c r="AZ25" s="523"/>
      <c r="BA25" s="523"/>
      <c r="BB25" s="524"/>
    </row>
    <row r="26" spans="1:54" ht="3.95" customHeight="1" thickBot="1" x14ac:dyDescent="0.3">
      <c r="A26" s="442"/>
      <c r="B26" s="442"/>
      <c r="C26" s="442"/>
      <c r="D26" s="509"/>
      <c r="E26" s="509"/>
      <c r="F26" s="509"/>
      <c r="G26" s="509"/>
      <c r="H26" s="509"/>
      <c r="I26" s="509"/>
      <c r="J26" s="509"/>
      <c r="K26" s="509"/>
      <c r="L26" s="509"/>
      <c r="M26" s="509"/>
      <c r="N26" s="509"/>
      <c r="O26" s="509"/>
      <c r="P26" s="509"/>
      <c r="Q26" s="509"/>
      <c r="R26" s="509"/>
      <c r="S26" s="509"/>
      <c r="T26" s="526"/>
      <c r="U26" s="526"/>
      <c r="V26" s="526"/>
      <c r="W26" s="526"/>
      <c r="X26" s="441"/>
      <c r="Y26" s="441"/>
      <c r="Z26" s="441"/>
      <c r="AA26" s="441"/>
      <c r="AB26" s="441"/>
      <c r="AC26" s="441"/>
      <c r="AD26" s="441"/>
      <c r="AE26" s="441"/>
      <c r="AF26" s="441"/>
      <c r="AG26" s="441"/>
      <c r="AH26" s="441"/>
      <c r="AI26" s="441"/>
      <c r="AJ26" s="441"/>
      <c r="AK26" s="441"/>
      <c r="AL26" s="441"/>
      <c r="AM26" s="441"/>
      <c r="AN26" s="441"/>
      <c r="AO26" s="441"/>
      <c r="AP26" s="441"/>
      <c r="AQ26" s="441"/>
      <c r="AR26" s="468" t="s">
        <v>212</v>
      </c>
      <c r="AS26" s="469"/>
      <c r="AT26" s="469"/>
      <c r="AU26" s="469"/>
      <c r="AV26" s="469"/>
      <c r="AW26" s="469"/>
      <c r="AX26" s="469"/>
      <c r="AY26" s="469" t="s">
        <v>211</v>
      </c>
      <c r="AZ26" s="469"/>
      <c r="BA26" s="469"/>
      <c r="BB26" s="472"/>
    </row>
    <row r="27" spans="1:54" ht="8.1" customHeight="1" thickBot="1" x14ac:dyDescent="0.3">
      <c r="A27" s="442"/>
      <c r="B27" s="442"/>
      <c r="C27" s="442"/>
      <c r="D27" s="511" t="s">
        <v>210</v>
      </c>
      <c r="E27" s="512"/>
      <c r="F27" s="512"/>
      <c r="G27" s="512"/>
      <c r="H27" s="512"/>
      <c r="I27" s="512"/>
      <c r="J27" s="512"/>
      <c r="K27" s="512"/>
      <c r="L27" s="512"/>
      <c r="M27" s="512"/>
      <c r="N27" s="511" t="s">
        <v>209</v>
      </c>
      <c r="O27" s="512"/>
      <c r="P27" s="512"/>
      <c r="Q27" s="512"/>
      <c r="R27" s="512"/>
      <c r="S27" s="512"/>
      <c r="T27" s="526"/>
      <c r="U27" s="526"/>
      <c r="V27" s="526"/>
      <c r="W27" s="526"/>
      <c r="X27" s="441"/>
      <c r="Y27" s="441"/>
      <c r="Z27" s="441"/>
      <c r="AA27" s="441"/>
      <c r="AB27" s="441"/>
      <c r="AC27" s="441"/>
      <c r="AD27" s="441"/>
      <c r="AE27" s="441"/>
      <c r="AF27" s="441"/>
      <c r="AG27" s="441"/>
      <c r="AH27" s="441"/>
      <c r="AI27" s="441"/>
      <c r="AJ27" s="441"/>
      <c r="AK27" s="441"/>
      <c r="AL27" s="441"/>
      <c r="AM27" s="441"/>
      <c r="AN27" s="441"/>
      <c r="AO27" s="441"/>
      <c r="AP27" s="441"/>
      <c r="AQ27" s="441"/>
      <c r="AR27" s="470"/>
      <c r="AS27" s="471"/>
      <c r="AT27" s="471"/>
      <c r="AU27" s="471"/>
      <c r="AV27" s="471"/>
      <c r="AW27" s="471"/>
      <c r="AX27" s="471"/>
      <c r="AY27" s="471"/>
      <c r="AZ27" s="471"/>
      <c r="BA27" s="471"/>
      <c r="BB27" s="473"/>
    </row>
    <row r="28" spans="1:54" ht="8.1" customHeight="1" x14ac:dyDescent="0.25">
      <c r="A28" s="449"/>
      <c r="B28" s="449"/>
      <c r="C28" s="449"/>
      <c r="D28" s="427"/>
      <c r="E28" s="427"/>
      <c r="F28" s="427"/>
      <c r="G28" s="427"/>
      <c r="H28" s="427"/>
      <c r="I28" s="427"/>
      <c r="J28" s="427"/>
      <c r="K28" s="427"/>
      <c r="L28" s="427"/>
      <c r="M28" s="427"/>
      <c r="N28" s="427"/>
      <c r="O28" s="427"/>
      <c r="P28" s="427"/>
      <c r="Q28" s="427"/>
      <c r="R28" s="427"/>
      <c r="S28" s="427"/>
      <c r="T28" s="427"/>
      <c r="U28" s="428"/>
      <c r="V28" s="428"/>
      <c r="W28" s="428"/>
      <c r="X28" s="427"/>
      <c r="Y28" s="427"/>
      <c r="Z28" s="427"/>
      <c r="AA28" s="427"/>
      <c r="AB28" s="427"/>
      <c r="AC28" s="427"/>
      <c r="AD28" s="427"/>
      <c r="AE28" s="427"/>
      <c r="AF28" s="427"/>
      <c r="AG28" s="427"/>
      <c r="AH28" s="427"/>
      <c r="AI28" s="427"/>
      <c r="AJ28" s="427"/>
      <c r="AK28" s="427"/>
      <c r="AL28" s="427"/>
      <c r="AM28" s="427"/>
      <c r="AN28" s="427"/>
      <c r="AO28" s="427"/>
      <c r="AP28" s="427"/>
      <c r="AQ28" s="427"/>
      <c r="AR28" s="502" t="s">
        <v>11590</v>
      </c>
      <c r="AS28" s="503"/>
      <c r="AT28" s="503"/>
      <c r="AU28" s="503"/>
      <c r="AV28" s="503"/>
      <c r="AW28" s="503"/>
      <c r="AX28" s="504"/>
      <c r="AY28" s="510">
        <v>0</v>
      </c>
      <c r="AZ28" s="429"/>
      <c r="BA28" s="429">
        <v>0</v>
      </c>
      <c r="BB28" s="430"/>
    </row>
    <row r="29" spans="1:54" ht="8.1" customHeight="1" x14ac:dyDescent="0.25">
      <c r="A29" s="446"/>
      <c r="B29" s="446"/>
      <c r="C29" s="44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32"/>
      <c r="AS29" s="379"/>
      <c r="AT29" s="379"/>
      <c r="AU29" s="379"/>
      <c r="AV29" s="379"/>
      <c r="AW29" s="379"/>
      <c r="AX29" s="433"/>
      <c r="AY29" s="423"/>
      <c r="AZ29" s="424"/>
      <c r="BA29" s="424"/>
      <c r="BB29" s="425"/>
    </row>
    <row r="30" spans="1:54" ht="3.75" customHeight="1" x14ac:dyDescent="0.25">
      <c r="A30" s="446"/>
      <c r="B30" s="446"/>
      <c r="C30" s="44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32"/>
      <c r="AS30" s="379"/>
      <c r="AT30" s="379"/>
      <c r="AU30" s="379"/>
      <c r="AV30" s="379"/>
      <c r="AW30" s="379"/>
      <c r="AX30" s="433"/>
      <c r="AY30" s="423"/>
      <c r="AZ30" s="424"/>
      <c r="BA30" s="424"/>
      <c r="BB30" s="425"/>
    </row>
    <row r="31" spans="1:54" ht="3.75" customHeight="1" x14ac:dyDescent="0.25">
      <c r="A31" s="446"/>
      <c r="B31" s="446"/>
      <c r="C31" s="44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34" t="s">
        <v>11591</v>
      </c>
      <c r="AS31" s="435"/>
      <c r="AT31" s="435"/>
      <c r="AU31" s="435"/>
      <c r="AV31" s="435"/>
      <c r="AW31" s="435"/>
      <c r="AX31" s="436"/>
      <c r="AY31" s="423"/>
      <c r="AZ31" s="424"/>
      <c r="BA31" s="424"/>
      <c r="BB31" s="425"/>
    </row>
    <row r="32" spans="1:54" ht="8.1" customHeight="1" x14ac:dyDescent="0.25">
      <c r="A32" s="446"/>
      <c r="B32" s="446"/>
      <c r="C32" s="44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34"/>
      <c r="AS32" s="435"/>
      <c r="AT32" s="435"/>
      <c r="AU32" s="435"/>
      <c r="AV32" s="435"/>
      <c r="AW32" s="435"/>
      <c r="AX32" s="436"/>
      <c r="AY32" s="423"/>
      <c r="AZ32" s="424"/>
      <c r="BA32" s="424"/>
      <c r="BB32" s="425"/>
    </row>
    <row r="33" spans="1:54" ht="8.1" customHeight="1" x14ac:dyDescent="0.25">
      <c r="A33" s="446"/>
      <c r="B33" s="446"/>
      <c r="C33" s="44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505"/>
      <c r="AS33" s="506"/>
      <c r="AT33" s="506"/>
      <c r="AU33" s="506"/>
      <c r="AV33" s="506"/>
      <c r="AW33" s="506"/>
      <c r="AX33" s="507"/>
      <c r="AY33" s="423"/>
      <c r="AZ33" s="424"/>
      <c r="BA33" s="424"/>
      <c r="BB33" s="425"/>
    </row>
    <row r="34" spans="1:54" ht="8.1" customHeight="1" x14ac:dyDescent="0.25">
      <c r="A34" s="446"/>
      <c r="B34" s="446"/>
      <c r="C34" s="44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31" t="s">
        <v>11588</v>
      </c>
      <c r="AS34" s="348"/>
      <c r="AT34" s="348"/>
      <c r="AU34" s="348"/>
      <c r="AV34" s="348"/>
      <c r="AW34" s="348"/>
      <c r="AX34" s="349"/>
      <c r="AY34" s="423"/>
      <c r="AZ34" s="424"/>
      <c r="BA34" s="424"/>
      <c r="BB34" s="425"/>
    </row>
    <row r="35" spans="1:54" ht="8.1" customHeight="1" x14ac:dyDescent="0.25">
      <c r="A35" s="446"/>
      <c r="B35" s="446"/>
      <c r="C35" s="44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32"/>
      <c r="AS35" s="379"/>
      <c r="AT35" s="379"/>
      <c r="AU35" s="379"/>
      <c r="AV35" s="379"/>
      <c r="AW35" s="379"/>
      <c r="AX35" s="433"/>
      <c r="AY35" s="423"/>
      <c r="AZ35" s="424"/>
      <c r="BA35" s="424"/>
      <c r="BB35" s="425"/>
    </row>
    <row r="36" spans="1:54" ht="3.75" customHeight="1" x14ac:dyDescent="0.25">
      <c r="A36" s="446"/>
      <c r="B36" s="446"/>
      <c r="C36" s="44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32"/>
      <c r="AS36" s="379"/>
      <c r="AT36" s="379"/>
      <c r="AU36" s="379"/>
      <c r="AV36" s="379"/>
      <c r="AW36" s="379"/>
      <c r="AX36" s="433"/>
      <c r="AY36" s="423"/>
      <c r="AZ36" s="424"/>
      <c r="BA36" s="424"/>
      <c r="BB36" s="425"/>
    </row>
    <row r="37" spans="1:54" ht="3.75" customHeight="1" x14ac:dyDescent="0.25">
      <c r="A37" s="446"/>
      <c r="B37" s="446"/>
      <c r="C37" s="44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34" t="s">
        <v>11589</v>
      </c>
      <c r="AS37" s="435"/>
      <c r="AT37" s="435"/>
      <c r="AU37" s="435"/>
      <c r="AV37" s="435"/>
      <c r="AW37" s="435"/>
      <c r="AX37" s="436"/>
      <c r="AY37" s="423"/>
      <c r="AZ37" s="424"/>
      <c r="BA37" s="424"/>
      <c r="BB37" s="425"/>
    </row>
    <row r="38" spans="1:54" ht="8.1" customHeight="1" x14ac:dyDescent="0.25">
      <c r="A38" s="446"/>
      <c r="B38" s="446"/>
      <c r="C38" s="44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34"/>
      <c r="AS38" s="435"/>
      <c r="AT38" s="435"/>
      <c r="AU38" s="435"/>
      <c r="AV38" s="435"/>
      <c r="AW38" s="435"/>
      <c r="AX38" s="436"/>
      <c r="AY38" s="423"/>
      <c r="AZ38" s="424"/>
      <c r="BA38" s="424"/>
      <c r="BB38" s="425"/>
    </row>
    <row r="39" spans="1:54" ht="8.1" customHeight="1" x14ac:dyDescent="0.25">
      <c r="A39" s="446"/>
      <c r="B39" s="446"/>
      <c r="C39" s="44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505"/>
      <c r="AS39" s="506"/>
      <c r="AT39" s="506"/>
      <c r="AU39" s="506"/>
      <c r="AV39" s="506"/>
      <c r="AW39" s="506"/>
      <c r="AX39" s="507"/>
      <c r="AY39" s="423"/>
      <c r="AZ39" s="424"/>
      <c r="BA39" s="424"/>
      <c r="BB39" s="425"/>
    </row>
    <row r="40" spans="1:54" ht="8.1" customHeight="1" x14ac:dyDescent="0.25">
      <c r="A40" s="446"/>
      <c r="B40" s="446"/>
      <c r="C40" s="44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31" t="s">
        <v>11588</v>
      </c>
      <c r="AS40" s="348"/>
      <c r="AT40" s="348"/>
      <c r="AU40" s="348"/>
      <c r="AV40" s="348"/>
      <c r="AW40" s="348"/>
      <c r="AX40" s="349"/>
      <c r="AY40" s="423"/>
      <c r="AZ40" s="424"/>
      <c r="BA40" s="424"/>
      <c r="BB40" s="425"/>
    </row>
    <row r="41" spans="1:54" ht="8.1" customHeight="1" x14ac:dyDescent="0.25">
      <c r="A41" s="446"/>
      <c r="B41" s="446"/>
      <c r="C41" s="44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32"/>
      <c r="AS41" s="379"/>
      <c r="AT41" s="379"/>
      <c r="AU41" s="379"/>
      <c r="AV41" s="379"/>
      <c r="AW41" s="379"/>
      <c r="AX41" s="433"/>
      <c r="AY41" s="423"/>
      <c r="AZ41" s="424"/>
      <c r="BA41" s="424"/>
      <c r="BB41" s="425"/>
    </row>
    <row r="42" spans="1:54" ht="3.75" customHeight="1" x14ac:dyDescent="0.25">
      <c r="A42" s="446"/>
      <c r="B42" s="446"/>
      <c r="C42" s="44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32"/>
      <c r="AS42" s="379"/>
      <c r="AT42" s="379"/>
      <c r="AU42" s="379"/>
      <c r="AV42" s="379"/>
      <c r="AW42" s="379"/>
      <c r="AX42" s="433"/>
      <c r="AY42" s="423"/>
      <c r="AZ42" s="424"/>
      <c r="BA42" s="424"/>
      <c r="BB42" s="425"/>
    </row>
    <row r="43" spans="1:54" ht="3.75" customHeight="1" x14ac:dyDescent="0.25">
      <c r="A43" s="446"/>
      <c r="B43" s="446"/>
      <c r="C43" s="44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34" t="s">
        <v>11589</v>
      </c>
      <c r="AS43" s="435"/>
      <c r="AT43" s="435"/>
      <c r="AU43" s="435"/>
      <c r="AV43" s="435"/>
      <c r="AW43" s="435"/>
      <c r="AX43" s="436"/>
      <c r="AY43" s="423"/>
      <c r="AZ43" s="424"/>
      <c r="BA43" s="424"/>
      <c r="BB43" s="425"/>
    </row>
    <row r="44" spans="1:54" ht="8.1" customHeight="1" x14ac:dyDescent="0.25">
      <c r="A44" s="446"/>
      <c r="B44" s="446"/>
      <c r="C44" s="44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34"/>
      <c r="AS44" s="435"/>
      <c r="AT44" s="435"/>
      <c r="AU44" s="435"/>
      <c r="AV44" s="435"/>
      <c r="AW44" s="435"/>
      <c r="AX44" s="436"/>
      <c r="AY44" s="423"/>
      <c r="AZ44" s="424"/>
      <c r="BA44" s="424"/>
      <c r="BB44" s="425"/>
    </row>
    <row r="45" spans="1:54" ht="8.1" customHeight="1" x14ac:dyDescent="0.25">
      <c r="A45" s="446"/>
      <c r="B45" s="446"/>
      <c r="C45" s="44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505"/>
      <c r="AS45" s="506"/>
      <c r="AT45" s="506"/>
      <c r="AU45" s="506"/>
      <c r="AV45" s="506"/>
      <c r="AW45" s="506"/>
      <c r="AX45" s="507"/>
      <c r="AY45" s="423"/>
      <c r="AZ45" s="424"/>
      <c r="BA45" s="424"/>
      <c r="BB45" s="425"/>
    </row>
    <row r="46" spans="1:54" ht="8.1" customHeight="1" x14ac:dyDescent="0.25">
      <c r="A46" s="446"/>
      <c r="B46" s="446"/>
      <c r="C46" s="44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31" t="s">
        <v>11588</v>
      </c>
      <c r="AS46" s="348"/>
      <c r="AT46" s="348"/>
      <c r="AU46" s="348"/>
      <c r="AV46" s="348"/>
      <c r="AW46" s="348"/>
      <c r="AX46" s="349"/>
      <c r="AY46" s="423"/>
      <c r="AZ46" s="424"/>
      <c r="BA46" s="424"/>
      <c r="BB46" s="425"/>
    </row>
    <row r="47" spans="1:54" ht="8.1" customHeight="1" x14ac:dyDescent="0.25">
      <c r="A47" s="446"/>
      <c r="B47" s="446"/>
      <c r="C47" s="44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32"/>
      <c r="AS47" s="379"/>
      <c r="AT47" s="379"/>
      <c r="AU47" s="379"/>
      <c r="AV47" s="379"/>
      <c r="AW47" s="379"/>
      <c r="AX47" s="433"/>
      <c r="AY47" s="423"/>
      <c r="AZ47" s="424"/>
      <c r="BA47" s="424"/>
      <c r="BB47" s="425"/>
    </row>
    <row r="48" spans="1:54" ht="3.75" customHeight="1" x14ac:dyDescent="0.25">
      <c r="A48" s="446"/>
      <c r="B48" s="446"/>
      <c r="C48" s="44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32"/>
      <c r="AS48" s="379"/>
      <c r="AT48" s="379"/>
      <c r="AU48" s="379"/>
      <c r="AV48" s="379"/>
      <c r="AW48" s="379"/>
      <c r="AX48" s="433"/>
      <c r="AY48" s="423"/>
      <c r="AZ48" s="424"/>
      <c r="BA48" s="424"/>
      <c r="BB48" s="425"/>
    </row>
    <row r="49" spans="1:59" ht="3.75" customHeight="1" x14ac:dyDescent="0.25">
      <c r="A49" s="446"/>
      <c r="B49" s="446"/>
      <c r="C49" s="44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34" t="s">
        <v>11589</v>
      </c>
      <c r="AS49" s="435"/>
      <c r="AT49" s="435"/>
      <c r="AU49" s="435"/>
      <c r="AV49" s="435"/>
      <c r="AW49" s="435"/>
      <c r="AX49" s="436"/>
      <c r="AY49" s="423"/>
      <c r="AZ49" s="424"/>
      <c r="BA49" s="424"/>
      <c r="BB49" s="425"/>
    </row>
    <row r="50" spans="1:59" ht="8.1" customHeight="1" x14ac:dyDescent="0.25">
      <c r="A50" s="446"/>
      <c r="B50" s="446"/>
      <c r="C50" s="44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c r="AO50" s="426"/>
      <c r="AP50" s="426"/>
      <c r="AQ50" s="426"/>
      <c r="AR50" s="434"/>
      <c r="AS50" s="435"/>
      <c r="AT50" s="435"/>
      <c r="AU50" s="435"/>
      <c r="AV50" s="435"/>
      <c r="AW50" s="435"/>
      <c r="AX50" s="436"/>
      <c r="AY50" s="423"/>
      <c r="AZ50" s="424"/>
      <c r="BA50" s="424"/>
      <c r="BB50" s="425"/>
    </row>
    <row r="51" spans="1:59" ht="8.1" customHeight="1" x14ac:dyDescent="0.25">
      <c r="A51" s="446"/>
      <c r="B51" s="446"/>
      <c r="C51" s="44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505"/>
      <c r="AS51" s="506"/>
      <c r="AT51" s="506"/>
      <c r="AU51" s="506"/>
      <c r="AV51" s="506"/>
      <c r="AW51" s="506"/>
      <c r="AX51" s="507"/>
      <c r="AY51" s="423"/>
      <c r="AZ51" s="424"/>
      <c r="BA51" s="424"/>
      <c r="BB51" s="425"/>
    </row>
    <row r="52" spans="1:59" ht="8.1" customHeight="1" x14ac:dyDescent="0.25">
      <c r="A52" s="446"/>
      <c r="B52" s="446"/>
      <c r="C52" s="44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31" t="s">
        <v>11588</v>
      </c>
      <c r="AS52" s="348"/>
      <c r="AT52" s="348"/>
      <c r="AU52" s="348"/>
      <c r="AV52" s="348"/>
      <c r="AW52" s="348"/>
      <c r="AX52" s="349"/>
      <c r="AY52" s="423"/>
      <c r="AZ52" s="424"/>
      <c r="BA52" s="424"/>
      <c r="BB52" s="425"/>
    </row>
    <row r="53" spans="1:59" ht="8.1" customHeight="1" x14ac:dyDescent="0.25">
      <c r="A53" s="446"/>
      <c r="B53" s="446"/>
      <c r="C53" s="44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32"/>
      <c r="AS53" s="379"/>
      <c r="AT53" s="379"/>
      <c r="AU53" s="379"/>
      <c r="AV53" s="379"/>
      <c r="AW53" s="379"/>
      <c r="AX53" s="433"/>
      <c r="AY53" s="423"/>
      <c r="AZ53" s="424"/>
      <c r="BA53" s="424"/>
      <c r="BB53" s="425"/>
    </row>
    <row r="54" spans="1:59" ht="3.75" customHeight="1" x14ac:dyDescent="0.25">
      <c r="A54" s="446"/>
      <c r="B54" s="446"/>
      <c r="C54" s="44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32"/>
      <c r="AS54" s="379"/>
      <c r="AT54" s="379"/>
      <c r="AU54" s="379"/>
      <c r="AV54" s="379"/>
      <c r="AW54" s="379"/>
      <c r="AX54" s="433"/>
      <c r="AY54" s="423"/>
      <c r="AZ54" s="424"/>
      <c r="BA54" s="424"/>
      <c r="BB54" s="425"/>
    </row>
    <row r="55" spans="1:59" ht="3.75" customHeight="1" x14ac:dyDescent="0.25">
      <c r="A55" s="446"/>
      <c r="B55" s="446"/>
      <c r="C55" s="44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34" t="s">
        <v>11589</v>
      </c>
      <c r="AS55" s="435"/>
      <c r="AT55" s="435"/>
      <c r="AU55" s="435"/>
      <c r="AV55" s="435"/>
      <c r="AW55" s="435"/>
      <c r="AX55" s="436"/>
      <c r="AY55" s="423"/>
      <c r="AZ55" s="424"/>
      <c r="BA55" s="424"/>
      <c r="BB55" s="425"/>
    </row>
    <row r="56" spans="1:59" ht="8.1" customHeight="1" x14ac:dyDescent="0.25">
      <c r="A56" s="446"/>
      <c r="B56" s="446"/>
      <c r="C56" s="44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34"/>
      <c r="AS56" s="435"/>
      <c r="AT56" s="435"/>
      <c r="AU56" s="435"/>
      <c r="AV56" s="435"/>
      <c r="AW56" s="435"/>
      <c r="AX56" s="436"/>
      <c r="AY56" s="423"/>
      <c r="AZ56" s="424"/>
      <c r="BA56" s="424"/>
      <c r="BB56" s="425"/>
    </row>
    <row r="57" spans="1:59" ht="8.1" customHeight="1" thickBot="1" x14ac:dyDescent="0.3">
      <c r="A57" s="447"/>
      <c r="B57" s="447"/>
      <c r="C57" s="447"/>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37"/>
      <c r="AS57" s="438"/>
      <c r="AT57" s="438"/>
      <c r="AU57" s="438"/>
      <c r="AV57" s="438"/>
      <c r="AW57" s="438"/>
      <c r="AX57" s="439"/>
      <c r="AY57" s="499"/>
      <c r="AZ57" s="500"/>
      <c r="BA57" s="500"/>
      <c r="BB57" s="501"/>
    </row>
    <row r="58" spans="1:59" ht="8.1" customHeight="1" thickBot="1" x14ac:dyDescent="0.3">
      <c r="A58" s="477" t="s">
        <v>208</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41" t="s">
        <v>207</v>
      </c>
      <c r="AS58" s="442"/>
      <c r="AT58" s="442"/>
      <c r="AU58" s="442"/>
      <c r="AV58" s="442"/>
      <c r="AW58" s="442"/>
      <c r="AX58" s="443"/>
      <c r="AY58" s="476">
        <v>0</v>
      </c>
      <c r="AZ58" s="474"/>
      <c r="BA58" s="474">
        <v>0</v>
      </c>
      <c r="BB58" s="475"/>
    </row>
    <row r="59" spans="1:59" ht="8.1" customHeight="1" thickBot="1" x14ac:dyDescent="0.3">
      <c r="A59" s="478"/>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44"/>
      <c r="AS59" s="444"/>
      <c r="AT59" s="444"/>
      <c r="AU59" s="444"/>
      <c r="AV59" s="444"/>
      <c r="AW59" s="444"/>
      <c r="AX59" s="445"/>
      <c r="AY59" s="495"/>
      <c r="AZ59" s="496"/>
      <c r="BA59" s="496"/>
      <c r="BB59" s="497"/>
    </row>
    <row r="60" spans="1:59" ht="8.1" customHeight="1" x14ac:dyDescent="0.25">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c r="BC60" s="98"/>
      <c r="BD60" s="98"/>
      <c r="BE60" s="98"/>
      <c r="BF60" s="98"/>
      <c r="BG60" s="98"/>
    </row>
    <row r="61" spans="1:59" ht="8.1" customHeight="1" x14ac:dyDescent="0.25">
      <c r="A61" s="105"/>
      <c r="B61" s="494" t="s">
        <v>206</v>
      </c>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3"/>
      <c r="AM61" s="493"/>
      <c r="AN61" s="493"/>
      <c r="AO61" s="494" t="s">
        <v>17</v>
      </c>
      <c r="AP61" s="498"/>
      <c r="AQ61" s="493"/>
      <c r="AR61" s="493"/>
      <c r="AS61" s="494" t="s">
        <v>18</v>
      </c>
      <c r="AT61" s="498"/>
      <c r="AU61" s="493"/>
      <c r="AV61" s="493"/>
      <c r="AW61" s="498" t="s">
        <v>159</v>
      </c>
      <c r="AX61" s="498"/>
      <c r="AY61" s="106"/>
      <c r="AZ61" s="106"/>
      <c r="BA61" s="106"/>
      <c r="BB61" s="107"/>
      <c r="BC61" s="98"/>
      <c r="BD61" s="98"/>
      <c r="BE61" s="98"/>
      <c r="BF61" s="98"/>
      <c r="BG61" s="98"/>
    </row>
    <row r="62" spans="1:59" ht="8.1" customHeight="1" x14ac:dyDescent="0.25">
      <c r="A62" s="105"/>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3"/>
      <c r="AM62" s="493"/>
      <c r="AN62" s="493"/>
      <c r="AO62" s="498"/>
      <c r="AP62" s="498"/>
      <c r="AQ62" s="493"/>
      <c r="AR62" s="493"/>
      <c r="AS62" s="498"/>
      <c r="AT62" s="498"/>
      <c r="AU62" s="493"/>
      <c r="AV62" s="493"/>
      <c r="AW62" s="498"/>
      <c r="AX62" s="498"/>
      <c r="AY62" s="106"/>
      <c r="AZ62" s="106"/>
      <c r="BA62" s="106"/>
      <c r="BB62" s="107"/>
      <c r="BC62" s="98"/>
      <c r="BD62" s="98"/>
      <c r="BE62" s="98"/>
      <c r="BF62" s="98"/>
      <c r="BG62" s="98"/>
    </row>
    <row r="63" spans="1:59" ht="8.1" customHeight="1" x14ac:dyDescent="0.25">
      <c r="A63" s="105"/>
      <c r="B63" s="106"/>
      <c r="C63" s="440" t="s">
        <v>205</v>
      </c>
      <c r="D63" s="440"/>
      <c r="E63" s="440"/>
      <c r="F63" s="440"/>
      <c r="G63" s="440"/>
      <c r="H63" s="440"/>
      <c r="I63" s="440"/>
      <c r="J63" s="440"/>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108"/>
      <c r="AP63" s="108"/>
      <c r="AQ63" s="108"/>
      <c r="AR63" s="106"/>
      <c r="AS63" s="106"/>
      <c r="AT63" s="106"/>
      <c r="AU63" s="106"/>
      <c r="AV63" s="106"/>
      <c r="AW63" s="106"/>
      <c r="AX63" s="106"/>
      <c r="AY63" s="106"/>
      <c r="AZ63" s="106"/>
      <c r="BA63" s="106"/>
      <c r="BB63" s="107"/>
      <c r="BC63" s="98"/>
      <c r="BD63" s="98"/>
      <c r="BE63" s="98"/>
      <c r="BF63" s="98"/>
      <c r="BG63" s="98"/>
    </row>
    <row r="64" spans="1:59" ht="8.1" customHeight="1" x14ac:dyDescent="0.25">
      <c r="A64" s="105"/>
      <c r="B64" s="106"/>
      <c r="C64" s="440"/>
      <c r="D64" s="440"/>
      <c r="E64" s="440"/>
      <c r="F64" s="440"/>
      <c r="G64" s="440"/>
      <c r="H64" s="440"/>
      <c r="I64" s="440"/>
      <c r="J64" s="440"/>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108"/>
      <c r="AP64" s="106"/>
      <c r="AQ64" s="106"/>
      <c r="AR64" s="106"/>
      <c r="AS64" s="106"/>
      <c r="AT64" s="106"/>
      <c r="AU64" s="106"/>
      <c r="AV64" s="106"/>
      <c r="AW64" s="106"/>
      <c r="AX64" s="106"/>
      <c r="AY64" s="106"/>
      <c r="AZ64" s="106"/>
      <c r="BA64" s="106"/>
      <c r="BB64" s="107"/>
      <c r="BC64" s="98"/>
      <c r="BD64" s="98"/>
      <c r="BE64" s="98"/>
      <c r="BF64" s="98"/>
      <c r="BG64" s="98"/>
    </row>
    <row r="65" spans="1:59" ht="8.1" customHeight="1" x14ac:dyDescent="0.25">
      <c r="A65" s="105"/>
      <c r="B65" s="106"/>
      <c r="C65" s="498" t="s">
        <v>11264</v>
      </c>
      <c r="D65" s="498"/>
      <c r="E65" s="498"/>
      <c r="F65" s="498"/>
      <c r="G65" s="498"/>
      <c r="H65" s="498"/>
      <c r="I65" s="498"/>
      <c r="J65" s="498"/>
      <c r="K65" s="440"/>
      <c r="L65" s="440"/>
      <c r="M65" s="440"/>
      <c r="N65" s="440"/>
      <c r="O65" s="440"/>
      <c r="P65" s="440"/>
      <c r="Q65" s="440"/>
      <c r="R65" s="440"/>
      <c r="S65" s="440"/>
      <c r="T65" s="440"/>
      <c r="U65" s="440"/>
      <c r="V65" s="440"/>
      <c r="W65" s="440"/>
      <c r="X65" s="440"/>
      <c r="Y65" s="440"/>
      <c r="Z65" s="440"/>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7"/>
      <c r="BC65" s="98"/>
      <c r="BD65" s="98"/>
      <c r="BE65" s="98"/>
      <c r="BF65" s="98"/>
      <c r="BG65" s="98"/>
    </row>
    <row r="66" spans="1:59" ht="8.1" customHeight="1" x14ac:dyDescent="0.25">
      <c r="A66" s="105"/>
      <c r="B66" s="106"/>
      <c r="C66" s="498"/>
      <c r="D66" s="498"/>
      <c r="E66" s="498"/>
      <c r="F66" s="498"/>
      <c r="G66" s="498"/>
      <c r="H66" s="498"/>
      <c r="I66" s="498"/>
      <c r="J66" s="498"/>
      <c r="K66" s="440"/>
      <c r="L66" s="440"/>
      <c r="M66" s="440"/>
      <c r="N66" s="440"/>
      <c r="O66" s="440"/>
      <c r="P66" s="440"/>
      <c r="Q66" s="440"/>
      <c r="R66" s="440"/>
      <c r="S66" s="440"/>
      <c r="T66" s="440"/>
      <c r="U66" s="440"/>
      <c r="V66" s="440"/>
      <c r="W66" s="440"/>
      <c r="X66" s="440"/>
      <c r="Y66" s="440"/>
      <c r="Z66" s="440"/>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7"/>
      <c r="BC66" s="98"/>
      <c r="BD66" s="98"/>
      <c r="BE66" s="98"/>
      <c r="BF66" s="98"/>
      <c r="BG66" s="98"/>
    </row>
    <row r="67" spans="1:59" ht="8.1" customHeight="1" x14ac:dyDescent="0.25">
      <c r="A67" s="105"/>
      <c r="B67" s="106"/>
      <c r="C67" s="440" t="s">
        <v>11265</v>
      </c>
      <c r="D67" s="440"/>
      <c r="E67" s="440"/>
      <c r="F67" s="440"/>
      <c r="G67" s="440"/>
      <c r="H67" s="440"/>
      <c r="I67" s="440"/>
      <c r="J67" s="440"/>
      <c r="K67" s="485"/>
      <c r="L67" s="485"/>
      <c r="M67" s="485"/>
      <c r="N67" s="485"/>
      <c r="O67" s="485"/>
      <c r="P67" s="485"/>
      <c r="Q67" s="485"/>
      <c r="R67" s="485"/>
      <c r="S67" s="99"/>
      <c r="T67" s="498" t="s">
        <v>35</v>
      </c>
      <c r="U67" s="498"/>
      <c r="V67" s="498"/>
      <c r="W67" s="498"/>
      <c r="X67" s="440"/>
      <c r="Y67" s="440"/>
      <c r="Z67" s="440"/>
      <c r="AA67" s="440"/>
      <c r="AB67" s="440"/>
      <c r="AC67" s="440"/>
      <c r="AD67" s="440"/>
      <c r="AE67" s="440"/>
      <c r="AF67" s="527" t="s">
        <v>11326</v>
      </c>
      <c r="AG67" s="527"/>
      <c r="AH67" s="527"/>
      <c r="AI67" s="527"/>
      <c r="AJ67" s="527"/>
      <c r="AK67" s="384"/>
      <c r="AL67" s="384"/>
      <c r="AM67" s="384"/>
      <c r="AN67" s="384"/>
      <c r="AO67" s="384"/>
      <c r="AP67" s="384"/>
      <c r="AQ67" s="384"/>
      <c r="AR67" s="384"/>
      <c r="AS67" s="384"/>
      <c r="AT67" s="384"/>
      <c r="AU67" s="384"/>
      <c r="AV67" s="384"/>
      <c r="AW67" s="384"/>
      <c r="AX67" s="384"/>
      <c r="AY67" s="384"/>
      <c r="AZ67" s="384"/>
      <c r="BA67" s="384"/>
      <c r="BB67" s="123"/>
      <c r="BC67" s="98"/>
      <c r="BD67" s="98"/>
      <c r="BE67" s="98"/>
      <c r="BF67" s="98"/>
      <c r="BG67" s="98"/>
    </row>
    <row r="68" spans="1:59" ht="8.1" customHeight="1" x14ac:dyDescent="0.25">
      <c r="A68" s="105"/>
      <c r="B68" s="106"/>
      <c r="C68" s="440"/>
      <c r="D68" s="440"/>
      <c r="E68" s="440"/>
      <c r="F68" s="440"/>
      <c r="G68" s="440"/>
      <c r="H68" s="440"/>
      <c r="I68" s="440"/>
      <c r="J68" s="440"/>
      <c r="K68" s="485"/>
      <c r="L68" s="485"/>
      <c r="M68" s="485"/>
      <c r="N68" s="485"/>
      <c r="O68" s="485"/>
      <c r="P68" s="485"/>
      <c r="Q68" s="485"/>
      <c r="R68" s="485"/>
      <c r="S68" s="99"/>
      <c r="T68" s="498"/>
      <c r="U68" s="498"/>
      <c r="V68" s="498"/>
      <c r="W68" s="498"/>
      <c r="X68" s="440"/>
      <c r="Y68" s="440"/>
      <c r="Z68" s="440"/>
      <c r="AA68" s="440"/>
      <c r="AB68" s="440"/>
      <c r="AC68" s="440"/>
      <c r="AD68" s="440"/>
      <c r="AE68" s="440"/>
      <c r="AF68" s="527"/>
      <c r="AG68" s="527"/>
      <c r="AH68" s="527"/>
      <c r="AI68" s="527"/>
      <c r="AJ68" s="527"/>
      <c r="AK68" s="384"/>
      <c r="AL68" s="384"/>
      <c r="AM68" s="384"/>
      <c r="AN68" s="384"/>
      <c r="AO68" s="384"/>
      <c r="AP68" s="384"/>
      <c r="AQ68" s="384"/>
      <c r="AR68" s="384"/>
      <c r="AS68" s="384"/>
      <c r="AT68" s="384"/>
      <c r="AU68" s="384"/>
      <c r="AV68" s="384"/>
      <c r="AW68" s="384"/>
      <c r="AX68" s="384"/>
      <c r="AY68" s="384"/>
      <c r="AZ68" s="384"/>
      <c r="BA68" s="384"/>
      <c r="BB68" s="123"/>
      <c r="BC68" s="98"/>
      <c r="BD68" s="98"/>
      <c r="BE68" s="98"/>
      <c r="BF68" s="98"/>
      <c r="BG68" s="98"/>
    </row>
    <row r="69" spans="1:59" ht="12" customHeight="1" thickBot="1" x14ac:dyDescent="0.3">
      <c r="A69" s="109"/>
      <c r="B69" s="110"/>
      <c r="C69" s="110"/>
      <c r="D69" s="110"/>
      <c r="E69" s="110"/>
      <c r="F69" s="110"/>
      <c r="G69" s="110"/>
      <c r="H69" s="100"/>
      <c r="I69" s="100"/>
      <c r="J69" s="100"/>
      <c r="K69" s="488"/>
      <c r="L69" s="488"/>
      <c r="M69" s="488"/>
      <c r="N69" s="488"/>
      <c r="O69" s="488"/>
      <c r="P69" s="488"/>
      <c r="Q69" s="488"/>
      <c r="R69" s="488"/>
      <c r="S69" s="110"/>
      <c r="T69" s="110"/>
      <c r="U69" s="110"/>
      <c r="V69" s="110"/>
      <c r="W69" s="110"/>
      <c r="X69" s="110"/>
      <c r="Y69" s="110"/>
      <c r="Z69" s="110"/>
      <c r="AA69" s="110"/>
      <c r="AB69" s="110"/>
      <c r="AC69" s="110"/>
      <c r="AD69" s="110"/>
      <c r="AE69" s="110"/>
      <c r="AF69" s="110"/>
      <c r="AG69" s="110"/>
      <c r="AH69" s="110"/>
      <c r="AI69" s="110"/>
      <c r="AJ69" s="115"/>
      <c r="AK69" s="414"/>
      <c r="AL69" s="414"/>
      <c r="AM69" s="414"/>
      <c r="AN69" s="414"/>
      <c r="AO69" s="414"/>
      <c r="AP69" s="414"/>
      <c r="AQ69" s="414"/>
      <c r="AR69" s="414"/>
      <c r="AS69" s="414"/>
      <c r="AT69" s="414"/>
      <c r="AU69" s="414"/>
      <c r="AV69" s="414"/>
      <c r="AW69" s="414"/>
      <c r="AX69" s="414"/>
      <c r="AY69" s="414"/>
      <c r="AZ69" s="414"/>
      <c r="BA69" s="414"/>
      <c r="BB69" s="124"/>
      <c r="BC69" s="98"/>
      <c r="BD69" s="98"/>
      <c r="BE69" s="98"/>
      <c r="BF69" s="98"/>
      <c r="BG69" s="98"/>
    </row>
    <row r="70" spans="1:59" ht="6" customHeight="1" x14ac:dyDescent="0.25"/>
    <row r="71" spans="1:59" ht="8.1" customHeight="1" x14ac:dyDescent="0.25">
      <c r="A71" s="410" t="s">
        <v>204</v>
      </c>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row>
    <row r="72" spans="1:59" ht="8.1" customHeight="1" thickBot="1" x14ac:dyDescent="0.3">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row>
    <row r="73" spans="1:59" ht="8.1" customHeight="1" x14ac:dyDescent="0.25">
      <c r="A73" s="513" t="s">
        <v>203</v>
      </c>
      <c r="B73" s="514"/>
      <c r="C73" s="514"/>
      <c r="D73" s="514"/>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4"/>
      <c r="AZ73" s="514"/>
      <c r="BA73" s="514"/>
      <c r="BB73" s="515"/>
    </row>
    <row r="74" spans="1:59" ht="8.1" customHeight="1" thickBot="1" x14ac:dyDescent="0.3">
      <c r="A74" s="516"/>
      <c r="B74" s="517"/>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8"/>
    </row>
    <row r="75" spans="1:59" ht="8.1" customHeight="1" x14ac:dyDescent="0.25">
      <c r="A75" s="481"/>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3"/>
    </row>
    <row r="76" spans="1:59" ht="8.1" customHeight="1" x14ac:dyDescent="0.25">
      <c r="A76" s="484"/>
      <c r="B76" s="485"/>
      <c r="C76" s="485"/>
      <c r="D76" s="485"/>
      <c r="E76" s="485"/>
      <c r="F76" s="485"/>
      <c r="G76" s="485"/>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485"/>
      <c r="BA76" s="485"/>
      <c r="BB76" s="486"/>
    </row>
    <row r="77" spans="1:59" ht="8.1" customHeight="1" x14ac:dyDescent="0.25">
      <c r="A77" s="484"/>
      <c r="B77" s="485"/>
      <c r="C77" s="485"/>
      <c r="D77" s="485"/>
      <c r="E77" s="485"/>
      <c r="F77" s="485"/>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6"/>
    </row>
    <row r="78" spans="1:59" ht="8.1" customHeight="1" x14ac:dyDescent="0.25">
      <c r="A78" s="484"/>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6"/>
    </row>
    <row r="79" spans="1:59" ht="8.1" customHeight="1" x14ac:dyDescent="0.25">
      <c r="A79" s="484"/>
      <c r="B79" s="485"/>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6"/>
    </row>
    <row r="80" spans="1:59" ht="8.1" customHeight="1" x14ac:dyDescent="0.25">
      <c r="A80" s="484"/>
      <c r="B80" s="485"/>
      <c r="C80" s="485"/>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6"/>
    </row>
    <row r="81" spans="1:54" ht="8.1" customHeight="1" x14ac:dyDescent="0.25">
      <c r="A81" s="484"/>
      <c r="B81" s="485"/>
      <c r="C81" s="485"/>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6"/>
    </row>
    <row r="82" spans="1:54" ht="8.1" customHeight="1" x14ac:dyDescent="0.25">
      <c r="A82" s="484"/>
      <c r="B82" s="485"/>
      <c r="C82" s="485"/>
      <c r="D82" s="485"/>
      <c r="E82" s="485"/>
      <c r="F82" s="485"/>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485"/>
      <c r="BA82" s="485"/>
      <c r="BB82" s="486"/>
    </row>
    <row r="83" spans="1:54" ht="8.1" customHeight="1" x14ac:dyDescent="0.25">
      <c r="A83" s="484"/>
      <c r="B83" s="485"/>
      <c r="C83" s="485"/>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485"/>
      <c r="BA83" s="485"/>
      <c r="BB83" s="486"/>
    </row>
    <row r="84" spans="1:54" ht="8.1" customHeight="1" x14ac:dyDescent="0.25">
      <c r="A84" s="484"/>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485"/>
      <c r="BA84" s="485"/>
      <c r="BB84" s="486"/>
    </row>
    <row r="85" spans="1:54" ht="8.1" customHeight="1" x14ac:dyDescent="0.25">
      <c r="A85" s="484"/>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6"/>
    </row>
    <row r="86" spans="1:54" ht="8.1" customHeight="1" x14ac:dyDescent="0.25">
      <c r="A86" s="484"/>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485"/>
      <c r="BA86" s="485"/>
      <c r="BB86" s="486"/>
    </row>
    <row r="87" spans="1:54" ht="8.1" customHeight="1" x14ac:dyDescent="0.25">
      <c r="A87" s="484"/>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485"/>
      <c r="BA87" s="485"/>
      <c r="BB87" s="486"/>
    </row>
    <row r="88" spans="1:54" ht="8.1" customHeight="1" x14ac:dyDescent="0.25">
      <c r="A88" s="484"/>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5"/>
      <c r="AS88" s="485"/>
      <c r="AT88" s="485"/>
      <c r="AU88" s="485"/>
      <c r="AV88" s="485"/>
      <c r="AW88" s="485"/>
      <c r="AX88" s="485"/>
      <c r="AY88" s="485"/>
      <c r="AZ88" s="485"/>
      <c r="BA88" s="485"/>
      <c r="BB88" s="486"/>
    </row>
    <row r="89" spans="1:54" ht="8.1" customHeight="1" x14ac:dyDescent="0.25">
      <c r="A89" s="484"/>
      <c r="B89" s="485"/>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5"/>
      <c r="AU89" s="485"/>
      <c r="AV89" s="485"/>
      <c r="AW89" s="485"/>
      <c r="AX89" s="485"/>
      <c r="AY89" s="485"/>
      <c r="AZ89" s="485"/>
      <c r="BA89" s="485"/>
      <c r="BB89" s="486"/>
    </row>
    <row r="90" spans="1:54" ht="8.1" customHeight="1" x14ac:dyDescent="0.25">
      <c r="A90" s="484"/>
      <c r="B90" s="485"/>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5"/>
      <c r="AW90" s="485"/>
      <c r="AX90" s="485"/>
      <c r="AY90" s="485"/>
      <c r="AZ90" s="485"/>
      <c r="BA90" s="485"/>
      <c r="BB90" s="486"/>
    </row>
    <row r="91" spans="1:54" ht="8.1" customHeight="1" x14ac:dyDescent="0.25">
      <c r="A91" s="484"/>
      <c r="B91" s="485"/>
      <c r="C91" s="485"/>
      <c r="D91" s="485"/>
      <c r="E91" s="485"/>
      <c r="F91" s="485"/>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5"/>
      <c r="AJ91" s="485"/>
      <c r="AK91" s="485"/>
      <c r="AL91" s="485"/>
      <c r="AM91" s="485"/>
      <c r="AN91" s="485"/>
      <c r="AO91" s="485"/>
      <c r="AP91" s="485"/>
      <c r="AQ91" s="485"/>
      <c r="AR91" s="485"/>
      <c r="AS91" s="485"/>
      <c r="AT91" s="485"/>
      <c r="AU91" s="485"/>
      <c r="AV91" s="485"/>
      <c r="AW91" s="485"/>
      <c r="AX91" s="485"/>
      <c r="AY91" s="485"/>
      <c r="AZ91" s="485"/>
      <c r="BA91" s="485"/>
      <c r="BB91" s="486"/>
    </row>
    <row r="92" spans="1:54" ht="8.1" customHeight="1" x14ac:dyDescent="0.25">
      <c r="A92" s="484"/>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5"/>
      <c r="AT92" s="485"/>
      <c r="AU92" s="485"/>
      <c r="AV92" s="485"/>
      <c r="AW92" s="485"/>
      <c r="AX92" s="485"/>
      <c r="AY92" s="485"/>
      <c r="AZ92" s="485"/>
      <c r="BA92" s="485"/>
      <c r="BB92" s="486"/>
    </row>
    <row r="93" spans="1:54" ht="8.1" customHeight="1" x14ac:dyDescent="0.25">
      <c r="A93" s="484"/>
      <c r="B93" s="485"/>
      <c r="C93" s="485"/>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5"/>
      <c r="AQ93" s="485"/>
      <c r="AR93" s="485"/>
      <c r="AS93" s="485"/>
      <c r="AT93" s="485"/>
      <c r="AU93" s="485"/>
      <c r="AV93" s="485"/>
      <c r="AW93" s="485"/>
      <c r="AX93" s="485"/>
      <c r="AY93" s="485"/>
      <c r="AZ93" s="485"/>
      <c r="BA93" s="485"/>
      <c r="BB93" s="486"/>
    </row>
    <row r="94" spans="1:54" ht="8.1" customHeight="1" x14ac:dyDescent="0.25">
      <c r="A94" s="484"/>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5"/>
      <c r="AS94" s="485"/>
      <c r="AT94" s="485"/>
      <c r="AU94" s="485"/>
      <c r="AV94" s="485"/>
      <c r="AW94" s="485"/>
      <c r="AX94" s="485"/>
      <c r="AY94" s="485"/>
      <c r="AZ94" s="485"/>
      <c r="BA94" s="485"/>
      <c r="BB94" s="486"/>
    </row>
    <row r="95" spans="1:54" ht="8.1" customHeight="1" x14ac:dyDescent="0.25">
      <c r="A95" s="484"/>
      <c r="B95" s="485"/>
      <c r="C95" s="485"/>
      <c r="D95" s="485"/>
      <c r="E95" s="485"/>
      <c r="F95" s="485"/>
      <c r="G95" s="485"/>
      <c r="H95" s="485"/>
      <c r="I95" s="485"/>
      <c r="J95" s="485"/>
      <c r="K95" s="485"/>
      <c r="L95" s="485"/>
      <c r="M95" s="485"/>
      <c r="N95" s="485"/>
      <c r="O95" s="485"/>
      <c r="P95" s="485"/>
      <c r="Q95" s="485"/>
      <c r="R95" s="485"/>
      <c r="S95" s="485"/>
      <c r="T95" s="485"/>
      <c r="U95" s="485"/>
      <c r="V95" s="485"/>
      <c r="W95" s="485"/>
      <c r="X95" s="485"/>
      <c r="Y95" s="485"/>
      <c r="Z95" s="485"/>
      <c r="AA95" s="485"/>
      <c r="AB95" s="485"/>
      <c r="AC95" s="485"/>
      <c r="AD95" s="485"/>
      <c r="AE95" s="485"/>
      <c r="AF95" s="485"/>
      <c r="AG95" s="485"/>
      <c r="AH95" s="485"/>
      <c r="AI95" s="485"/>
      <c r="AJ95" s="485"/>
      <c r="AK95" s="485"/>
      <c r="AL95" s="485"/>
      <c r="AM95" s="485"/>
      <c r="AN95" s="485"/>
      <c r="AO95" s="485"/>
      <c r="AP95" s="485"/>
      <c r="AQ95" s="485"/>
      <c r="AR95" s="485"/>
      <c r="AS95" s="485"/>
      <c r="AT95" s="485"/>
      <c r="AU95" s="485"/>
      <c r="AV95" s="485"/>
      <c r="AW95" s="485"/>
      <c r="AX95" s="485"/>
      <c r="AY95" s="485"/>
      <c r="AZ95" s="485"/>
      <c r="BA95" s="485"/>
      <c r="BB95" s="486"/>
    </row>
    <row r="96" spans="1:54" ht="8.1" customHeight="1" x14ac:dyDescent="0.25">
      <c r="A96" s="484"/>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485"/>
      <c r="AY96" s="485"/>
      <c r="AZ96" s="485"/>
      <c r="BA96" s="485"/>
      <c r="BB96" s="486"/>
    </row>
    <row r="97" spans="1:54" ht="8.1" customHeight="1" x14ac:dyDescent="0.25">
      <c r="A97" s="484"/>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c r="AR97" s="485"/>
      <c r="AS97" s="485"/>
      <c r="AT97" s="485"/>
      <c r="AU97" s="485"/>
      <c r="AV97" s="485"/>
      <c r="AW97" s="485"/>
      <c r="AX97" s="485"/>
      <c r="AY97" s="485"/>
      <c r="AZ97" s="485"/>
      <c r="BA97" s="485"/>
      <c r="BB97" s="486"/>
    </row>
    <row r="98" spans="1:54" ht="8.1" customHeight="1" x14ac:dyDescent="0.25">
      <c r="A98" s="484"/>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5"/>
      <c r="AZ98" s="485"/>
      <c r="BA98" s="485"/>
      <c r="BB98" s="486"/>
    </row>
    <row r="99" spans="1:54" ht="8.1" customHeight="1" x14ac:dyDescent="0.25">
      <c r="A99" s="484"/>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6"/>
    </row>
    <row r="100" spans="1:54" ht="8.1" customHeight="1" x14ac:dyDescent="0.25">
      <c r="A100" s="484"/>
      <c r="B100" s="485"/>
      <c r="C100" s="485"/>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485"/>
      <c r="BB100" s="486"/>
    </row>
    <row r="101" spans="1:54" ht="8.1" customHeight="1" x14ac:dyDescent="0.25">
      <c r="A101" s="484"/>
      <c r="B101" s="485"/>
      <c r="C101" s="485"/>
      <c r="D101" s="485"/>
      <c r="E101" s="485"/>
      <c r="F101" s="485"/>
      <c r="G101" s="485"/>
      <c r="H101" s="485"/>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6"/>
    </row>
    <row r="102" spans="1:54" ht="8.1" customHeight="1" x14ac:dyDescent="0.25">
      <c r="A102" s="484"/>
      <c r="B102" s="485"/>
      <c r="C102" s="485"/>
      <c r="D102" s="485"/>
      <c r="E102" s="485"/>
      <c r="F102" s="485"/>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485"/>
      <c r="BB102" s="486"/>
    </row>
    <row r="103" spans="1:54" ht="8.1" customHeight="1" x14ac:dyDescent="0.25">
      <c r="A103" s="484"/>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6"/>
    </row>
    <row r="104" spans="1:54" ht="8.1" customHeight="1" x14ac:dyDescent="0.25">
      <c r="A104" s="484"/>
      <c r="B104" s="485"/>
      <c r="C104" s="485"/>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c r="AA104" s="485"/>
      <c r="AB104" s="48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6"/>
    </row>
    <row r="105" spans="1:54" ht="8.1" customHeight="1" x14ac:dyDescent="0.25">
      <c r="A105" s="484"/>
      <c r="B105" s="485"/>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6"/>
    </row>
    <row r="106" spans="1:54" ht="14.1" customHeight="1" thickBot="1" x14ac:dyDescent="0.3">
      <c r="A106" s="487"/>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9"/>
    </row>
    <row r="107" spans="1:54" ht="6" customHeight="1" x14ac:dyDescent="0.25">
      <c r="A107" s="492" t="s">
        <v>11309</v>
      </c>
      <c r="B107" s="492"/>
      <c r="C107" s="492"/>
      <c r="D107" s="492"/>
      <c r="E107" s="492"/>
      <c r="F107" s="492"/>
      <c r="G107" s="492"/>
      <c r="H107" s="492"/>
      <c r="I107" s="492"/>
      <c r="AT107" s="479" t="s">
        <v>11593</v>
      </c>
      <c r="AU107" s="479"/>
      <c r="AV107" s="479"/>
      <c r="AW107" s="479"/>
      <c r="AX107" s="479"/>
      <c r="AY107" s="479"/>
      <c r="AZ107" s="479"/>
      <c r="BA107" s="479"/>
      <c r="BB107" s="479"/>
    </row>
    <row r="108" spans="1:54" s="139" customFormat="1" ht="6" customHeight="1" x14ac:dyDescent="0.25">
      <c r="A108" s="346"/>
      <c r="B108" s="346"/>
      <c r="C108" s="346"/>
      <c r="D108" s="346"/>
      <c r="E108" s="346"/>
      <c r="F108" s="346"/>
      <c r="G108" s="346"/>
      <c r="H108" s="346"/>
      <c r="I108" s="346"/>
      <c r="AT108" s="480"/>
      <c r="AU108" s="480"/>
      <c r="AV108" s="480"/>
      <c r="AW108" s="480"/>
      <c r="AX108" s="480"/>
      <c r="AY108" s="480"/>
      <c r="AZ108" s="480"/>
      <c r="BA108" s="480"/>
      <c r="BB108" s="480"/>
    </row>
    <row r="109" spans="1:54" ht="6" customHeight="1" x14ac:dyDescent="0.25">
      <c r="A109" s="346"/>
      <c r="B109" s="346"/>
      <c r="C109" s="346"/>
      <c r="D109" s="346"/>
      <c r="E109" s="346"/>
      <c r="F109" s="346"/>
      <c r="G109" s="346"/>
      <c r="H109" s="346"/>
      <c r="I109" s="346"/>
      <c r="AT109" s="480"/>
      <c r="AU109" s="480"/>
      <c r="AV109" s="480"/>
      <c r="AW109" s="480"/>
      <c r="AX109" s="480"/>
      <c r="AY109" s="480"/>
      <c r="AZ109" s="480"/>
      <c r="BA109" s="480"/>
      <c r="BB109" s="480"/>
    </row>
  </sheetData>
  <mergeCells count="106">
    <mergeCell ref="D27:M27"/>
    <mergeCell ref="N24:S26"/>
    <mergeCell ref="N27:S27"/>
    <mergeCell ref="AO61:AP62"/>
    <mergeCell ref="A73:BB74"/>
    <mergeCell ref="A24:C27"/>
    <mergeCell ref="X24:AQ27"/>
    <mergeCell ref="AR24:BB25"/>
    <mergeCell ref="AR26:AX27"/>
    <mergeCell ref="AY26:BB27"/>
    <mergeCell ref="T24:W27"/>
    <mergeCell ref="D34:M39"/>
    <mergeCell ref="K67:R69"/>
    <mergeCell ref="T67:W68"/>
    <mergeCell ref="K65:S66"/>
    <mergeCell ref="C65:J66"/>
    <mergeCell ref="C63:J64"/>
    <mergeCell ref="D40:M45"/>
    <mergeCell ref="X40:AQ45"/>
    <mergeCell ref="AR43:AX45"/>
    <mergeCell ref="AR46:AX48"/>
    <mergeCell ref="AR49:AX51"/>
    <mergeCell ref="AF67:AJ68"/>
    <mergeCell ref="K63:AN64"/>
    <mergeCell ref="AT107:BB109"/>
    <mergeCell ref="A75:BB106"/>
    <mergeCell ref="AS1:BB3"/>
    <mergeCell ref="A107:I109"/>
    <mergeCell ref="AU61:AV62"/>
    <mergeCell ref="AQ61:AR62"/>
    <mergeCell ref="AL61:AN62"/>
    <mergeCell ref="B61:AK62"/>
    <mergeCell ref="AY58:AZ59"/>
    <mergeCell ref="BA58:BB59"/>
    <mergeCell ref="AS61:AT62"/>
    <mergeCell ref="AW61:AX62"/>
    <mergeCell ref="AY52:AZ57"/>
    <mergeCell ref="BA52:BB57"/>
    <mergeCell ref="A34:C39"/>
    <mergeCell ref="AR28:AX30"/>
    <mergeCell ref="AR31:AX33"/>
    <mergeCell ref="AR34:AX36"/>
    <mergeCell ref="AR37:AX39"/>
    <mergeCell ref="AR40:AX42"/>
    <mergeCell ref="AY34:AZ39"/>
    <mergeCell ref="BA34:BB39"/>
    <mergeCell ref="D24:M26"/>
    <mergeCell ref="AY28:AZ33"/>
    <mergeCell ref="A71:BB72"/>
    <mergeCell ref="AQ4:BB7"/>
    <mergeCell ref="D14:M17"/>
    <mergeCell ref="A4:D7"/>
    <mergeCell ref="E4:R7"/>
    <mergeCell ref="T4:W7"/>
    <mergeCell ref="AM4:AP7"/>
    <mergeCell ref="X4:AK7"/>
    <mergeCell ref="A14:C23"/>
    <mergeCell ref="X18:AQ23"/>
    <mergeCell ref="X14:AQ17"/>
    <mergeCell ref="D18:M23"/>
    <mergeCell ref="N18:W23"/>
    <mergeCell ref="N14:W17"/>
    <mergeCell ref="A9:BB11"/>
    <mergeCell ref="AR14:BB15"/>
    <mergeCell ref="AR16:AX17"/>
    <mergeCell ref="AY16:BB17"/>
    <mergeCell ref="BA18:BB23"/>
    <mergeCell ref="AY18:AZ23"/>
    <mergeCell ref="T65:Z66"/>
    <mergeCell ref="A58:AQ59"/>
    <mergeCell ref="C67:J68"/>
    <mergeCell ref="X52:AQ57"/>
    <mergeCell ref="N52:S57"/>
    <mergeCell ref="T52:W57"/>
    <mergeCell ref="A28:C33"/>
    <mergeCell ref="D28:M33"/>
    <mergeCell ref="X28:AQ33"/>
    <mergeCell ref="N34:S39"/>
    <mergeCell ref="A46:C51"/>
    <mergeCell ref="D46:M51"/>
    <mergeCell ref="X46:AQ51"/>
    <mergeCell ref="A40:C45"/>
    <mergeCell ref="A12:AQ13"/>
    <mergeCell ref="AR12:BB13"/>
    <mergeCell ref="AK67:BA69"/>
    <mergeCell ref="AR18:AX20"/>
    <mergeCell ref="AR21:AX23"/>
    <mergeCell ref="AY40:AZ45"/>
    <mergeCell ref="BA40:BB45"/>
    <mergeCell ref="N40:S45"/>
    <mergeCell ref="T40:W45"/>
    <mergeCell ref="N46:S51"/>
    <mergeCell ref="T46:W51"/>
    <mergeCell ref="N28:S33"/>
    <mergeCell ref="T28:W33"/>
    <mergeCell ref="BA28:BB33"/>
    <mergeCell ref="AY46:AZ51"/>
    <mergeCell ref="BA46:BB51"/>
    <mergeCell ref="T34:W39"/>
    <mergeCell ref="AR52:AX54"/>
    <mergeCell ref="AR55:AX57"/>
    <mergeCell ref="X34:AQ39"/>
    <mergeCell ref="X67:AE68"/>
    <mergeCell ref="AR58:AX59"/>
    <mergeCell ref="A52:C57"/>
    <mergeCell ref="D52:M57"/>
  </mergeCells>
  <phoneticPr fontId="2"/>
  <printOptions horizontalCentered="1" verticalCentered="1"/>
  <pageMargins left="0.39370078740157483" right="0.39370078740157483" top="0.19685039370078741" bottom="0.19685039370078741"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3">
    <pageSetUpPr fitToPage="1"/>
  </sheetPr>
  <dimension ref="B1:BA104"/>
  <sheetViews>
    <sheetView showGridLines="0" workbookViewId="0"/>
  </sheetViews>
  <sheetFormatPr defaultColWidth="1.44140625" defaultRowHeight="8.1" customHeight="1" x14ac:dyDescent="0.25"/>
  <cols>
    <col min="1" max="16384" width="1.44140625" style="149"/>
  </cols>
  <sheetData>
    <row r="1" spans="3:53" ht="6" customHeight="1" x14ac:dyDescent="0.25">
      <c r="C1" s="187" t="s">
        <v>202</v>
      </c>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40"/>
    </row>
    <row r="2" spans="3:53" ht="8.1" customHeight="1" x14ac:dyDescent="0.25">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40"/>
    </row>
    <row r="3" spans="3:53" ht="8.1" customHeight="1" x14ac:dyDescent="0.25">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40"/>
    </row>
    <row r="4" spans="3:53" ht="8.1" customHeight="1" x14ac:dyDescent="0.25">
      <c r="C4" s="188" t="s">
        <v>201</v>
      </c>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46"/>
    </row>
    <row r="5" spans="3:53" ht="8.1" customHeight="1" x14ac:dyDescent="0.25">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46"/>
      <c r="AJ5" s="223">
        <f ca="1">TODAY()</f>
        <v>44286</v>
      </c>
      <c r="AK5" s="223"/>
      <c r="AL5" s="223"/>
      <c r="AM5" s="223"/>
      <c r="AN5" s="223"/>
      <c r="AO5" s="223"/>
      <c r="AP5" s="223"/>
      <c r="AQ5" s="223"/>
      <c r="AR5" s="223"/>
      <c r="AS5" s="223"/>
      <c r="AT5" s="223"/>
      <c r="AU5" s="223"/>
      <c r="AV5" s="223"/>
      <c r="AW5" s="223"/>
      <c r="AX5" s="223"/>
      <c r="AY5" s="223"/>
      <c r="AZ5" s="223"/>
    </row>
    <row r="6" spans="3:53" ht="8.1" customHeight="1" x14ac:dyDescent="0.25">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46"/>
      <c r="AJ6" s="224"/>
      <c r="AK6" s="224"/>
      <c r="AL6" s="224"/>
      <c r="AM6" s="224"/>
      <c r="AN6" s="224"/>
      <c r="AO6" s="224"/>
      <c r="AP6" s="224"/>
      <c r="AQ6" s="224"/>
      <c r="AR6" s="224"/>
      <c r="AS6" s="224"/>
      <c r="AT6" s="224"/>
      <c r="AU6" s="224"/>
      <c r="AV6" s="224"/>
      <c r="AW6" s="224"/>
      <c r="AX6" s="224"/>
      <c r="AY6" s="224"/>
      <c r="AZ6" s="224"/>
    </row>
    <row r="7" spans="3:53" ht="8.1" customHeight="1" x14ac:dyDescent="0.25">
      <c r="C7" s="232" t="s">
        <v>200</v>
      </c>
      <c r="D7" s="232"/>
      <c r="E7" s="232"/>
      <c r="F7" s="232"/>
      <c r="G7" s="232"/>
      <c r="H7" s="232"/>
      <c r="I7" s="196"/>
      <c r="J7" s="197"/>
      <c r="K7" s="197"/>
      <c r="L7" s="197"/>
      <c r="M7" s="197"/>
      <c r="N7" s="197"/>
      <c r="O7" s="197"/>
      <c r="P7" s="197"/>
      <c r="Q7" s="197"/>
      <c r="R7" s="197"/>
      <c r="S7" s="197"/>
      <c r="T7" s="197"/>
      <c r="U7" s="197"/>
      <c r="V7" s="197"/>
      <c r="W7" s="197"/>
      <c r="X7" s="197"/>
      <c r="Y7" s="197"/>
      <c r="Z7" s="197"/>
      <c r="AA7" s="197"/>
      <c r="AB7" s="197"/>
      <c r="AC7" s="198"/>
      <c r="AD7" s="225" t="s">
        <v>199</v>
      </c>
      <c r="AE7" s="225"/>
      <c r="AF7" s="225"/>
      <c r="AG7" s="225"/>
      <c r="AH7" s="225"/>
      <c r="AI7" s="225"/>
      <c r="AJ7" s="234"/>
      <c r="AK7" s="234"/>
      <c r="AL7" s="234"/>
      <c r="AM7" s="234"/>
      <c r="AN7" s="234"/>
      <c r="AO7" s="234"/>
      <c r="AP7" s="234"/>
      <c r="AQ7" s="234"/>
      <c r="AR7" s="234"/>
      <c r="AS7" s="234"/>
      <c r="AT7" s="234"/>
      <c r="AU7" s="234"/>
      <c r="AV7" s="234"/>
      <c r="AW7" s="234"/>
      <c r="AX7" s="234"/>
      <c r="AY7" s="234"/>
      <c r="AZ7" s="234"/>
    </row>
    <row r="8" spans="3:53" ht="8.1" customHeight="1" x14ac:dyDescent="0.25">
      <c r="C8" s="233"/>
      <c r="D8" s="233"/>
      <c r="E8" s="233"/>
      <c r="F8" s="233"/>
      <c r="G8" s="233"/>
      <c r="H8" s="233"/>
      <c r="I8" s="240"/>
      <c r="J8" s="241"/>
      <c r="K8" s="241"/>
      <c r="L8" s="241"/>
      <c r="M8" s="241"/>
      <c r="N8" s="241"/>
      <c r="O8" s="241"/>
      <c r="P8" s="241"/>
      <c r="Q8" s="241"/>
      <c r="R8" s="241"/>
      <c r="S8" s="241"/>
      <c r="T8" s="241"/>
      <c r="U8" s="241"/>
      <c r="V8" s="241"/>
      <c r="W8" s="241"/>
      <c r="X8" s="241"/>
      <c r="Y8" s="241"/>
      <c r="Z8" s="241"/>
      <c r="AA8" s="241"/>
      <c r="AB8" s="241"/>
      <c r="AC8" s="242"/>
      <c r="AD8" s="225"/>
      <c r="AE8" s="225"/>
      <c r="AF8" s="225"/>
      <c r="AG8" s="225"/>
      <c r="AH8" s="225"/>
      <c r="AI8" s="225"/>
      <c r="AJ8" s="234"/>
      <c r="AK8" s="234"/>
      <c r="AL8" s="234"/>
      <c r="AM8" s="234"/>
      <c r="AN8" s="234"/>
      <c r="AO8" s="234"/>
      <c r="AP8" s="234"/>
      <c r="AQ8" s="234"/>
      <c r="AR8" s="234"/>
      <c r="AS8" s="234"/>
      <c r="AT8" s="234"/>
      <c r="AU8" s="234"/>
      <c r="AV8" s="234"/>
      <c r="AW8" s="234"/>
      <c r="AX8" s="234"/>
      <c r="AY8" s="234"/>
      <c r="AZ8" s="234"/>
    </row>
    <row r="9" spans="3:53" ht="8.1" customHeight="1" x14ac:dyDescent="0.25">
      <c r="C9" s="233" t="s">
        <v>198</v>
      </c>
      <c r="D9" s="233"/>
      <c r="E9" s="233"/>
      <c r="F9" s="233"/>
      <c r="G9" s="233"/>
      <c r="H9" s="233"/>
      <c r="I9" s="260"/>
      <c r="J9" s="261"/>
      <c r="K9" s="261"/>
      <c r="L9" s="261"/>
      <c r="M9" s="261"/>
      <c r="N9" s="261"/>
      <c r="O9" s="261"/>
      <c r="P9" s="261"/>
      <c r="Q9" s="261"/>
      <c r="R9" s="261"/>
      <c r="S9" s="261"/>
      <c r="T9" s="261"/>
      <c r="U9" s="261"/>
      <c r="V9" s="261"/>
      <c r="W9" s="254" t="s">
        <v>11584</v>
      </c>
      <c r="X9" s="254"/>
      <c r="Y9" s="254"/>
      <c r="Z9" s="254"/>
      <c r="AA9" s="254"/>
      <c r="AB9" s="254"/>
      <c r="AC9" s="255"/>
      <c r="AD9" s="225"/>
      <c r="AE9" s="225"/>
      <c r="AF9" s="225"/>
      <c r="AG9" s="225"/>
      <c r="AH9" s="225"/>
      <c r="AI9" s="225"/>
      <c r="AJ9" s="234"/>
      <c r="AK9" s="234"/>
      <c r="AL9" s="234"/>
      <c r="AM9" s="234"/>
      <c r="AN9" s="234"/>
      <c r="AO9" s="234"/>
      <c r="AP9" s="234"/>
      <c r="AQ9" s="234"/>
      <c r="AR9" s="234"/>
      <c r="AS9" s="234"/>
      <c r="AT9" s="234"/>
      <c r="AU9" s="234"/>
      <c r="AV9" s="234"/>
      <c r="AW9" s="234"/>
      <c r="AX9" s="234"/>
      <c r="AY9" s="234"/>
      <c r="AZ9" s="234"/>
    </row>
    <row r="10" spans="3:53" ht="8.1" customHeight="1" x14ac:dyDescent="0.25">
      <c r="C10" s="233"/>
      <c r="D10" s="233"/>
      <c r="E10" s="233"/>
      <c r="F10" s="233"/>
      <c r="G10" s="233"/>
      <c r="H10" s="233"/>
      <c r="I10" s="245"/>
      <c r="J10" s="246"/>
      <c r="K10" s="246"/>
      <c r="L10" s="246"/>
      <c r="M10" s="246"/>
      <c r="N10" s="246"/>
      <c r="O10" s="246"/>
      <c r="P10" s="246"/>
      <c r="Q10" s="246"/>
      <c r="R10" s="246"/>
      <c r="S10" s="246"/>
      <c r="T10" s="246"/>
      <c r="U10" s="246"/>
      <c r="V10" s="246"/>
      <c r="W10" s="256"/>
      <c r="X10" s="256"/>
      <c r="Y10" s="256"/>
      <c r="Z10" s="256"/>
      <c r="AA10" s="256"/>
      <c r="AB10" s="256"/>
      <c r="AC10" s="257"/>
      <c r="AD10" s="202" t="s">
        <v>197</v>
      </c>
      <c r="AE10" s="203"/>
      <c r="AF10" s="203"/>
      <c r="AG10" s="203"/>
      <c r="AH10" s="203"/>
      <c r="AI10" s="204"/>
      <c r="AJ10" s="196" t="s">
        <v>11594</v>
      </c>
      <c r="AK10" s="197"/>
      <c r="AL10" s="197"/>
      <c r="AM10" s="197"/>
      <c r="AN10" s="197"/>
      <c r="AO10" s="197"/>
      <c r="AP10" s="197"/>
      <c r="AQ10" s="197"/>
      <c r="AR10" s="197"/>
      <c r="AS10" s="197"/>
      <c r="AT10" s="197"/>
      <c r="AU10" s="197"/>
      <c r="AV10" s="197"/>
      <c r="AW10" s="197"/>
      <c r="AX10" s="197"/>
      <c r="AY10" s="197"/>
      <c r="AZ10" s="198"/>
    </row>
    <row r="11" spans="3:53" ht="8.1" customHeight="1" x14ac:dyDescent="0.25">
      <c r="C11" s="238"/>
      <c r="D11" s="238"/>
      <c r="E11" s="238"/>
      <c r="F11" s="238"/>
      <c r="G11" s="238"/>
      <c r="H11" s="238"/>
      <c r="I11" s="245"/>
      <c r="J11" s="246"/>
      <c r="K11" s="246"/>
      <c r="L11" s="246"/>
      <c r="M11" s="246"/>
      <c r="N11" s="246"/>
      <c r="O11" s="246"/>
      <c r="P11" s="246"/>
      <c r="Q11" s="246"/>
      <c r="R11" s="246"/>
      <c r="S11" s="246"/>
      <c r="T11" s="246"/>
      <c r="U11" s="246"/>
      <c r="V11" s="246"/>
      <c r="W11" s="256"/>
      <c r="X11" s="256"/>
      <c r="Y11" s="256"/>
      <c r="Z11" s="256"/>
      <c r="AA11" s="256"/>
      <c r="AB11" s="256"/>
      <c r="AC11" s="257"/>
      <c r="AD11" s="205"/>
      <c r="AE11" s="206"/>
      <c r="AF11" s="206"/>
      <c r="AG11" s="206"/>
      <c r="AH11" s="206"/>
      <c r="AI11" s="207"/>
      <c r="AJ11" s="251"/>
      <c r="AK11" s="252"/>
      <c r="AL11" s="252"/>
      <c r="AM11" s="252"/>
      <c r="AN11" s="252"/>
      <c r="AO11" s="252"/>
      <c r="AP11" s="252"/>
      <c r="AQ11" s="252"/>
      <c r="AR11" s="252"/>
      <c r="AS11" s="252"/>
      <c r="AT11" s="252"/>
      <c r="AU11" s="252"/>
      <c r="AV11" s="252"/>
      <c r="AW11" s="252"/>
      <c r="AX11" s="252"/>
      <c r="AY11" s="252"/>
      <c r="AZ11" s="253"/>
    </row>
    <row r="12" spans="3:53" ht="8.1" customHeight="1" x14ac:dyDescent="0.25">
      <c r="C12" s="239"/>
      <c r="D12" s="239"/>
      <c r="E12" s="239"/>
      <c r="F12" s="239"/>
      <c r="G12" s="239"/>
      <c r="H12" s="239"/>
      <c r="I12" s="248"/>
      <c r="J12" s="249"/>
      <c r="K12" s="249"/>
      <c r="L12" s="249"/>
      <c r="M12" s="249"/>
      <c r="N12" s="249"/>
      <c r="O12" s="249"/>
      <c r="P12" s="249"/>
      <c r="Q12" s="249"/>
      <c r="R12" s="249"/>
      <c r="S12" s="249"/>
      <c r="T12" s="249"/>
      <c r="U12" s="249"/>
      <c r="V12" s="249"/>
      <c r="W12" s="258"/>
      <c r="X12" s="258"/>
      <c r="Y12" s="258"/>
      <c r="Z12" s="258"/>
      <c r="AA12" s="258"/>
      <c r="AB12" s="258"/>
      <c r="AC12" s="259"/>
      <c r="AD12" s="208"/>
      <c r="AE12" s="209"/>
      <c r="AF12" s="209"/>
      <c r="AG12" s="209"/>
      <c r="AH12" s="209"/>
      <c r="AI12" s="210"/>
      <c r="AJ12" s="199"/>
      <c r="AK12" s="200"/>
      <c r="AL12" s="200"/>
      <c r="AM12" s="200"/>
      <c r="AN12" s="200"/>
      <c r="AO12" s="200"/>
      <c r="AP12" s="200"/>
      <c r="AQ12" s="200"/>
      <c r="AR12" s="200"/>
      <c r="AS12" s="200"/>
      <c r="AT12" s="200"/>
      <c r="AU12" s="200"/>
      <c r="AV12" s="200"/>
      <c r="AW12" s="200"/>
      <c r="AX12" s="200"/>
      <c r="AY12" s="200"/>
      <c r="AZ12" s="201"/>
    </row>
    <row r="13" spans="3:53" ht="8.1" customHeight="1" x14ac:dyDescent="0.25">
      <c r="C13" s="202" t="s">
        <v>196</v>
      </c>
      <c r="D13" s="203"/>
      <c r="E13" s="203"/>
      <c r="F13" s="203"/>
      <c r="G13" s="203"/>
      <c r="H13" s="204"/>
      <c r="I13" s="202"/>
      <c r="J13" s="203"/>
      <c r="K13" s="203"/>
      <c r="L13" s="203"/>
      <c r="M13" s="203"/>
      <c r="N13" s="235" t="s">
        <v>195</v>
      </c>
      <c r="O13" s="236"/>
      <c r="P13" s="203"/>
      <c r="Q13" s="203"/>
      <c r="R13" s="203"/>
      <c r="S13" s="235" t="s">
        <v>194</v>
      </c>
      <c r="T13" s="236"/>
      <c r="U13" s="203"/>
      <c r="V13" s="203"/>
      <c r="W13" s="203"/>
      <c r="X13" s="235" t="s">
        <v>193</v>
      </c>
      <c r="Y13" s="235"/>
      <c r="Z13" s="235"/>
      <c r="AA13" s="235"/>
      <c r="AB13" s="235"/>
      <c r="AC13" s="262"/>
      <c r="AD13" s="202" t="s">
        <v>192</v>
      </c>
      <c r="AE13" s="203"/>
      <c r="AF13" s="203"/>
      <c r="AG13" s="203"/>
      <c r="AH13" s="203"/>
      <c r="AI13" s="204"/>
      <c r="AJ13" s="243"/>
      <c r="AK13" s="220"/>
      <c r="AL13" s="220"/>
      <c r="AM13" s="220"/>
      <c r="AN13" s="220"/>
      <c r="AO13" s="220"/>
      <c r="AP13" s="220"/>
      <c r="AQ13" s="220"/>
      <c r="AR13" s="220"/>
      <c r="AS13" s="220"/>
      <c r="AT13" s="220"/>
      <c r="AU13" s="220"/>
      <c r="AV13" s="220"/>
      <c r="AW13" s="220"/>
      <c r="AX13" s="220"/>
      <c r="AY13" s="220"/>
      <c r="AZ13" s="244"/>
    </row>
    <row r="14" spans="3:53" ht="8.1" customHeight="1" x14ac:dyDescent="0.25">
      <c r="C14" s="208"/>
      <c r="D14" s="209"/>
      <c r="E14" s="209"/>
      <c r="F14" s="209"/>
      <c r="G14" s="209"/>
      <c r="H14" s="210"/>
      <c r="I14" s="208"/>
      <c r="J14" s="209"/>
      <c r="K14" s="209"/>
      <c r="L14" s="209"/>
      <c r="M14" s="209"/>
      <c r="N14" s="237"/>
      <c r="O14" s="237"/>
      <c r="P14" s="209"/>
      <c r="Q14" s="209"/>
      <c r="R14" s="209"/>
      <c r="S14" s="237"/>
      <c r="T14" s="237"/>
      <c r="U14" s="209"/>
      <c r="V14" s="209"/>
      <c r="W14" s="209"/>
      <c r="X14" s="263"/>
      <c r="Y14" s="263"/>
      <c r="Z14" s="263"/>
      <c r="AA14" s="263"/>
      <c r="AB14" s="263"/>
      <c r="AC14" s="264"/>
      <c r="AD14" s="205"/>
      <c r="AE14" s="206"/>
      <c r="AF14" s="206"/>
      <c r="AG14" s="206"/>
      <c r="AH14" s="206"/>
      <c r="AI14" s="207"/>
      <c r="AJ14" s="245"/>
      <c r="AK14" s="246"/>
      <c r="AL14" s="246"/>
      <c r="AM14" s="246"/>
      <c r="AN14" s="246"/>
      <c r="AO14" s="246"/>
      <c r="AP14" s="246"/>
      <c r="AQ14" s="246"/>
      <c r="AR14" s="246"/>
      <c r="AS14" s="246"/>
      <c r="AT14" s="246"/>
      <c r="AU14" s="246"/>
      <c r="AV14" s="246"/>
      <c r="AW14" s="246"/>
      <c r="AX14" s="246"/>
      <c r="AY14" s="246"/>
      <c r="AZ14" s="247"/>
    </row>
    <row r="15" spans="3:53" ht="3.95" customHeight="1" x14ac:dyDescent="0.25">
      <c r="C15" s="225" t="s">
        <v>191</v>
      </c>
      <c r="D15" s="225"/>
      <c r="E15" s="225"/>
      <c r="F15" s="225"/>
      <c r="G15" s="225"/>
      <c r="H15" s="225"/>
      <c r="I15" s="273"/>
      <c r="J15" s="274"/>
      <c r="K15" s="274"/>
      <c r="L15" s="274"/>
      <c r="M15" s="274"/>
      <c r="N15" s="274"/>
      <c r="O15" s="274"/>
      <c r="P15" s="274"/>
      <c r="Q15" s="274"/>
      <c r="R15" s="274"/>
      <c r="S15" s="274"/>
      <c r="T15" s="274"/>
      <c r="U15" s="274"/>
      <c r="V15" s="274"/>
      <c r="W15" s="274"/>
      <c r="X15" s="203"/>
      <c r="Y15" s="203"/>
      <c r="Z15" s="203"/>
      <c r="AA15" s="203"/>
      <c r="AB15" s="203"/>
      <c r="AC15" s="203"/>
      <c r="AD15" s="205"/>
      <c r="AE15" s="206"/>
      <c r="AF15" s="206"/>
      <c r="AG15" s="206"/>
      <c r="AH15" s="206"/>
      <c r="AI15" s="207"/>
      <c r="AJ15" s="245"/>
      <c r="AK15" s="246"/>
      <c r="AL15" s="246"/>
      <c r="AM15" s="246"/>
      <c r="AN15" s="246"/>
      <c r="AO15" s="246"/>
      <c r="AP15" s="246"/>
      <c r="AQ15" s="246"/>
      <c r="AR15" s="246"/>
      <c r="AS15" s="246"/>
      <c r="AT15" s="246"/>
      <c r="AU15" s="246"/>
      <c r="AV15" s="246"/>
      <c r="AW15" s="246"/>
      <c r="AX15" s="246"/>
      <c r="AY15" s="246"/>
      <c r="AZ15" s="247"/>
    </row>
    <row r="16" spans="3:53" ht="3.95" customHeight="1" x14ac:dyDescent="0.25">
      <c r="C16" s="225"/>
      <c r="D16" s="225"/>
      <c r="E16" s="225"/>
      <c r="F16" s="225"/>
      <c r="G16" s="225"/>
      <c r="H16" s="225"/>
      <c r="I16" s="275"/>
      <c r="J16" s="276"/>
      <c r="K16" s="276"/>
      <c r="L16" s="276"/>
      <c r="M16" s="276"/>
      <c r="N16" s="276"/>
      <c r="O16" s="276"/>
      <c r="P16" s="276"/>
      <c r="Q16" s="276"/>
      <c r="R16" s="276"/>
      <c r="S16" s="276"/>
      <c r="T16" s="276"/>
      <c r="U16" s="276"/>
      <c r="V16" s="276"/>
      <c r="W16" s="276"/>
      <c r="X16" s="271" t="s">
        <v>190</v>
      </c>
      <c r="Y16" s="272"/>
      <c r="Z16" s="272"/>
      <c r="AA16" s="225"/>
      <c r="AB16" s="225"/>
      <c r="AC16" s="207"/>
      <c r="AD16" s="205"/>
      <c r="AE16" s="206"/>
      <c r="AF16" s="206"/>
      <c r="AG16" s="206"/>
      <c r="AH16" s="206"/>
      <c r="AI16" s="207"/>
      <c r="AJ16" s="245"/>
      <c r="AK16" s="246"/>
      <c r="AL16" s="246"/>
      <c r="AM16" s="246"/>
      <c r="AN16" s="246"/>
      <c r="AO16" s="246"/>
      <c r="AP16" s="246"/>
      <c r="AQ16" s="246"/>
      <c r="AR16" s="246"/>
      <c r="AS16" s="246"/>
      <c r="AT16" s="246"/>
      <c r="AU16" s="246"/>
      <c r="AV16" s="246"/>
      <c r="AW16" s="246"/>
      <c r="AX16" s="246"/>
      <c r="AY16" s="246"/>
      <c r="AZ16" s="247"/>
    </row>
    <row r="17" spans="3:52" ht="3.95" customHeight="1" x14ac:dyDescent="0.25">
      <c r="C17" s="225"/>
      <c r="D17" s="225"/>
      <c r="E17" s="225"/>
      <c r="F17" s="225"/>
      <c r="G17" s="225"/>
      <c r="H17" s="225"/>
      <c r="I17" s="275"/>
      <c r="J17" s="276"/>
      <c r="K17" s="276"/>
      <c r="L17" s="276"/>
      <c r="M17" s="276"/>
      <c r="N17" s="276"/>
      <c r="O17" s="276"/>
      <c r="P17" s="276"/>
      <c r="Q17" s="276"/>
      <c r="R17" s="276"/>
      <c r="S17" s="276"/>
      <c r="T17" s="276"/>
      <c r="U17" s="276"/>
      <c r="V17" s="276"/>
      <c r="W17" s="276"/>
      <c r="X17" s="272"/>
      <c r="Y17" s="272"/>
      <c r="Z17" s="272"/>
      <c r="AA17" s="225"/>
      <c r="AB17" s="225"/>
      <c r="AC17" s="207"/>
      <c r="AD17" s="205"/>
      <c r="AE17" s="206"/>
      <c r="AF17" s="206"/>
      <c r="AG17" s="206"/>
      <c r="AH17" s="206"/>
      <c r="AI17" s="207"/>
      <c r="AJ17" s="245"/>
      <c r="AK17" s="246"/>
      <c r="AL17" s="246"/>
      <c r="AM17" s="246"/>
      <c r="AN17" s="246"/>
      <c r="AO17" s="246"/>
      <c r="AP17" s="246"/>
      <c r="AQ17" s="246"/>
      <c r="AR17" s="246"/>
      <c r="AS17" s="246"/>
      <c r="AT17" s="246"/>
      <c r="AU17" s="246"/>
      <c r="AV17" s="246"/>
      <c r="AW17" s="246"/>
      <c r="AX17" s="246"/>
      <c r="AY17" s="246"/>
      <c r="AZ17" s="247"/>
    </row>
    <row r="18" spans="3:52" ht="3.95" customHeight="1" x14ac:dyDescent="0.25">
      <c r="C18" s="225"/>
      <c r="D18" s="225"/>
      <c r="E18" s="225"/>
      <c r="F18" s="225"/>
      <c r="G18" s="225"/>
      <c r="H18" s="225"/>
      <c r="I18" s="275"/>
      <c r="J18" s="276"/>
      <c r="K18" s="276"/>
      <c r="L18" s="276"/>
      <c r="M18" s="276"/>
      <c r="N18" s="276"/>
      <c r="O18" s="276"/>
      <c r="P18" s="276"/>
      <c r="Q18" s="276"/>
      <c r="R18" s="276"/>
      <c r="S18" s="276"/>
      <c r="T18" s="276"/>
      <c r="U18" s="276"/>
      <c r="V18" s="276"/>
      <c r="W18" s="276"/>
      <c r="X18" s="272"/>
      <c r="Y18" s="272"/>
      <c r="Z18" s="272"/>
      <c r="AA18" s="225"/>
      <c r="AB18" s="225"/>
      <c r="AC18" s="207"/>
      <c r="AD18" s="205"/>
      <c r="AE18" s="206"/>
      <c r="AF18" s="206"/>
      <c r="AG18" s="206"/>
      <c r="AH18" s="206"/>
      <c r="AI18" s="207"/>
      <c r="AJ18" s="245"/>
      <c r="AK18" s="246"/>
      <c r="AL18" s="246"/>
      <c r="AM18" s="246"/>
      <c r="AN18" s="246"/>
      <c r="AO18" s="246"/>
      <c r="AP18" s="246"/>
      <c r="AQ18" s="246"/>
      <c r="AR18" s="246"/>
      <c r="AS18" s="246"/>
      <c r="AT18" s="246"/>
      <c r="AU18" s="246"/>
      <c r="AV18" s="246"/>
      <c r="AW18" s="246"/>
      <c r="AX18" s="246"/>
      <c r="AY18" s="246"/>
      <c r="AZ18" s="247"/>
    </row>
    <row r="19" spans="3:52" ht="3.95" customHeight="1" x14ac:dyDescent="0.25">
      <c r="C19" s="225"/>
      <c r="D19" s="225"/>
      <c r="E19" s="225"/>
      <c r="F19" s="225"/>
      <c r="G19" s="225"/>
      <c r="H19" s="225"/>
      <c r="I19" s="275"/>
      <c r="J19" s="276"/>
      <c r="K19" s="276"/>
      <c r="L19" s="276"/>
      <c r="M19" s="276"/>
      <c r="N19" s="276"/>
      <c r="O19" s="276"/>
      <c r="P19" s="276"/>
      <c r="Q19" s="276"/>
      <c r="R19" s="276"/>
      <c r="S19" s="276"/>
      <c r="T19" s="276"/>
      <c r="U19" s="276"/>
      <c r="V19" s="276"/>
      <c r="W19" s="276"/>
      <c r="X19" s="272"/>
      <c r="Y19" s="272"/>
      <c r="Z19" s="272"/>
      <c r="AA19" s="225"/>
      <c r="AB19" s="225"/>
      <c r="AC19" s="207"/>
      <c r="AD19" s="205"/>
      <c r="AE19" s="206"/>
      <c r="AF19" s="206"/>
      <c r="AG19" s="206"/>
      <c r="AH19" s="206"/>
      <c r="AI19" s="207"/>
      <c r="AJ19" s="245"/>
      <c r="AK19" s="246"/>
      <c r="AL19" s="246"/>
      <c r="AM19" s="246"/>
      <c r="AN19" s="246"/>
      <c r="AO19" s="246"/>
      <c r="AP19" s="246"/>
      <c r="AQ19" s="246"/>
      <c r="AR19" s="246"/>
      <c r="AS19" s="246"/>
      <c r="AT19" s="246"/>
      <c r="AU19" s="246"/>
      <c r="AV19" s="246"/>
      <c r="AW19" s="246"/>
      <c r="AX19" s="246"/>
      <c r="AY19" s="246"/>
      <c r="AZ19" s="247"/>
    </row>
    <row r="20" spans="3:52" ht="3.95" customHeight="1" x14ac:dyDescent="0.25">
      <c r="C20" s="225"/>
      <c r="D20" s="225"/>
      <c r="E20" s="225"/>
      <c r="F20" s="225"/>
      <c r="G20" s="225"/>
      <c r="H20" s="225"/>
      <c r="I20" s="277"/>
      <c r="J20" s="278"/>
      <c r="K20" s="278"/>
      <c r="L20" s="278"/>
      <c r="M20" s="278"/>
      <c r="N20" s="278"/>
      <c r="O20" s="278"/>
      <c r="P20" s="278"/>
      <c r="Q20" s="278"/>
      <c r="R20" s="278"/>
      <c r="S20" s="278"/>
      <c r="T20" s="278"/>
      <c r="U20" s="278"/>
      <c r="V20" s="278"/>
      <c r="W20" s="278"/>
      <c r="X20" s="209"/>
      <c r="Y20" s="209"/>
      <c r="Z20" s="209"/>
      <c r="AA20" s="209"/>
      <c r="AB20" s="209"/>
      <c r="AC20" s="209"/>
      <c r="AD20" s="208"/>
      <c r="AE20" s="209"/>
      <c r="AF20" s="209"/>
      <c r="AG20" s="209"/>
      <c r="AH20" s="209"/>
      <c r="AI20" s="210"/>
      <c r="AJ20" s="248"/>
      <c r="AK20" s="249"/>
      <c r="AL20" s="249"/>
      <c r="AM20" s="249"/>
      <c r="AN20" s="249"/>
      <c r="AO20" s="249"/>
      <c r="AP20" s="249"/>
      <c r="AQ20" s="249"/>
      <c r="AR20" s="249"/>
      <c r="AS20" s="249"/>
      <c r="AT20" s="249"/>
      <c r="AU20" s="249"/>
      <c r="AV20" s="249"/>
      <c r="AW20" s="249"/>
      <c r="AX20" s="249"/>
      <c r="AY20" s="249"/>
      <c r="AZ20" s="250"/>
    </row>
    <row r="21" spans="3:52" ht="8.1" customHeight="1" x14ac:dyDescent="0.25">
      <c r="C21" s="202" t="s">
        <v>188</v>
      </c>
      <c r="D21" s="203"/>
      <c r="E21" s="203"/>
      <c r="F21" s="203"/>
      <c r="G21" s="203"/>
      <c r="H21" s="204"/>
      <c r="I21" s="295" t="s">
        <v>187</v>
      </c>
      <c r="J21" s="296"/>
      <c r="K21" s="197" t="s">
        <v>11585</v>
      </c>
      <c r="L21" s="197"/>
      <c r="M21" s="197"/>
      <c r="N21" s="197"/>
      <c r="O21" s="197"/>
      <c r="P21" s="197"/>
      <c r="Q21" s="197"/>
      <c r="R21" s="197"/>
      <c r="S21" s="197"/>
      <c r="T21" s="197"/>
      <c r="U21" s="197"/>
      <c r="V21" s="197"/>
      <c r="W21" s="197"/>
      <c r="X21" s="197"/>
      <c r="Y21" s="197"/>
      <c r="Z21" s="197"/>
      <c r="AA21" s="197"/>
      <c r="AB21" s="197"/>
      <c r="AC21" s="197"/>
      <c r="AD21" s="202" t="s">
        <v>189</v>
      </c>
      <c r="AE21" s="203"/>
      <c r="AF21" s="203"/>
      <c r="AG21" s="203"/>
      <c r="AH21" s="203"/>
      <c r="AI21" s="204"/>
      <c r="AJ21" s="220"/>
      <c r="AK21" s="220"/>
      <c r="AL21" s="220"/>
      <c r="AM21" s="220"/>
      <c r="AN21" s="220"/>
      <c r="AO21" s="220"/>
      <c r="AP21" s="220"/>
      <c r="AQ21" s="220"/>
      <c r="AR21" s="220"/>
      <c r="AS21" s="220"/>
      <c r="AT21" s="220"/>
      <c r="AU21" s="220"/>
      <c r="AV21" s="220"/>
      <c r="AW21" s="220"/>
      <c r="AX21" s="220"/>
      <c r="AY21" s="220"/>
      <c r="AZ21" s="244"/>
    </row>
    <row r="22" spans="3:52" ht="8.1" customHeight="1" x14ac:dyDescent="0.25">
      <c r="C22" s="205"/>
      <c r="D22" s="206"/>
      <c r="E22" s="206"/>
      <c r="F22" s="206"/>
      <c r="G22" s="206"/>
      <c r="H22" s="207"/>
      <c r="I22" s="297"/>
      <c r="J22" s="298"/>
      <c r="K22" s="252"/>
      <c r="L22" s="252"/>
      <c r="M22" s="252"/>
      <c r="N22" s="252"/>
      <c r="O22" s="252"/>
      <c r="P22" s="252"/>
      <c r="Q22" s="252"/>
      <c r="R22" s="252"/>
      <c r="S22" s="252"/>
      <c r="T22" s="252"/>
      <c r="U22" s="252"/>
      <c r="V22" s="252"/>
      <c r="W22" s="252"/>
      <c r="X22" s="252"/>
      <c r="Y22" s="252"/>
      <c r="Z22" s="252"/>
      <c r="AA22" s="252"/>
      <c r="AB22" s="252"/>
      <c r="AC22" s="252"/>
      <c r="AD22" s="205"/>
      <c r="AE22" s="206"/>
      <c r="AF22" s="206"/>
      <c r="AG22" s="206"/>
      <c r="AH22" s="206"/>
      <c r="AI22" s="207"/>
      <c r="AJ22" s="246"/>
      <c r="AK22" s="246"/>
      <c r="AL22" s="246"/>
      <c r="AM22" s="246"/>
      <c r="AN22" s="246"/>
      <c r="AO22" s="246"/>
      <c r="AP22" s="246"/>
      <c r="AQ22" s="246"/>
      <c r="AR22" s="246"/>
      <c r="AS22" s="246"/>
      <c r="AT22" s="246"/>
      <c r="AU22" s="246"/>
      <c r="AV22" s="246"/>
      <c r="AW22" s="246"/>
      <c r="AX22" s="246"/>
      <c r="AY22" s="246"/>
      <c r="AZ22" s="247"/>
    </row>
    <row r="23" spans="3:52" ht="8.1" customHeight="1" x14ac:dyDescent="0.25">
      <c r="C23" s="205"/>
      <c r="D23" s="206"/>
      <c r="E23" s="206"/>
      <c r="F23" s="206"/>
      <c r="G23" s="206"/>
      <c r="H23" s="207"/>
      <c r="I23" s="245"/>
      <c r="J23" s="246"/>
      <c r="K23" s="246"/>
      <c r="L23" s="246"/>
      <c r="M23" s="246"/>
      <c r="N23" s="246"/>
      <c r="O23" s="246"/>
      <c r="P23" s="246"/>
      <c r="Q23" s="246"/>
      <c r="R23" s="246"/>
      <c r="S23" s="246"/>
      <c r="T23" s="246"/>
      <c r="U23" s="246"/>
      <c r="V23" s="246"/>
      <c r="W23" s="246"/>
      <c r="X23" s="246"/>
      <c r="Y23" s="246"/>
      <c r="Z23" s="246"/>
      <c r="AA23" s="246"/>
      <c r="AB23" s="246"/>
      <c r="AC23" s="246"/>
      <c r="AD23" s="205"/>
      <c r="AE23" s="206"/>
      <c r="AF23" s="206"/>
      <c r="AG23" s="206"/>
      <c r="AH23" s="206"/>
      <c r="AI23" s="207"/>
      <c r="AJ23" s="246"/>
      <c r="AK23" s="246"/>
      <c r="AL23" s="246"/>
      <c r="AM23" s="246"/>
      <c r="AN23" s="246"/>
      <c r="AO23" s="246"/>
      <c r="AP23" s="246"/>
      <c r="AQ23" s="246"/>
      <c r="AR23" s="246"/>
      <c r="AS23" s="246"/>
      <c r="AT23" s="246"/>
      <c r="AU23" s="246"/>
      <c r="AV23" s="246"/>
      <c r="AW23" s="246"/>
      <c r="AX23" s="246"/>
      <c r="AY23" s="246"/>
      <c r="AZ23" s="247"/>
    </row>
    <row r="24" spans="3:52" ht="6" customHeight="1" x14ac:dyDescent="0.25">
      <c r="C24" s="205"/>
      <c r="D24" s="206"/>
      <c r="E24" s="206"/>
      <c r="F24" s="206"/>
      <c r="G24" s="206"/>
      <c r="H24" s="207"/>
      <c r="I24" s="245"/>
      <c r="J24" s="246"/>
      <c r="K24" s="246"/>
      <c r="L24" s="246"/>
      <c r="M24" s="246"/>
      <c r="N24" s="246"/>
      <c r="O24" s="246"/>
      <c r="P24" s="246"/>
      <c r="Q24" s="246"/>
      <c r="R24" s="246"/>
      <c r="S24" s="246"/>
      <c r="T24" s="246"/>
      <c r="U24" s="246"/>
      <c r="V24" s="246"/>
      <c r="W24" s="246"/>
      <c r="X24" s="246"/>
      <c r="Y24" s="246"/>
      <c r="Z24" s="246"/>
      <c r="AA24" s="246"/>
      <c r="AB24" s="246"/>
      <c r="AC24" s="246"/>
      <c r="AD24" s="205"/>
      <c r="AE24" s="206"/>
      <c r="AF24" s="206"/>
      <c r="AG24" s="206"/>
      <c r="AH24" s="206"/>
      <c r="AI24" s="207"/>
      <c r="AJ24" s="246"/>
      <c r="AK24" s="246"/>
      <c r="AL24" s="246"/>
      <c r="AM24" s="246"/>
      <c r="AN24" s="246"/>
      <c r="AO24" s="246"/>
      <c r="AP24" s="246"/>
      <c r="AQ24" s="246"/>
      <c r="AR24" s="246"/>
      <c r="AS24" s="246"/>
      <c r="AT24" s="246"/>
      <c r="AU24" s="246"/>
      <c r="AV24" s="246"/>
      <c r="AW24" s="246"/>
      <c r="AX24" s="246"/>
      <c r="AY24" s="246"/>
      <c r="AZ24" s="247"/>
    </row>
    <row r="25" spans="3:52" ht="8.1" customHeight="1" x14ac:dyDescent="0.25">
      <c r="C25" s="205"/>
      <c r="D25" s="206"/>
      <c r="E25" s="206"/>
      <c r="F25" s="206"/>
      <c r="G25" s="206"/>
      <c r="H25" s="207"/>
      <c r="I25" s="245"/>
      <c r="J25" s="246"/>
      <c r="K25" s="246"/>
      <c r="L25" s="246"/>
      <c r="M25" s="246"/>
      <c r="N25" s="246"/>
      <c r="O25" s="246"/>
      <c r="P25" s="246"/>
      <c r="Q25" s="246"/>
      <c r="R25" s="246"/>
      <c r="S25" s="246"/>
      <c r="T25" s="246"/>
      <c r="U25" s="246"/>
      <c r="V25" s="246"/>
      <c r="W25" s="246"/>
      <c r="X25" s="246"/>
      <c r="Y25" s="246"/>
      <c r="Z25" s="246"/>
      <c r="AA25" s="246"/>
      <c r="AB25" s="246"/>
      <c r="AC25" s="246"/>
      <c r="AD25" s="208"/>
      <c r="AE25" s="209"/>
      <c r="AF25" s="209"/>
      <c r="AG25" s="209"/>
      <c r="AH25" s="209"/>
      <c r="AI25" s="210"/>
      <c r="AJ25" s="249"/>
      <c r="AK25" s="249"/>
      <c r="AL25" s="249"/>
      <c r="AM25" s="249"/>
      <c r="AN25" s="249"/>
      <c r="AO25" s="249"/>
      <c r="AP25" s="249"/>
      <c r="AQ25" s="249"/>
      <c r="AR25" s="249"/>
      <c r="AS25" s="249"/>
      <c r="AT25" s="249"/>
      <c r="AU25" s="249"/>
      <c r="AV25" s="249"/>
      <c r="AW25" s="249"/>
      <c r="AX25" s="249"/>
      <c r="AY25" s="249"/>
      <c r="AZ25" s="250"/>
    </row>
    <row r="26" spans="3:52" ht="8.1" customHeight="1" x14ac:dyDescent="0.25">
      <c r="C26" s="205"/>
      <c r="D26" s="206"/>
      <c r="E26" s="206"/>
      <c r="F26" s="206"/>
      <c r="G26" s="206"/>
      <c r="H26" s="207"/>
      <c r="I26" s="317"/>
      <c r="J26" s="284"/>
      <c r="K26" s="284"/>
      <c r="L26" s="284"/>
      <c r="M26" s="284"/>
      <c r="N26" s="284"/>
      <c r="O26" s="284"/>
      <c r="P26" s="284"/>
      <c r="Q26" s="284"/>
      <c r="R26" s="284"/>
      <c r="S26" s="284"/>
      <c r="T26" s="284"/>
      <c r="U26" s="284"/>
      <c r="V26" s="284"/>
      <c r="W26" s="284"/>
      <c r="X26" s="284"/>
      <c r="Y26" s="284"/>
      <c r="Z26" s="284"/>
      <c r="AA26" s="284"/>
      <c r="AB26" s="284"/>
      <c r="AC26" s="284"/>
      <c r="AD26" s="304" t="s">
        <v>186</v>
      </c>
      <c r="AE26" s="305"/>
      <c r="AF26" s="305"/>
      <c r="AG26" s="305"/>
      <c r="AH26" s="305"/>
      <c r="AI26" s="305"/>
      <c r="AJ26" s="305"/>
      <c r="AK26" s="305"/>
      <c r="AL26" s="305"/>
      <c r="AM26" s="306"/>
      <c r="AN26" s="303" t="s">
        <v>185</v>
      </c>
      <c r="AO26" s="226"/>
      <c r="AP26" s="226"/>
      <c r="AQ26" s="226"/>
      <c r="AR26" s="226"/>
      <c r="AS26" s="226"/>
      <c r="AT26" s="226"/>
      <c r="AU26" s="226"/>
      <c r="AV26" s="226"/>
      <c r="AW26" s="226"/>
      <c r="AX26" s="226"/>
      <c r="AY26" s="203" t="s">
        <v>11263</v>
      </c>
      <c r="AZ26" s="204"/>
    </row>
    <row r="27" spans="3:52" ht="6.95" customHeight="1" x14ac:dyDescent="0.25">
      <c r="C27" s="205"/>
      <c r="D27" s="206"/>
      <c r="E27" s="206"/>
      <c r="F27" s="206"/>
      <c r="G27" s="206"/>
      <c r="H27" s="207"/>
      <c r="I27" s="190" t="s">
        <v>184</v>
      </c>
      <c r="J27" s="191"/>
      <c r="K27" s="191"/>
      <c r="L27" s="191"/>
      <c r="M27" s="261"/>
      <c r="N27" s="261"/>
      <c r="O27" s="261"/>
      <c r="P27" s="261"/>
      <c r="Q27" s="261"/>
      <c r="R27" s="261"/>
      <c r="S27" s="261"/>
      <c r="T27" s="261"/>
      <c r="U27" s="261"/>
      <c r="V27" s="261"/>
      <c r="W27" s="261"/>
      <c r="X27" s="261"/>
      <c r="Y27" s="261"/>
      <c r="Z27" s="261"/>
      <c r="AA27" s="261"/>
      <c r="AB27" s="261"/>
      <c r="AC27" s="283"/>
      <c r="AD27" s="307"/>
      <c r="AE27" s="308"/>
      <c r="AF27" s="308"/>
      <c r="AG27" s="308"/>
      <c r="AH27" s="308"/>
      <c r="AI27" s="308"/>
      <c r="AJ27" s="308"/>
      <c r="AK27" s="308"/>
      <c r="AL27" s="308"/>
      <c r="AM27" s="309"/>
      <c r="AN27" s="299"/>
      <c r="AO27" s="300"/>
      <c r="AP27" s="300"/>
      <c r="AQ27" s="300"/>
      <c r="AR27" s="300"/>
      <c r="AS27" s="300"/>
      <c r="AT27" s="300"/>
      <c r="AU27" s="300"/>
      <c r="AV27" s="300"/>
      <c r="AW27" s="300"/>
      <c r="AX27" s="300"/>
      <c r="AY27" s="206"/>
      <c r="AZ27" s="207"/>
    </row>
    <row r="28" spans="3:52" ht="3.95" customHeight="1" x14ac:dyDescent="0.25">
      <c r="C28" s="205"/>
      <c r="D28" s="206"/>
      <c r="E28" s="206"/>
      <c r="F28" s="206"/>
      <c r="G28" s="206"/>
      <c r="H28" s="207"/>
      <c r="I28" s="279"/>
      <c r="J28" s="280"/>
      <c r="K28" s="280"/>
      <c r="L28" s="280"/>
      <c r="M28" s="246"/>
      <c r="N28" s="246"/>
      <c r="O28" s="246"/>
      <c r="P28" s="246"/>
      <c r="Q28" s="246"/>
      <c r="R28" s="246"/>
      <c r="S28" s="246"/>
      <c r="T28" s="246"/>
      <c r="U28" s="246"/>
      <c r="V28" s="246"/>
      <c r="W28" s="246"/>
      <c r="X28" s="246"/>
      <c r="Y28" s="246"/>
      <c r="Z28" s="246"/>
      <c r="AA28" s="246"/>
      <c r="AB28" s="246"/>
      <c r="AC28" s="247"/>
      <c r="AD28" s="307"/>
      <c r="AE28" s="308"/>
      <c r="AF28" s="308"/>
      <c r="AG28" s="308"/>
      <c r="AH28" s="308"/>
      <c r="AI28" s="308"/>
      <c r="AJ28" s="308"/>
      <c r="AK28" s="308"/>
      <c r="AL28" s="308"/>
      <c r="AM28" s="309"/>
      <c r="AN28" s="301"/>
      <c r="AO28" s="302"/>
      <c r="AP28" s="302"/>
      <c r="AQ28" s="302"/>
      <c r="AR28" s="302"/>
      <c r="AS28" s="302"/>
      <c r="AT28" s="302"/>
      <c r="AU28" s="302"/>
      <c r="AV28" s="302"/>
      <c r="AW28" s="302"/>
      <c r="AX28" s="302"/>
      <c r="AY28" s="209"/>
      <c r="AZ28" s="210"/>
    </row>
    <row r="29" spans="3:52" ht="3.95" customHeight="1" x14ac:dyDescent="0.25">
      <c r="C29" s="205"/>
      <c r="D29" s="206"/>
      <c r="E29" s="206"/>
      <c r="F29" s="206"/>
      <c r="G29" s="206"/>
      <c r="H29" s="207"/>
      <c r="I29" s="279"/>
      <c r="J29" s="280"/>
      <c r="K29" s="280"/>
      <c r="L29" s="280"/>
      <c r="M29" s="246"/>
      <c r="N29" s="246"/>
      <c r="O29" s="246"/>
      <c r="P29" s="246"/>
      <c r="Q29" s="246"/>
      <c r="R29" s="246"/>
      <c r="S29" s="246"/>
      <c r="T29" s="246"/>
      <c r="U29" s="246"/>
      <c r="V29" s="246"/>
      <c r="W29" s="246"/>
      <c r="X29" s="246"/>
      <c r="Y29" s="246"/>
      <c r="Z29" s="246"/>
      <c r="AA29" s="246"/>
      <c r="AB29" s="246"/>
      <c r="AC29" s="247"/>
      <c r="AD29" s="307"/>
      <c r="AE29" s="308"/>
      <c r="AF29" s="308"/>
      <c r="AG29" s="308"/>
      <c r="AH29" s="308"/>
      <c r="AI29" s="308"/>
      <c r="AJ29" s="308"/>
      <c r="AK29" s="308"/>
      <c r="AL29" s="308"/>
      <c r="AM29" s="309"/>
      <c r="AN29" s="299" t="s">
        <v>183</v>
      </c>
      <c r="AO29" s="300"/>
      <c r="AP29" s="300"/>
      <c r="AQ29" s="300"/>
      <c r="AR29" s="300"/>
      <c r="AS29" s="300"/>
      <c r="AT29" s="300"/>
      <c r="AU29" s="300"/>
      <c r="AV29" s="300"/>
      <c r="AW29" s="300"/>
      <c r="AX29" s="300"/>
      <c r="AY29" s="206" t="s">
        <v>152</v>
      </c>
      <c r="AZ29" s="207"/>
    </row>
    <row r="30" spans="3:52" ht="6.95" customHeight="1" x14ac:dyDescent="0.25">
      <c r="C30" s="205"/>
      <c r="D30" s="206"/>
      <c r="E30" s="206"/>
      <c r="F30" s="206"/>
      <c r="G30" s="206"/>
      <c r="H30" s="207"/>
      <c r="I30" s="279"/>
      <c r="J30" s="280"/>
      <c r="K30" s="280"/>
      <c r="L30" s="280"/>
      <c r="M30" s="246"/>
      <c r="N30" s="246"/>
      <c r="O30" s="246"/>
      <c r="P30" s="246"/>
      <c r="Q30" s="246"/>
      <c r="R30" s="246"/>
      <c r="S30" s="246"/>
      <c r="T30" s="246"/>
      <c r="U30" s="246"/>
      <c r="V30" s="246"/>
      <c r="W30" s="246"/>
      <c r="X30" s="246"/>
      <c r="Y30" s="246"/>
      <c r="Z30" s="246"/>
      <c r="AA30" s="246"/>
      <c r="AB30" s="246"/>
      <c r="AC30" s="247"/>
      <c r="AD30" s="307"/>
      <c r="AE30" s="308"/>
      <c r="AF30" s="308"/>
      <c r="AG30" s="308"/>
      <c r="AH30" s="308"/>
      <c r="AI30" s="308"/>
      <c r="AJ30" s="308"/>
      <c r="AK30" s="308"/>
      <c r="AL30" s="308"/>
      <c r="AM30" s="309"/>
      <c r="AN30" s="299"/>
      <c r="AO30" s="300"/>
      <c r="AP30" s="300"/>
      <c r="AQ30" s="300"/>
      <c r="AR30" s="300"/>
      <c r="AS30" s="300"/>
      <c r="AT30" s="300"/>
      <c r="AU30" s="300"/>
      <c r="AV30" s="300"/>
      <c r="AW30" s="300"/>
      <c r="AX30" s="300"/>
      <c r="AY30" s="206"/>
      <c r="AZ30" s="207"/>
    </row>
    <row r="31" spans="3:52" ht="8.1" customHeight="1" x14ac:dyDescent="0.25">
      <c r="C31" s="205"/>
      <c r="D31" s="206"/>
      <c r="E31" s="206"/>
      <c r="F31" s="206"/>
      <c r="G31" s="206"/>
      <c r="H31" s="207"/>
      <c r="I31" s="281"/>
      <c r="J31" s="282"/>
      <c r="K31" s="282"/>
      <c r="L31" s="282"/>
      <c r="M31" s="284"/>
      <c r="N31" s="284"/>
      <c r="O31" s="284"/>
      <c r="P31" s="284"/>
      <c r="Q31" s="284"/>
      <c r="R31" s="284"/>
      <c r="S31" s="284"/>
      <c r="T31" s="284"/>
      <c r="U31" s="284"/>
      <c r="V31" s="284"/>
      <c r="W31" s="284"/>
      <c r="X31" s="284"/>
      <c r="Y31" s="284"/>
      <c r="Z31" s="284"/>
      <c r="AA31" s="284"/>
      <c r="AB31" s="284"/>
      <c r="AC31" s="285"/>
      <c r="AD31" s="310"/>
      <c r="AE31" s="311"/>
      <c r="AF31" s="311"/>
      <c r="AG31" s="311"/>
      <c r="AH31" s="311"/>
      <c r="AI31" s="311"/>
      <c r="AJ31" s="311"/>
      <c r="AK31" s="311"/>
      <c r="AL31" s="311"/>
      <c r="AM31" s="312"/>
      <c r="AN31" s="301"/>
      <c r="AO31" s="302"/>
      <c r="AP31" s="302"/>
      <c r="AQ31" s="302"/>
      <c r="AR31" s="302"/>
      <c r="AS31" s="302"/>
      <c r="AT31" s="302"/>
      <c r="AU31" s="302"/>
      <c r="AV31" s="302"/>
      <c r="AW31" s="302"/>
      <c r="AX31" s="302"/>
      <c r="AY31" s="209"/>
      <c r="AZ31" s="210"/>
    </row>
    <row r="32" spans="3:52" ht="8.1" customHeight="1" x14ac:dyDescent="0.25">
      <c r="C32" s="265" t="s">
        <v>180</v>
      </c>
      <c r="D32" s="266"/>
      <c r="E32" s="266"/>
      <c r="F32" s="225"/>
      <c r="G32" s="225"/>
      <c r="H32" s="207"/>
      <c r="I32" s="190" t="s">
        <v>35</v>
      </c>
      <c r="J32" s="191"/>
      <c r="K32" s="191"/>
      <c r="L32" s="270" t="s">
        <v>11586</v>
      </c>
      <c r="M32" s="270"/>
      <c r="N32" s="270"/>
      <c r="O32" s="270"/>
      <c r="P32" s="270"/>
      <c r="Q32" s="270"/>
      <c r="R32" s="270"/>
      <c r="S32" s="270"/>
      <c r="T32" s="270"/>
      <c r="U32" s="270"/>
      <c r="V32" s="270"/>
      <c r="W32" s="270"/>
      <c r="X32" s="270"/>
      <c r="Y32" s="270"/>
      <c r="Z32" s="270"/>
      <c r="AA32" s="270"/>
      <c r="AB32" s="270"/>
      <c r="AC32" s="270"/>
      <c r="AD32" s="202" t="s">
        <v>182</v>
      </c>
      <c r="AE32" s="203"/>
      <c r="AF32" s="203"/>
      <c r="AG32" s="203"/>
      <c r="AH32" s="203"/>
      <c r="AI32" s="204"/>
      <c r="AJ32" s="194" t="s">
        <v>181</v>
      </c>
      <c r="AK32" s="195"/>
      <c r="AL32" s="195"/>
      <c r="AM32" s="195"/>
      <c r="AN32" s="318"/>
      <c r="AO32" s="318"/>
      <c r="AP32" s="318"/>
      <c r="AQ32" s="318"/>
      <c r="AR32" s="318"/>
      <c r="AS32" s="318"/>
      <c r="AT32" s="318"/>
      <c r="AU32" s="318"/>
      <c r="AV32" s="318"/>
      <c r="AW32" s="318"/>
      <c r="AX32" s="318"/>
      <c r="AY32" s="318"/>
      <c r="AZ32" s="319"/>
    </row>
    <row r="33" spans="3:53" ht="8.1" customHeight="1" x14ac:dyDescent="0.25">
      <c r="C33" s="267"/>
      <c r="D33" s="266"/>
      <c r="E33" s="266"/>
      <c r="F33" s="225"/>
      <c r="G33" s="225"/>
      <c r="H33" s="207"/>
      <c r="I33" s="397" t="s">
        <v>36</v>
      </c>
      <c r="J33" s="398"/>
      <c r="K33" s="398"/>
      <c r="L33" s="252"/>
      <c r="M33" s="252"/>
      <c r="N33" s="252"/>
      <c r="O33" s="252"/>
      <c r="P33" s="252"/>
      <c r="Q33" s="252"/>
      <c r="R33" s="252"/>
      <c r="S33" s="252"/>
      <c r="T33" s="252"/>
      <c r="U33" s="252"/>
      <c r="V33" s="252"/>
      <c r="W33" s="252"/>
      <c r="X33" s="252"/>
      <c r="Y33" s="252"/>
      <c r="Z33" s="252"/>
      <c r="AA33" s="252"/>
      <c r="AB33" s="252"/>
      <c r="AC33" s="252"/>
      <c r="AD33" s="205"/>
      <c r="AE33" s="206"/>
      <c r="AF33" s="206"/>
      <c r="AG33" s="206"/>
      <c r="AH33" s="206"/>
      <c r="AI33" s="207"/>
      <c r="AJ33" s="245"/>
      <c r="AK33" s="221"/>
      <c r="AL33" s="221"/>
      <c r="AM33" s="221"/>
      <c r="AN33" s="221"/>
      <c r="AO33" s="221"/>
      <c r="AP33" s="221"/>
      <c r="AQ33" s="221"/>
      <c r="AR33" s="221"/>
      <c r="AS33" s="221"/>
      <c r="AT33" s="221"/>
      <c r="AU33" s="221"/>
      <c r="AV33" s="221"/>
      <c r="AW33" s="221"/>
      <c r="AX33" s="221"/>
      <c r="AY33" s="221"/>
      <c r="AZ33" s="313"/>
    </row>
    <row r="34" spans="3:53" ht="8.1" customHeight="1" x14ac:dyDescent="0.25">
      <c r="C34" s="144"/>
      <c r="H34" s="156"/>
      <c r="I34" s="251" t="s">
        <v>11587</v>
      </c>
      <c r="J34" s="399"/>
      <c r="K34" s="399"/>
      <c r="L34" s="399"/>
      <c r="M34" s="399"/>
      <c r="N34" s="399"/>
      <c r="O34" s="399"/>
      <c r="P34" s="399"/>
      <c r="Q34" s="399"/>
      <c r="R34" s="399"/>
      <c r="S34" s="399"/>
      <c r="T34" s="399"/>
      <c r="U34" s="399"/>
      <c r="V34" s="399"/>
      <c r="W34" s="399"/>
      <c r="X34" s="399"/>
      <c r="Y34" s="399"/>
      <c r="Z34" s="399"/>
      <c r="AA34" s="399"/>
      <c r="AB34" s="399"/>
      <c r="AC34" s="400"/>
      <c r="AD34" s="205"/>
      <c r="AE34" s="206"/>
      <c r="AF34" s="206"/>
      <c r="AG34" s="206"/>
      <c r="AH34" s="206"/>
      <c r="AI34" s="207"/>
      <c r="AJ34" s="314"/>
      <c r="AK34" s="221"/>
      <c r="AL34" s="221"/>
      <c r="AM34" s="221"/>
      <c r="AN34" s="221"/>
      <c r="AO34" s="221"/>
      <c r="AP34" s="221"/>
      <c r="AQ34" s="221"/>
      <c r="AR34" s="221"/>
      <c r="AS34" s="221"/>
      <c r="AT34" s="221"/>
      <c r="AU34" s="221"/>
      <c r="AV34" s="221"/>
      <c r="AW34" s="221"/>
      <c r="AX34" s="221"/>
      <c r="AY34" s="221"/>
      <c r="AZ34" s="313"/>
    </row>
    <row r="35" spans="3:53" ht="6" customHeight="1" x14ac:dyDescent="0.25">
      <c r="C35" s="147"/>
      <c r="D35" s="148"/>
      <c r="E35" s="148"/>
      <c r="F35" s="148"/>
      <c r="G35" s="148"/>
      <c r="H35" s="150"/>
      <c r="I35" s="401"/>
      <c r="J35" s="402"/>
      <c r="K35" s="402"/>
      <c r="L35" s="402"/>
      <c r="M35" s="402"/>
      <c r="N35" s="402"/>
      <c r="O35" s="402"/>
      <c r="P35" s="402"/>
      <c r="Q35" s="402"/>
      <c r="R35" s="402"/>
      <c r="S35" s="402"/>
      <c r="T35" s="402"/>
      <c r="U35" s="402"/>
      <c r="V35" s="402"/>
      <c r="W35" s="402"/>
      <c r="X35" s="402"/>
      <c r="Y35" s="402"/>
      <c r="Z35" s="402"/>
      <c r="AA35" s="402"/>
      <c r="AB35" s="402"/>
      <c r="AC35" s="403"/>
      <c r="AD35" s="205"/>
      <c r="AE35" s="206"/>
      <c r="AF35" s="206"/>
      <c r="AG35" s="206"/>
      <c r="AH35" s="206"/>
      <c r="AI35" s="207"/>
      <c r="AJ35" s="314"/>
      <c r="AK35" s="221"/>
      <c r="AL35" s="221"/>
      <c r="AM35" s="221"/>
      <c r="AN35" s="221"/>
      <c r="AO35" s="221"/>
      <c r="AP35" s="221"/>
      <c r="AQ35" s="221"/>
      <c r="AR35" s="221"/>
      <c r="AS35" s="221"/>
      <c r="AT35" s="221"/>
      <c r="AU35" s="221"/>
      <c r="AV35" s="221"/>
      <c r="AW35" s="221"/>
      <c r="AX35" s="221"/>
      <c r="AY35" s="221"/>
      <c r="AZ35" s="313"/>
    </row>
    <row r="36" spans="3:53" ht="8.1" customHeight="1" x14ac:dyDescent="0.25">
      <c r="C36" s="202" t="s">
        <v>179</v>
      </c>
      <c r="D36" s="203"/>
      <c r="E36" s="203"/>
      <c r="F36" s="203"/>
      <c r="G36" s="203"/>
      <c r="H36" s="204"/>
      <c r="I36" s="194" t="s">
        <v>40</v>
      </c>
      <c r="J36" s="195"/>
      <c r="K36" s="195"/>
      <c r="L36" s="268"/>
      <c r="M36" s="268"/>
      <c r="N36" s="268"/>
      <c r="O36" s="268"/>
      <c r="P36" s="268"/>
      <c r="Q36" s="268"/>
      <c r="R36" s="268"/>
      <c r="S36" s="268"/>
      <c r="T36" s="268"/>
      <c r="U36" s="268"/>
      <c r="V36" s="268"/>
      <c r="W36" s="268"/>
      <c r="X36" s="268"/>
      <c r="Y36" s="268"/>
      <c r="Z36" s="268"/>
      <c r="AA36" s="268"/>
      <c r="AB36" s="268"/>
      <c r="AC36" s="268"/>
      <c r="AD36" s="205"/>
      <c r="AE36" s="206"/>
      <c r="AF36" s="206"/>
      <c r="AG36" s="206"/>
      <c r="AH36" s="206"/>
      <c r="AI36" s="207"/>
      <c r="AJ36" s="314"/>
      <c r="AK36" s="221"/>
      <c r="AL36" s="221"/>
      <c r="AM36" s="221"/>
      <c r="AN36" s="221"/>
      <c r="AO36" s="221"/>
      <c r="AP36" s="221"/>
      <c r="AQ36" s="221"/>
      <c r="AR36" s="221"/>
      <c r="AS36" s="221"/>
      <c r="AT36" s="221"/>
      <c r="AU36" s="221"/>
      <c r="AV36" s="221"/>
      <c r="AW36" s="221"/>
      <c r="AX36" s="221"/>
      <c r="AY36" s="221"/>
      <c r="AZ36" s="313"/>
    </row>
    <row r="37" spans="3:53" ht="8.1" customHeight="1" x14ac:dyDescent="0.25">
      <c r="C37" s="205"/>
      <c r="D37" s="206"/>
      <c r="E37" s="206"/>
      <c r="F37" s="206"/>
      <c r="G37" s="206"/>
      <c r="H37" s="207"/>
      <c r="I37" s="279"/>
      <c r="J37" s="280"/>
      <c r="K37" s="280"/>
      <c r="L37" s="221"/>
      <c r="M37" s="221"/>
      <c r="N37" s="221"/>
      <c r="O37" s="221"/>
      <c r="P37" s="221"/>
      <c r="Q37" s="221"/>
      <c r="R37" s="221"/>
      <c r="S37" s="221"/>
      <c r="T37" s="221"/>
      <c r="U37" s="221"/>
      <c r="V37" s="221"/>
      <c r="W37" s="221"/>
      <c r="X37" s="221"/>
      <c r="Y37" s="221"/>
      <c r="Z37" s="221"/>
      <c r="AA37" s="221"/>
      <c r="AB37" s="221"/>
      <c r="AC37" s="221"/>
      <c r="AD37" s="205"/>
      <c r="AE37" s="206"/>
      <c r="AF37" s="206"/>
      <c r="AG37" s="206"/>
      <c r="AH37" s="206"/>
      <c r="AI37" s="207"/>
      <c r="AJ37" s="190" t="s">
        <v>178</v>
      </c>
      <c r="AK37" s="191"/>
      <c r="AL37" s="191"/>
      <c r="AM37" s="191"/>
      <c r="AN37" s="192"/>
      <c r="AO37" s="192"/>
      <c r="AP37" s="192"/>
      <c r="AQ37" s="192"/>
      <c r="AR37" s="192"/>
      <c r="AS37" s="192"/>
      <c r="AT37" s="192"/>
      <c r="AU37" s="192"/>
      <c r="AV37" s="192"/>
      <c r="AW37" s="192"/>
      <c r="AX37" s="192"/>
      <c r="AY37" s="192"/>
      <c r="AZ37" s="193"/>
    </row>
    <row r="38" spans="3:53" ht="6" customHeight="1" x14ac:dyDescent="0.25">
      <c r="C38" s="205"/>
      <c r="D38" s="206"/>
      <c r="E38" s="206"/>
      <c r="F38" s="206"/>
      <c r="G38" s="206"/>
      <c r="H38" s="207"/>
      <c r="I38" s="279"/>
      <c r="J38" s="280"/>
      <c r="K38" s="280"/>
      <c r="L38" s="221"/>
      <c r="M38" s="221"/>
      <c r="N38" s="221"/>
      <c r="O38" s="221"/>
      <c r="P38" s="221"/>
      <c r="Q38" s="221"/>
      <c r="R38" s="221"/>
      <c r="S38" s="221"/>
      <c r="T38" s="221"/>
      <c r="U38" s="221"/>
      <c r="V38" s="221"/>
      <c r="W38" s="221"/>
      <c r="X38" s="221"/>
      <c r="Y38" s="221"/>
      <c r="Z38" s="221"/>
      <c r="AA38" s="221"/>
      <c r="AB38" s="221"/>
      <c r="AC38" s="221"/>
      <c r="AD38" s="205"/>
      <c r="AE38" s="206"/>
      <c r="AF38" s="206"/>
      <c r="AG38" s="206"/>
      <c r="AH38" s="206"/>
      <c r="AI38" s="207"/>
      <c r="AJ38" s="245"/>
      <c r="AK38" s="221"/>
      <c r="AL38" s="221"/>
      <c r="AM38" s="221"/>
      <c r="AN38" s="221"/>
      <c r="AO38" s="221"/>
      <c r="AP38" s="221"/>
      <c r="AQ38" s="221"/>
      <c r="AR38" s="221"/>
      <c r="AS38" s="221"/>
      <c r="AT38" s="221"/>
      <c r="AU38" s="221"/>
      <c r="AV38" s="221"/>
      <c r="AW38" s="221"/>
      <c r="AX38" s="221"/>
      <c r="AY38" s="221"/>
      <c r="AZ38" s="313"/>
    </row>
    <row r="39" spans="3:53" ht="8.1" customHeight="1" x14ac:dyDescent="0.25">
      <c r="C39" s="205"/>
      <c r="D39" s="206"/>
      <c r="E39" s="206"/>
      <c r="F39" s="206"/>
      <c r="G39" s="206"/>
      <c r="H39" s="207"/>
      <c r="I39" s="281"/>
      <c r="J39" s="282"/>
      <c r="K39" s="282"/>
      <c r="L39" s="269"/>
      <c r="M39" s="269"/>
      <c r="N39" s="269"/>
      <c r="O39" s="269"/>
      <c r="P39" s="269"/>
      <c r="Q39" s="269"/>
      <c r="R39" s="269"/>
      <c r="S39" s="269"/>
      <c r="T39" s="269"/>
      <c r="U39" s="269"/>
      <c r="V39" s="269"/>
      <c r="W39" s="269"/>
      <c r="X39" s="269"/>
      <c r="Y39" s="269"/>
      <c r="Z39" s="269"/>
      <c r="AA39" s="269"/>
      <c r="AB39" s="269"/>
      <c r="AC39" s="269"/>
      <c r="AD39" s="265" t="s">
        <v>177</v>
      </c>
      <c r="AE39" s="266"/>
      <c r="AF39" s="266"/>
      <c r="AG39" s="225">
        <v>0</v>
      </c>
      <c r="AH39" s="225">
        <v>4</v>
      </c>
      <c r="AI39" s="207"/>
      <c r="AJ39" s="314"/>
      <c r="AK39" s="221"/>
      <c r="AL39" s="221"/>
      <c r="AM39" s="221"/>
      <c r="AN39" s="221"/>
      <c r="AO39" s="221"/>
      <c r="AP39" s="221"/>
      <c r="AQ39" s="221"/>
      <c r="AR39" s="221"/>
      <c r="AS39" s="221"/>
      <c r="AT39" s="221"/>
      <c r="AU39" s="221"/>
      <c r="AV39" s="221"/>
      <c r="AW39" s="221"/>
      <c r="AX39" s="221"/>
      <c r="AY39" s="221"/>
      <c r="AZ39" s="313"/>
    </row>
    <row r="40" spans="3:53" ht="8.1" customHeight="1" x14ac:dyDescent="0.25">
      <c r="C40" s="205"/>
      <c r="D40" s="206"/>
      <c r="E40" s="206"/>
      <c r="F40" s="206"/>
      <c r="G40" s="206"/>
      <c r="H40" s="207"/>
      <c r="I40" s="288" t="s">
        <v>176</v>
      </c>
      <c r="J40" s="289"/>
      <c r="K40" s="289"/>
      <c r="L40" s="289"/>
      <c r="M40" s="270"/>
      <c r="N40" s="270"/>
      <c r="O40" s="270"/>
      <c r="P40" s="270"/>
      <c r="Q40" s="270"/>
      <c r="R40" s="270"/>
      <c r="S40" s="270"/>
      <c r="T40" s="270"/>
      <c r="U40" s="270"/>
      <c r="V40" s="270"/>
      <c r="W40" s="270"/>
      <c r="X40" s="270"/>
      <c r="Y40" s="270"/>
      <c r="Z40" s="270"/>
      <c r="AA40" s="270"/>
      <c r="AB40" s="270"/>
      <c r="AC40" s="292"/>
      <c r="AD40" s="267"/>
      <c r="AE40" s="266"/>
      <c r="AF40" s="266"/>
      <c r="AG40" s="225"/>
      <c r="AH40" s="225"/>
      <c r="AI40" s="207"/>
      <c r="AJ40" s="314"/>
      <c r="AK40" s="221"/>
      <c r="AL40" s="221"/>
      <c r="AM40" s="221"/>
      <c r="AN40" s="221"/>
      <c r="AO40" s="221"/>
      <c r="AP40" s="221"/>
      <c r="AQ40" s="221"/>
      <c r="AR40" s="221"/>
      <c r="AS40" s="221"/>
      <c r="AT40" s="221"/>
      <c r="AU40" s="221"/>
      <c r="AV40" s="221"/>
      <c r="AW40" s="221"/>
      <c r="AX40" s="221"/>
      <c r="AY40" s="221"/>
      <c r="AZ40" s="313"/>
    </row>
    <row r="41" spans="3:53" ht="8.1" customHeight="1" x14ac:dyDescent="0.25">
      <c r="C41" s="265" t="s">
        <v>175</v>
      </c>
      <c r="D41" s="266"/>
      <c r="E41" s="266"/>
      <c r="F41" s="225"/>
      <c r="G41" s="225"/>
      <c r="H41" s="207"/>
      <c r="I41" s="290"/>
      <c r="J41" s="291"/>
      <c r="K41" s="291"/>
      <c r="L41" s="291"/>
      <c r="M41" s="241"/>
      <c r="N41" s="241"/>
      <c r="O41" s="241"/>
      <c r="P41" s="241"/>
      <c r="Q41" s="241"/>
      <c r="R41" s="241"/>
      <c r="S41" s="241"/>
      <c r="T41" s="241"/>
      <c r="U41" s="241"/>
      <c r="V41" s="241"/>
      <c r="W41" s="241"/>
      <c r="X41" s="241"/>
      <c r="Y41" s="241"/>
      <c r="Z41" s="241"/>
      <c r="AA41" s="241"/>
      <c r="AB41" s="241"/>
      <c r="AC41" s="242"/>
      <c r="AD41" s="199"/>
      <c r="AE41" s="200"/>
      <c r="AF41" s="200"/>
      <c r="AG41" s="200"/>
      <c r="AH41" s="200"/>
      <c r="AI41" s="201"/>
      <c r="AJ41" s="315"/>
      <c r="AK41" s="222"/>
      <c r="AL41" s="222"/>
      <c r="AM41" s="222"/>
      <c r="AN41" s="222"/>
      <c r="AO41" s="222"/>
      <c r="AP41" s="222"/>
      <c r="AQ41" s="222"/>
      <c r="AR41" s="222"/>
      <c r="AS41" s="222"/>
      <c r="AT41" s="222"/>
      <c r="AU41" s="222"/>
      <c r="AV41" s="222"/>
      <c r="AW41" s="222"/>
      <c r="AX41" s="222"/>
      <c r="AY41" s="222"/>
      <c r="AZ41" s="316"/>
    </row>
    <row r="42" spans="3:53" ht="8.1" customHeight="1" x14ac:dyDescent="0.25">
      <c r="C42" s="267"/>
      <c r="D42" s="266"/>
      <c r="E42" s="266"/>
      <c r="F42" s="225"/>
      <c r="G42" s="225"/>
      <c r="H42" s="207"/>
      <c r="I42" s="190" t="s">
        <v>35</v>
      </c>
      <c r="J42" s="191"/>
      <c r="K42" s="191"/>
      <c r="L42" s="270" t="s">
        <v>11586</v>
      </c>
      <c r="M42" s="270"/>
      <c r="N42" s="270"/>
      <c r="O42" s="270"/>
      <c r="P42" s="270"/>
      <c r="Q42" s="270"/>
      <c r="R42" s="270"/>
      <c r="S42" s="270"/>
      <c r="T42" s="270"/>
      <c r="U42" s="270"/>
      <c r="V42" s="270"/>
      <c r="W42" s="270"/>
      <c r="X42" s="270"/>
      <c r="Y42" s="270"/>
      <c r="Z42" s="270"/>
      <c r="AA42" s="270"/>
      <c r="AB42" s="270"/>
      <c r="AC42" s="270"/>
      <c r="AD42" s="196" t="s">
        <v>174</v>
      </c>
      <c r="AE42" s="197"/>
      <c r="AF42" s="197"/>
      <c r="AG42" s="197"/>
      <c r="AH42" s="197"/>
      <c r="AI42" s="198"/>
      <c r="AJ42" s="202"/>
      <c r="AK42" s="203"/>
      <c r="AL42" s="203"/>
      <c r="AM42" s="203"/>
      <c r="AN42" s="203"/>
      <c r="AO42" s="235" t="s">
        <v>17</v>
      </c>
      <c r="AP42" s="236"/>
      <c r="AQ42" s="203"/>
      <c r="AR42" s="203"/>
      <c r="AS42" s="203"/>
      <c r="AT42" s="142"/>
      <c r="AU42" s="235" t="s">
        <v>18</v>
      </c>
      <c r="AV42" s="236"/>
      <c r="AW42" s="197"/>
      <c r="AX42" s="197"/>
      <c r="AY42" s="197"/>
      <c r="AZ42" s="198"/>
    </row>
    <row r="43" spans="3:53" ht="8.1" customHeight="1" x14ac:dyDescent="0.25">
      <c r="C43" s="199"/>
      <c r="D43" s="200"/>
      <c r="E43" s="200"/>
      <c r="F43" s="200"/>
      <c r="G43" s="200"/>
      <c r="H43" s="201"/>
      <c r="I43" s="286"/>
      <c r="J43" s="287"/>
      <c r="K43" s="287"/>
      <c r="L43" s="200"/>
      <c r="M43" s="200"/>
      <c r="N43" s="200"/>
      <c r="O43" s="200"/>
      <c r="P43" s="200"/>
      <c r="Q43" s="200"/>
      <c r="R43" s="200"/>
      <c r="S43" s="200"/>
      <c r="T43" s="200"/>
      <c r="U43" s="200"/>
      <c r="V43" s="200"/>
      <c r="W43" s="200"/>
      <c r="X43" s="200"/>
      <c r="Y43" s="200"/>
      <c r="Z43" s="200"/>
      <c r="AA43" s="200"/>
      <c r="AB43" s="200"/>
      <c r="AC43" s="200"/>
      <c r="AD43" s="199"/>
      <c r="AE43" s="200"/>
      <c r="AF43" s="200"/>
      <c r="AG43" s="200"/>
      <c r="AH43" s="200"/>
      <c r="AI43" s="201"/>
      <c r="AJ43" s="208"/>
      <c r="AK43" s="209"/>
      <c r="AL43" s="209"/>
      <c r="AM43" s="209"/>
      <c r="AN43" s="209"/>
      <c r="AO43" s="237"/>
      <c r="AP43" s="237"/>
      <c r="AQ43" s="209"/>
      <c r="AR43" s="209"/>
      <c r="AS43" s="209"/>
      <c r="AT43" s="143"/>
      <c r="AU43" s="237"/>
      <c r="AV43" s="237"/>
      <c r="AW43" s="200"/>
      <c r="AX43" s="200"/>
      <c r="AY43" s="200"/>
      <c r="AZ43" s="201"/>
    </row>
    <row r="44" spans="3:53" ht="8.1" customHeight="1" x14ac:dyDescent="0.2">
      <c r="C44" s="235" t="s">
        <v>173</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50"/>
    </row>
    <row r="45" spans="3:53" ht="8.1" customHeight="1" x14ac:dyDescent="0.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50"/>
    </row>
    <row r="46" spans="3:53" ht="8.1" customHeight="1" x14ac:dyDescent="0.25">
      <c r="C46" s="202" t="s">
        <v>152</v>
      </c>
      <c r="D46" s="204"/>
      <c r="E46" s="303" t="s">
        <v>172</v>
      </c>
      <c r="F46" s="393"/>
      <c r="G46" s="393"/>
      <c r="H46" s="393"/>
      <c r="I46" s="393"/>
      <c r="J46" s="393"/>
      <c r="K46" s="393"/>
      <c r="L46" s="393"/>
      <c r="M46" s="393"/>
      <c r="N46" s="393"/>
      <c r="O46" s="393"/>
      <c r="P46" s="393"/>
      <c r="Q46" s="393"/>
      <c r="R46" s="393"/>
      <c r="S46" s="393"/>
      <c r="T46" s="393"/>
      <c r="U46" s="393"/>
      <c r="V46" s="393"/>
      <c r="W46" s="227"/>
      <c r="X46" s="405" t="s">
        <v>161</v>
      </c>
      <c r="Y46" s="406"/>
      <c r="Z46" s="406"/>
      <c r="AA46" s="203"/>
      <c r="AB46" s="203"/>
      <c r="AC46" s="203"/>
      <c r="AD46" s="203"/>
      <c r="AE46" s="203"/>
      <c r="AF46" s="203"/>
      <c r="AG46" s="203"/>
      <c r="AH46" s="235" t="s">
        <v>160</v>
      </c>
      <c r="AI46" s="236"/>
      <c r="AJ46" s="293"/>
      <c r="AK46" s="202"/>
      <c r="AL46" s="203"/>
      <c r="AM46" s="203"/>
      <c r="AN46" s="203"/>
      <c r="AO46" s="235" t="s">
        <v>17</v>
      </c>
      <c r="AP46" s="236"/>
      <c r="AQ46" s="203"/>
      <c r="AR46" s="203"/>
      <c r="AS46" s="203"/>
      <c r="AT46" s="389" t="s">
        <v>18</v>
      </c>
      <c r="AU46" s="389"/>
      <c r="AV46" s="197"/>
      <c r="AW46" s="197"/>
      <c r="AX46" s="197"/>
      <c r="AY46" s="197"/>
      <c r="AZ46" s="198"/>
    </row>
    <row r="47" spans="3:53" ht="8.1" customHeight="1" x14ac:dyDescent="0.25">
      <c r="C47" s="208"/>
      <c r="D47" s="210"/>
      <c r="E47" s="394"/>
      <c r="F47" s="230"/>
      <c r="G47" s="230"/>
      <c r="H47" s="230"/>
      <c r="I47" s="230"/>
      <c r="J47" s="230"/>
      <c r="K47" s="230"/>
      <c r="L47" s="230"/>
      <c r="M47" s="230"/>
      <c r="N47" s="230"/>
      <c r="O47" s="230"/>
      <c r="P47" s="230"/>
      <c r="Q47" s="230"/>
      <c r="R47" s="230"/>
      <c r="S47" s="230"/>
      <c r="T47" s="230"/>
      <c r="U47" s="230"/>
      <c r="V47" s="230"/>
      <c r="W47" s="231"/>
      <c r="X47" s="407"/>
      <c r="Y47" s="408"/>
      <c r="Z47" s="408"/>
      <c r="AA47" s="209"/>
      <c r="AB47" s="209"/>
      <c r="AC47" s="209"/>
      <c r="AD47" s="209"/>
      <c r="AE47" s="209"/>
      <c r="AF47" s="209"/>
      <c r="AG47" s="209"/>
      <c r="AH47" s="237"/>
      <c r="AI47" s="237"/>
      <c r="AJ47" s="294"/>
      <c r="AK47" s="208"/>
      <c r="AL47" s="209"/>
      <c r="AM47" s="209"/>
      <c r="AN47" s="209"/>
      <c r="AO47" s="237"/>
      <c r="AP47" s="237"/>
      <c r="AQ47" s="209"/>
      <c r="AR47" s="209"/>
      <c r="AS47" s="209"/>
      <c r="AT47" s="390"/>
      <c r="AU47" s="390"/>
      <c r="AV47" s="200"/>
      <c r="AW47" s="200"/>
      <c r="AX47" s="200"/>
      <c r="AY47" s="200"/>
      <c r="AZ47" s="201"/>
    </row>
    <row r="48" spans="3:53" ht="8.1" customHeight="1" x14ac:dyDescent="0.25">
      <c r="C48" s="202" t="s">
        <v>152</v>
      </c>
      <c r="D48" s="204"/>
      <c r="E48" s="303" t="s">
        <v>171</v>
      </c>
      <c r="F48" s="226"/>
      <c r="G48" s="226"/>
      <c r="H48" s="226"/>
      <c r="I48" s="226"/>
      <c r="J48" s="226"/>
      <c r="K48" s="226"/>
      <c r="L48" s="226"/>
      <c r="M48" s="226"/>
      <c r="N48" s="226"/>
      <c r="O48" s="226"/>
      <c r="P48" s="226"/>
      <c r="Q48" s="226"/>
      <c r="R48" s="226"/>
      <c r="S48" s="226"/>
      <c r="T48" s="226"/>
      <c r="U48" s="226"/>
      <c r="V48" s="226"/>
      <c r="W48" s="395"/>
      <c r="X48" s="409" t="s">
        <v>161</v>
      </c>
      <c r="Y48" s="406"/>
      <c r="Z48" s="406"/>
      <c r="AA48" s="203"/>
      <c r="AB48" s="203"/>
      <c r="AC48" s="203"/>
      <c r="AD48" s="203"/>
      <c r="AE48" s="203"/>
      <c r="AF48" s="203"/>
      <c r="AG48" s="203"/>
      <c r="AH48" s="236" t="s">
        <v>160</v>
      </c>
      <c r="AI48" s="236"/>
      <c r="AJ48" s="293"/>
      <c r="AK48" s="202"/>
      <c r="AL48" s="203"/>
      <c r="AM48" s="203"/>
      <c r="AN48" s="203"/>
      <c r="AO48" s="236" t="s">
        <v>17</v>
      </c>
      <c r="AP48" s="236"/>
      <c r="AQ48" s="203"/>
      <c r="AR48" s="203"/>
      <c r="AS48" s="203"/>
      <c r="AT48" s="391" t="s">
        <v>18</v>
      </c>
      <c r="AU48" s="391"/>
      <c r="AV48" s="203"/>
      <c r="AW48" s="203"/>
      <c r="AX48" s="203"/>
      <c r="AY48" s="235" t="s">
        <v>159</v>
      </c>
      <c r="AZ48" s="293"/>
    </row>
    <row r="49" spans="3:53" ht="8.1" customHeight="1" x14ac:dyDescent="0.25">
      <c r="C49" s="208"/>
      <c r="D49" s="210"/>
      <c r="E49" s="301"/>
      <c r="F49" s="302"/>
      <c r="G49" s="302"/>
      <c r="H49" s="302"/>
      <c r="I49" s="302"/>
      <c r="J49" s="302"/>
      <c r="K49" s="302"/>
      <c r="L49" s="302"/>
      <c r="M49" s="302"/>
      <c r="N49" s="302"/>
      <c r="O49" s="302"/>
      <c r="P49" s="302"/>
      <c r="Q49" s="302"/>
      <c r="R49" s="302"/>
      <c r="S49" s="302"/>
      <c r="T49" s="302"/>
      <c r="U49" s="302"/>
      <c r="V49" s="302"/>
      <c r="W49" s="396"/>
      <c r="X49" s="407"/>
      <c r="Y49" s="408"/>
      <c r="Z49" s="408"/>
      <c r="AA49" s="209"/>
      <c r="AB49" s="209"/>
      <c r="AC49" s="209"/>
      <c r="AD49" s="209"/>
      <c r="AE49" s="209"/>
      <c r="AF49" s="209"/>
      <c r="AG49" s="209"/>
      <c r="AH49" s="237"/>
      <c r="AI49" s="237"/>
      <c r="AJ49" s="294"/>
      <c r="AK49" s="208"/>
      <c r="AL49" s="209"/>
      <c r="AM49" s="209"/>
      <c r="AN49" s="209"/>
      <c r="AO49" s="237"/>
      <c r="AP49" s="237"/>
      <c r="AQ49" s="209"/>
      <c r="AR49" s="209"/>
      <c r="AS49" s="209"/>
      <c r="AT49" s="392"/>
      <c r="AU49" s="392"/>
      <c r="AV49" s="209"/>
      <c r="AW49" s="209"/>
      <c r="AX49" s="209"/>
      <c r="AY49" s="237"/>
      <c r="AZ49" s="294"/>
    </row>
    <row r="50" spans="3:53" ht="8.1" customHeight="1" x14ac:dyDescent="0.25">
      <c r="C50" s="202" t="s">
        <v>152</v>
      </c>
      <c r="D50" s="204"/>
      <c r="E50" s="196" t="s">
        <v>170</v>
      </c>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8"/>
    </row>
    <row r="51" spans="3:53" ht="8.1" customHeight="1" x14ac:dyDescent="0.25">
      <c r="C51" s="205"/>
      <c r="D51" s="207"/>
      <c r="E51" s="199"/>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1"/>
    </row>
    <row r="52" spans="3:53" ht="8.1" customHeight="1" x14ac:dyDescent="0.25">
      <c r="C52" s="205"/>
      <c r="D52" s="207"/>
      <c r="E52" s="324" t="s">
        <v>228</v>
      </c>
      <c r="F52" s="212"/>
      <c r="G52" s="212"/>
      <c r="H52" s="212"/>
      <c r="I52" s="212"/>
      <c r="J52" s="217"/>
      <c r="K52" s="220"/>
      <c r="L52" s="220"/>
      <c r="M52" s="220"/>
      <c r="N52" s="220"/>
      <c r="O52" s="220"/>
      <c r="P52" s="220"/>
      <c r="Q52" s="220"/>
      <c r="R52" s="220"/>
      <c r="S52" s="220"/>
      <c r="T52" s="220"/>
      <c r="U52" s="324" t="s">
        <v>169</v>
      </c>
      <c r="V52" s="212"/>
      <c r="W52" s="212"/>
      <c r="X52" s="212"/>
      <c r="Y52" s="203"/>
      <c r="Z52" s="380"/>
      <c r="AA52" s="381"/>
      <c r="AB52" s="381"/>
      <c r="AC52" s="381"/>
      <c r="AD52" s="381"/>
      <c r="AE52" s="381"/>
      <c r="AF52" s="381"/>
      <c r="AG52" s="381"/>
      <c r="AH52" s="381"/>
      <c r="AI52" s="381"/>
      <c r="AJ52" s="381"/>
      <c r="AK52" s="381"/>
      <c r="AL52" s="381"/>
      <c r="AM52" s="381"/>
      <c r="AN52" s="381"/>
      <c r="AO52" s="382"/>
      <c r="AP52" s="203"/>
      <c r="AQ52" s="203"/>
      <c r="AR52" s="203"/>
      <c r="AS52" s="203"/>
      <c r="AT52" s="348" t="s">
        <v>17</v>
      </c>
      <c r="AU52" s="348"/>
      <c r="AV52" s="203"/>
      <c r="AW52" s="203"/>
      <c r="AX52" s="203"/>
      <c r="AY52" s="226" t="s">
        <v>18</v>
      </c>
      <c r="AZ52" s="227"/>
    </row>
    <row r="53" spans="3:53" ht="8.1" customHeight="1" x14ac:dyDescent="0.25">
      <c r="C53" s="205"/>
      <c r="D53" s="207"/>
      <c r="E53" s="325"/>
      <c r="F53" s="326"/>
      <c r="G53" s="326"/>
      <c r="H53" s="326"/>
      <c r="I53" s="326"/>
      <c r="J53" s="218"/>
      <c r="K53" s="221"/>
      <c r="L53" s="221"/>
      <c r="M53" s="221"/>
      <c r="N53" s="221"/>
      <c r="O53" s="221"/>
      <c r="P53" s="221"/>
      <c r="Q53" s="221"/>
      <c r="R53" s="221"/>
      <c r="S53" s="221"/>
      <c r="T53" s="221"/>
      <c r="U53" s="325"/>
      <c r="V53" s="326"/>
      <c r="W53" s="326"/>
      <c r="X53" s="326"/>
      <c r="Y53" s="206"/>
      <c r="Z53" s="383"/>
      <c r="AA53" s="384"/>
      <c r="AB53" s="384"/>
      <c r="AC53" s="384"/>
      <c r="AD53" s="384"/>
      <c r="AE53" s="384"/>
      <c r="AF53" s="384"/>
      <c r="AG53" s="384"/>
      <c r="AH53" s="384"/>
      <c r="AI53" s="384"/>
      <c r="AJ53" s="384"/>
      <c r="AK53" s="384"/>
      <c r="AL53" s="384"/>
      <c r="AM53" s="384"/>
      <c r="AN53" s="384"/>
      <c r="AO53" s="385"/>
      <c r="AP53" s="206"/>
      <c r="AQ53" s="206"/>
      <c r="AR53" s="206"/>
      <c r="AS53" s="206"/>
      <c r="AT53" s="379"/>
      <c r="AU53" s="379"/>
      <c r="AV53" s="206"/>
      <c r="AW53" s="206"/>
      <c r="AX53" s="206"/>
      <c r="AY53" s="228"/>
      <c r="AZ53" s="229"/>
    </row>
    <row r="54" spans="3:53" ht="8.1" customHeight="1" x14ac:dyDescent="0.25">
      <c r="C54" s="205"/>
      <c r="D54" s="207"/>
      <c r="E54" s="265" t="s">
        <v>168</v>
      </c>
      <c r="F54" s="272"/>
      <c r="G54" s="225"/>
      <c r="H54" s="225"/>
      <c r="I54" s="225"/>
      <c r="J54" s="218"/>
      <c r="K54" s="221"/>
      <c r="L54" s="221"/>
      <c r="M54" s="221"/>
      <c r="N54" s="221"/>
      <c r="O54" s="221"/>
      <c r="P54" s="221"/>
      <c r="Q54" s="221"/>
      <c r="R54" s="221"/>
      <c r="S54" s="221"/>
      <c r="T54" s="221"/>
      <c r="U54" s="265" t="s">
        <v>167</v>
      </c>
      <c r="V54" s="272"/>
      <c r="W54" s="225"/>
      <c r="X54" s="225"/>
      <c r="Y54" s="206"/>
      <c r="Z54" s="383"/>
      <c r="AA54" s="384"/>
      <c r="AB54" s="384"/>
      <c r="AC54" s="384"/>
      <c r="AD54" s="384"/>
      <c r="AE54" s="384"/>
      <c r="AF54" s="384"/>
      <c r="AG54" s="384"/>
      <c r="AH54" s="384"/>
      <c r="AI54" s="384"/>
      <c r="AJ54" s="384"/>
      <c r="AK54" s="384"/>
      <c r="AL54" s="384"/>
      <c r="AM54" s="384"/>
      <c r="AN54" s="384"/>
      <c r="AO54" s="385"/>
      <c r="AP54" s="206"/>
      <c r="AQ54" s="206"/>
      <c r="AR54" s="206"/>
      <c r="AS54" s="206"/>
      <c r="AT54" s="379"/>
      <c r="AU54" s="379"/>
      <c r="AV54" s="206"/>
      <c r="AW54" s="206"/>
      <c r="AX54" s="206"/>
      <c r="AY54" s="228"/>
      <c r="AZ54" s="229"/>
    </row>
    <row r="55" spans="3:53" ht="8.1" customHeight="1" x14ac:dyDescent="0.25">
      <c r="C55" s="205"/>
      <c r="D55" s="207"/>
      <c r="E55" s="404"/>
      <c r="F55" s="272"/>
      <c r="G55" s="225"/>
      <c r="H55" s="225"/>
      <c r="I55" s="225"/>
      <c r="J55" s="218"/>
      <c r="K55" s="221"/>
      <c r="L55" s="221"/>
      <c r="M55" s="221"/>
      <c r="N55" s="221"/>
      <c r="O55" s="221"/>
      <c r="P55" s="221"/>
      <c r="Q55" s="221"/>
      <c r="R55" s="221"/>
      <c r="S55" s="221"/>
      <c r="T55" s="221"/>
      <c r="U55" s="404"/>
      <c r="V55" s="272"/>
      <c r="W55" s="225"/>
      <c r="X55" s="225"/>
      <c r="Y55" s="206"/>
      <c r="Z55" s="383"/>
      <c r="AA55" s="384"/>
      <c r="AB55" s="384"/>
      <c r="AC55" s="384"/>
      <c r="AD55" s="384"/>
      <c r="AE55" s="384"/>
      <c r="AF55" s="384"/>
      <c r="AG55" s="384"/>
      <c r="AH55" s="384"/>
      <c r="AI55" s="384"/>
      <c r="AJ55" s="384"/>
      <c r="AK55" s="384"/>
      <c r="AL55" s="384"/>
      <c r="AM55" s="384"/>
      <c r="AN55" s="384"/>
      <c r="AO55" s="385"/>
      <c r="AP55" s="206"/>
      <c r="AQ55" s="206"/>
      <c r="AR55" s="206"/>
      <c r="AS55" s="206"/>
      <c r="AT55" s="379"/>
      <c r="AU55" s="379"/>
      <c r="AV55" s="206"/>
      <c r="AW55" s="206"/>
      <c r="AX55" s="206"/>
      <c r="AY55" s="228"/>
      <c r="AZ55" s="229"/>
    </row>
    <row r="56" spans="3:53" ht="8.1" customHeight="1" x14ac:dyDescent="0.25">
      <c r="C56" s="208"/>
      <c r="D56" s="210"/>
      <c r="E56" s="199"/>
      <c r="F56" s="200"/>
      <c r="G56" s="200"/>
      <c r="H56" s="200"/>
      <c r="I56" s="200"/>
      <c r="J56" s="219"/>
      <c r="K56" s="222"/>
      <c r="L56" s="222"/>
      <c r="M56" s="222"/>
      <c r="N56" s="222"/>
      <c r="O56" s="222"/>
      <c r="P56" s="222"/>
      <c r="Q56" s="222"/>
      <c r="R56" s="222"/>
      <c r="S56" s="222"/>
      <c r="T56" s="222"/>
      <c r="U56" s="199"/>
      <c r="V56" s="200"/>
      <c r="W56" s="200"/>
      <c r="X56" s="200"/>
      <c r="Y56" s="209"/>
      <c r="Z56" s="386"/>
      <c r="AA56" s="387"/>
      <c r="AB56" s="387"/>
      <c r="AC56" s="387"/>
      <c r="AD56" s="387"/>
      <c r="AE56" s="387"/>
      <c r="AF56" s="387"/>
      <c r="AG56" s="387"/>
      <c r="AH56" s="387"/>
      <c r="AI56" s="387"/>
      <c r="AJ56" s="387"/>
      <c r="AK56" s="387"/>
      <c r="AL56" s="387"/>
      <c r="AM56" s="387"/>
      <c r="AN56" s="387"/>
      <c r="AO56" s="388"/>
      <c r="AP56" s="209"/>
      <c r="AQ56" s="209"/>
      <c r="AR56" s="209"/>
      <c r="AS56" s="209"/>
      <c r="AT56" s="351"/>
      <c r="AU56" s="351"/>
      <c r="AV56" s="209"/>
      <c r="AW56" s="209"/>
      <c r="AX56" s="209"/>
      <c r="AY56" s="230"/>
      <c r="AZ56" s="231"/>
    </row>
    <row r="57" spans="3:53" ht="8.1" customHeight="1" x14ac:dyDescent="0.2">
      <c r="C57" s="235" t="s">
        <v>166</v>
      </c>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50"/>
    </row>
    <row r="58" spans="3:53" ht="8.1" customHeight="1" x14ac:dyDescent="0.2">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50"/>
    </row>
    <row r="59" spans="3:53" ht="8.1" customHeight="1" x14ac:dyDescent="0.25">
      <c r="C59" s="368" t="s">
        <v>165</v>
      </c>
      <c r="D59" s="368"/>
      <c r="E59" s="368"/>
      <c r="F59" s="368"/>
      <c r="G59" s="368"/>
      <c r="H59" s="368"/>
      <c r="I59" s="368"/>
      <c r="J59" s="368"/>
      <c r="K59" s="368"/>
      <c r="L59" s="368"/>
      <c r="M59" s="368"/>
      <c r="N59" s="368"/>
      <c r="O59" s="368"/>
      <c r="P59" s="368"/>
      <c r="Q59" s="368"/>
      <c r="R59" s="368"/>
      <c r="S59" s="368"/>
      <c r="T59" s="368"/>
      <c r="U59" s="368"/>
      <c r="V59" s="368"/>
      <c r="W59" s="368"/>
      <c r="X59" s="368"/>
      <c r="Y59" s="368" t="s">
        <v>164</v>
      </c>
      <c r="Z59" s="368"/>
      <c r="AA59" s="368"/>
      <c r="AB59" s="368"/>
      <c r="AC59" s="368"/>
      <c r="AD59" s="368"/>
      <c r="AE59" s="368"/>
      <c r="AF59" s="368"/>
      <c r="AG59" s="368"/>
      <c r="AH59" s="368"/>
      <c r="AI59" s="368"/>
      <c r="AJ59" s="368"/>
      <c r="AK59" s="368"/>
      <c r="AL59" s="368"/>
      <c r="AM59" s="368"/>
      <c r="AN59" s="368"/>
      <c r="AO59" s="211" t="s">
        <v>163</v>
      </c>
      <c r="AP59" s="212"/>
      <c r="AQ59" s="212"/>
      <c r="AR59" s="212"/>
      <c r="AS59" s="212"/>
      <c r="AT59" s="212"/>
      <c r="AU59" s="212"/>
      <c r="AV59" s="212"/>
      <c r="AW59" s="212"/>
      <c r="AX59" s="212"/>
      <c r="AY59" s="212"/>
      <c r="AZ59" s="213"/>
    </row>
    <row r="60" spans="3:53" ht="8.1" customHeight="1" x14ac:dyDescent="0.25">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214"/>
      <c r="AP60" s="215"/>
      <c r="AQ60" s="215"/>
      <c r="AR60" s="215"/>
      <c r="AS60" s="215"/>
      <c r="AT60" s="215"/>
      <c r="AU60" s="215"/>
      <c r="AV60" s="215"/>
      <c r="AW60" s="215"/>
      <c r="AX60" s="215"/>
      <c r="AY60" s="215"/>
      <c r="AZ60" s="216"/>
    </row>
    <row r="61" spans="3:53" ht="8.1" customHeight="1" x14ac:dyDescent="0.25">
      <c r="C61" s="225" t="s">
        <v>152</v>
      </c>
      <c r="D61" s="225"/>
      <c r="E61" s="347" t="s">
        <v>162</v>
      </c>
      <c r="F61" s="348"/>
      <c r="G61" s="348"/>
      <c r="H61" s="348"/>
      <c r="I61" s="348"/>
      <c r="J61" s="348"/>
      <c r="K61" s="348"/>
      <c r="L61" s="353" t="s">
        <v>161</v>
      </c>
      <c r="M61" s="354"/>
      <c r="N61" s="354"/>
      <c r="O61" s="203"/>
      <c r="P61" s="203"/>
      <c r="Q61" s="203"/>
      <c r="R61" s="203"/>
      <c r="S61" s="203"/>
      <c r="T61" s="203"/>
      <c r="U61" s="203"/>
      <c r="V61" s="343" t="s">
        <v>160</v>
      </c>
      <c r="W61" s="343"/>
      <c r="X61" s="369"/>
      <c r="Y61" s="331"/>
      <c r="Z61" s="327"/>
      <c r="AA61" s="327"/>
      <c r="AB61" s="327"/>
      <c r="AC61" s="342" t="s">
        <v>17</v>
      </c>
      <c r="AD61" s="343"/>
      <c r="AE61" s="327"/>
      <c r="AF61" s="327"/>
      <c r="AG61" s="327"/>
      <c r="AH61" s="342" t="s">
        <v>18</v>
      </c>
      <c r="AI61" s="343"/>
      <c r="AJ61" s="344"/>
      <c r="AK61" s="344"/>
      <c r="AL61" s="344"/>
      <c r="AM61" s="344"/>
      <c r="AN61" s="345"/>
      <c r="AO61" s="202"/>
      <c r="AP61" s="203"/>
      <c r="AQ61" s="203"/>
      <c r="AR61" s="203"/>
      <c r="AS61" s="203"/>
      <c r="AT61" s="203"/>
      <c r="AU61" s="203"/>
      <c r="AV61" s="203"/>
      <c r="AW61" s="203"/>
      <c r="AX61" s="203"/>
      <c r="AY61" s="203"/>
      <c r="AZ61" s="204"/>
    </row>
    <row r="62" spans="3:53" ht="8.1" customHeight="1" x14ac:dyDescent="0.25">
      <c r="C62" s="225"/>
      <c r="D62" s="225"/>
      <c r="E62" s="350"/>
      <c r="F62" s="351"/>
      <c r="G62" s="351"/>
      <c r="H62" s="351"/>
      <c r="I62" s="351"/>
      <c r="J62" s="351"/>
      <c r="K62" s="351"/>
      <c r="L62" s="353"/>
      <c r="M62" s="354"/>
      <c r="N62" s="354"/>
      <c r="O62" s="209"/>
      <c r="P62" s="209"/>
      <c r="Q62" s="209"/>
      <c r="R62" s="209"/>
      <c r="S62" s="209"/>
      <c r="T62" s="209"/>
      <c r="U62" s="209"/>
      <c r="V62" s="343"/>
      <c r="W62" s="343"/>
      <c r="X62" s="369"/>
      <c r="Y62" s="331"/>
      <c r="Z62" s="327"/>
      <c r="AA62" s="327"/>
      <c r="AB62" s="327"/>
      <c r="AC62" s="343"/>
      <c r="AD62" s="343"/>
      <c r="AE62" s="327"/>
      <c r="AF62" s="327"/>
      <c r="AG62" s="327"/>
      <c r="AH62" s="343"/>
      <c r="AI62" s="343"/>
      <c r="AJ62" s="344"/>
      <c r="AK62" s="344"/>
      <c r="AL62" s="344"/>
      <c r="AM62" s="344"/>
      <c r="AN62" s="345"/>
      <c r="AO62" s="205"/>
      <c r="AP62" s="206"/>
      <c r="AQ62" s="206"/>
      <c r="AR62" s="206"/>
      <c r="AS62" s="206"/>
      <c r="AT62" s="206"/>
      <c r="AU62" s="206"/>
      <c r="AV62" s="206"/>
      <c r="AW62" s="206"/>
      <c r="AX62" s="206"/>
      <c r="AY62" s="206"/>
      <c r="AZ62" s="207"/>
    </row>
    <row r="63" spans="3:53" ht="8.1" customHeight="1" x14ac:dyDescent="0.25">
      <c r="C63" s="225" t="s">
        <v>152</v>
      </c>
      <c r="D63" s="225"/>
      <c r="E63" s="347" t="s">
        <v>229</v>
      </c>
      <c r="F63" s="348"/>
      <c r="G63" s="348"/>
      <c r="H63" s="348"/>
      <c r="I63" s="348"/>
      <c r="J63" s="348"/>
      <c r="K63" s="349"/>
      <c r="L63" s="353" t="s">
        <v>161</v>
      </c>
      <c r="M63" s="354"/>
      <c r="N63" s="354"/>
      <c r="O63" s="203"/>
      <c r="P63" s="203"/>
      <c r="Q63" s="203"/>
      <c r="R63" s="203"/>
      <c r="S63" s="203"/>
      <c r="T63" s="203"/>
      <c r="U63" s="203"/>
      <c r="V63" s="343" t="s">
        <v>160</v>
      </c>
      <c r="W63" s="343"/>
      <c r="X63" s="369"/>
      <c r="Y63" s="331"/>
      <c r="Z63" s="327"/>
      <c r="AA63" s="327"/>
      <c r="AB63" s="327"/>
      <c r="AC63" s="343" t="s">
        <v>17</v>
      </c>
      <c r="AD63" s="343"/>
      <c r="AE63" s="327"/>
      <c r="AF63" s="327"/>
      <c r="AG63" s="327"/>
      <c r="AH63" s="343" t="s">
        <v>18</v>
      </c>
      <c r="AI63" s="343"/>
      <c r="AJ63" s="327"/>
      <c r="AK63" s="327"/>
      <c r="AL63" s="327"/>
      <c r="AM63" s="342" t="s">
        <v>159</v>
      </c>
      <c r="AN63" s="369"/>
      <c r="AO63" s="205"/>
      <c r="AP63" s="206"/>
      <c r="AQ63" s="206"/>
      <c r="AR63" s="206"/>
      <c r="AS63" s="206"/>
      <c r="AT63" s="206"/>
      <c r="AU63" s="206"/>
      <c r="AV63" s="206"/>
      <c r="AW63" s="206"/>
      <c r="AX63" s="206"/>
      <c r="AY63" s="206"/>
      <c r="AZ63" s="207"/>
    </row>
    <row r="64" spans="3:53" ht="8.1" customHeight="1" x14ac:dyDescent="0.25">
      <c r="C64" s="225"/>
      <c r="D64" s="225"/>
      <c r="E64" s="350"/>
      <c r="F64" s="351"/>
      <c r="G64" s="351"/>
      <c r="H64" s="351"/>
      <c r="I64" s="351"/>
      <c r="J64" s="351"/>
      <c r="K64" s="352"/>
      <c r="L64" s="353"/>
      <c r="M64" s="354"/>
      <c r="N64" s="354"/>
      <c r="O64" s="209"/>
      <c r="P64" s="209"/>
      <c r="Q64" s="209"/>
      <c r="R64" s="209"/>
      <c r="S64" s="209"/>
      <c r="T64" s="209"/>
      <c r="U64" s="209"/>
      <c r="V64" s="343"/>
      <c r="W64" s="343"/>
      <c r="X64" s="369"/>
      <c r="Y64" s="331"/>
      <c r="Z64" s="327"/>
      <c r="AA64" s="327"/>
      <c r="AB64" s="327"/>
      <c r="AC64" s="343"/>
      <c r="AD64" s="343"/>
      <c r="AE64" s="327"/>
      <c r="AF64" s="327"/>
      <c r="AG64" s="327"/>
      <c r="AH64" s="343"/>
      <c r="AI64" s="343"/>
      <c r="AJ64" s="327"/>
      <c r="AK64" s="327"/>
      <c r="AL64" s="327"/>
      <c r="AM64" s="343"/>
      <c r="AN64" s="369"/>
      <c r="AO64" s="208"/>
      <c r="AP64" s="209"/>
      <c r="AQ64" s="209"/>
      <c r="AR64" s="209"/>
      <c r="AS64" s="209"/>
      <c r="AT64" s="209"/>
      <c r="AU64" s="209"/>
      <c r="AV64" s="209"/>
      <c r="AW64" s="209"/>
      <c r="AX64" s="209"/>
      <c r="AY64" s="209"/>
      <c r="AZ64" s="210"/>
    </row>
    <row r="66" spans="2:52" ht="8.1" customHeight="1" thickBot="1" x14ac:dyDescent="0.3">
      <c r="AA66" s="332" t="s">
        <v>158</v>
      </c>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4"/>
    </row>
    <row r="67" spans="2:52" ht="8.1" customHeight="1" thickTop="1" x14ac:dyDescent="0.25">
      <c r="C67" s="370" t="s">
        <v>157</v>
      </c>
      <c r="D67" s="371"/>
      <c r="E67" s="362" t="s">
        <v>156</v>
      </c>
      <c r="F67" s="363"/>
      <c r="G67" s="363"/>
      <c r="H67" s="363"/>
      <c r="I67" s="363"/>
      <c r="J67" s="363"/>
      <c r="K67" s="367"/>
      <c r="L67" s="362"/>
      <c r="M67" s="363"/>
      <c r="N67" s="363"/>
      <c r="O67" s="363"/>
      <c r="P67" s="363"/>
      <c r="Q67" s="363"/>
      <c r="R67" s="363"/>
      <c r="S67" s="363"/>
      <c r="T67" s="363"/>
      <c r="U67" s="363"/>
      <c r="V67" s="363"/>
      <c r="W67" s="363"/>
      <c r="X67" s="364"/>
      <c r="AA67" s="335"/>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7"/>
    </row>
    <row r="68" spans="2:52" ht="8.1" customHeight="1" x14ac:dyDescent="0.25">
      <c r="C68" s="372"/>
      <c r="D68" s="225"/>
      <c r="E68" s="205"/>
      <c r="F68" s="206"/>
      <c r="G68" s="206"/>
      <c r="H68" s="206"/>
      <c r="I68" s="206"/>
      <c r="J68" s="206"/>
      <c r="K68" s="207"/>
      <c r="L68" s="205"/>
      <c r="M68" s="206"/>
      <c r="N68" s="206"/>
      <c r="O68" s="206"/>
      <c r="P68" s="206"/>
      <c r="Q68" s="206"/>
      <c r="R68" s="206"/>
      <c r="S68" s="206"/>
      <c r="T68" s="206"/>
      <c r="U68" s="206"/>
      <c r="V68" s="206"/>
      <c r="W68" s="206"/>
      <c r="X68" s="365"/>
      <c r="AA68" s="335"/>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7"/>
    </row>
    <row r="69" spans="2:52" ht="8.1" customHeight="1" x14ac:dyDescent="0.25">
      <c r="C69" s="372"/>
      <c r="D69" s="225"/>
      <c r="E69" s="208"/>
      <c r="F69" s="209"/>
      <c r="G69" s="209"/>
      <c r="H69" s="209"/>
      <c r="I69" s="209"/>
      <c r="J69" s="209"/>
      <c r="K69" s="210"/>
      <c r="L69" s="208"/>
      <c r="M69" s="209"/>
      <c r="N69" s="209"/>
      <c r="O69" s="209"/>
      <c r="P69" s="209"/>
      <c r="Q69" s="209"/>
      <c r="R69" s="209"/>
      <c r="S69" s="209"/>
      <c r="T69" s="209"/>
      <c r="U69" s="209"/>
      <c r="V69" s="209"/>
      <c r="W69" s="209"/>
      <c r="X69" s="366"/>
      <c r="AA69" s="335"/>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7"/>
    </row>
    <row r="70" spans="2:52" ht="8.1" customHeight="1" x14ac:dyDescent="0.25">
      <c r="C70" s="372"/>
      <c r="D70" s="225"/>
      <c r="E70" s="375" t="s">
        <v>155</v>
      </c>
      <c r="F70" s="376"/>
      <c r="G70" s="376"/>
      <c r="H70" s="376"/>
      <c r="I70" s="376"/>
      <c r="J70" s="376"/>
      <c r="K70" s="376"/>
      <c r="L70" s="376"/>
      <c r="M70" s="376"/>
      <c r="N70" s="376"/>
      <c r="O70" s="376"/>
      <c r="P70" s="376"/>
      <c r="Q70" s="376"/>
      <c r="R70" s="376"/>
      <c r="S70" s="376"/>
      <c r="T70" s="376"/>
      <c r="U70" s="327" t="s">
        <v>152</v>
      </c>
      <c r="V70" s="327"/>
      <c r="W70" s="327"/>
      <c r="X70" s="328"/>
      <c r="AA70" s="335"/>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7"/>
    </row>
    <row r="71" spans="2:52" ht="8.1" customHeight="1" x14ac:dyDescent="0.25">
      <c r="C71" s="372"/>
      <c r="D71" s="225"/>
      <c r="E71" s="375"/>
      <c r="F71" s="376"/>
      <c r="G71" s="376"/>
      <c r="H71" s="376"/>
      <c r="I71" s="376"/>
      <c r="J71" s="376"/>
      <c r="K71" s="376"/>
      <c r="L71" s="376"/>
      <c r="M71" s="376"/>
      <c r="N71" s="376"/>
      <c r="O71" s="376"/>
      <c r="P71" s="376"/>
      <c r="Q71" s="376"/>
      <c r="R71" s="376"/>
      <c r="S71" s="376"/>
      <c r="T71" s="376"/>
      <c r="U71" s="327"/>
      <c r="V71" s="327"/>
      <c r="W71" s="327"/>
      <c r="X71" s="328"/>
      <c r="AA71" s="335"/>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7"/>
    </row>
    <row r="72" spans="2:52" ht="8.1" customHeight="1" x14ac:dyDescent="0.25">
      <c r="C72" s="372"/>
      <c r="D72" s="225"/>
      <c r="E72" s="375" t="s">
        <v>154</v>
      </c>
      <c r="F72" s="376"/>
      <c r="G72" s="376"/>
      <c r="H72" s="376"/>
      <c r="I72" s="376"/>
      <c r="J72" s="376"/>
      <c r="K72" s="376"/>
      <c r="L72" s="376"/>
      <c r="M72" s="376"/>
      <c r="N72" s="376"/>
      <c r="O72" s="376"/>
      <c r="P72" s="376"/>
      <c r="Q72" s="376"/>
      <c r="R72" s="376"/>
      <c r="S72" s="376"/>
      <c r="T72" s="376"/>
      <c r="U72" s="327" t="s">
        <v>152</v>
      </c>
      <c r="V72" s="327"/>
      <c r="W72" s="327"/>
      <c r="X72" s="328"/>
      <c r="AA72" s="335"/>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7"/>
    </row>
    <row r="73" spans="2:52" ht="8.1" customHeight="1" x14ac:dyDescent="0.25">
      <c r="C73" s="372"/>
      <c r="D73" s="225"/>
      <c r="E73" s="375"/>
      <c r="F73" s="376"/>
      <c r="G73" s="376"/>
      <c r="H73" s="376"/>
      <c r="I73" s="376"/>
      <c r="J73" s="376"/>
      <c r="K73" s="376"/>
      <c r="L73" s="376"/>
      <c r="M73" s="376"/>
      <c r="N73" s="376"/>
      <c r="O73" s="376"/>
      <c r="P73" s="376"/>
      <c r="Q73" s="376"/>
      <c r="R73" s="376"/>
      <c r="S73" s="376"/>
      <c r="T73" s="376"/>
      <c r="U73" s="327"/>
      <c r="V73" s="327"/>
      <c r="W73" s="327"/>
      <c r="X73" s="328"/>
      <c r="AA73" s="335"/>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7"/>
    </row>
    <row r="74" spans="2:52" ht="8.1" customHeight="1" x14ac:dyDescent="0.25">
      <c r="C74" s="372"/>
      <c r="D74" s="225"/>
      <c r="E74" s="375" t="s">
        <v>153</v>
      </c>
      <c r="F74" s="376"/>
      <c r="G74" s="376"/>
      <c r="H74" s="376"/>
      <c r="I74" s="376"/>
      <c r="J74" s="376"/>
      <c r="K74" s="376"/>
      <c r="L74" s="376"/>
      <c r="M74" s="376"/>
      <c r="N74" s="376"/>
      <c r="O74" s="376"/>
      <c r="P74" s="376"/>
      <c r="Q74" s="376"/>
      <c r="R74" s="376"/>
      <c r="S74" s="376"/>
      <c r="T74" s="376"/>
      <c r="U74" s="327" t="s">
        <v>11263</v>
      </c>
      <c r="V74" s="327"/>
      <c r="W74" s="327"/>
      <c r="X74" s="328"/>
      <c r="AA74" s="335"/>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7"/>
    </row>
    <row r="75" spans="2:52" ht="8.1" customHeight="1" thickBot="1" x14ac:dyDescent="0.3">
      <c r="C75" s="373"/>
      <c r="D75" s="374"/>
      <c r="E75" s="377"/>
      <c r="F75" s="378"/>
      <c r="G75" s="378"/>
      <c r="H75" s="378"/>
      <c r="I75" s="378"/>
      <c r="J75" s="378"/>
      <c r="K75" s="378"/>
      <c r="L75" s="378"/>
      <c r="M75" s="378"/>
      <c r="N75" s="378"/>
      <c r="O75" s="378"/>
      <c r="P75" s="378"/>
      <c r="Q75" s="378"/>
      <c r="R75" s="378"/>
      <c r="S75" s="378"/>
      <c r="T75" s="378"/>
      <c r="U75" s="329"/>
      <c r="V75" s="329"/>
      <c r="W75" s="329"/>
      <c r="X75" s="330"/>
      <c r="AA75" s="335"/>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7"/>
    </row>
    <row r="76" spans="2:52" ht="8.1" customHeight="1" thickTop="1" x14ac:dyDescent="0.25">
      <c r="B76" s="320" t="s">
        <v>151</v>
      </c>
      <c r="C76" s="321"/>
      <c r="D76" s="321"/>
      <c r="E76" s="322" t="s">
        <v>230</v>
      </c>
      <c r="F76" s="323"/>
      <c r="G76" s="323"/>
      <c r="H76" s="323"/>
      <c r="I76" s="323"/>
      <c r="J76" s="323"/>
      <c r="K76" s="323"/>
      <c r="L76" s="323"/>
      <c r="M76" s="323"/>
      <c r="N76" s="323"/>
      <c r="O76" s="323"/>
      <c r="P76" s="323"/>
      <c r="Q76" s="323"/>
      <c r="R76" s="323"/>
      <c r="S76" s="323"/>
      <c r="T76" s="323"/>
      <c r="U76" s="323"/>
      <c r="V76" s="323"/>
      <c r="W76" s="323"/>
      <c r="X76" s="323"/>
      <c r="AA76" s="335"/>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7"/>
    </row>
    <row r="77" spans="2:52" ht="8.1" customHeight="1" x14ac:dyDescent="0.25">
      <c r="B77" s="321"/>
      <c r="C77" s="321"/>
      <c r="D77" s="321"/>
      <c r="E77" s="323"/>
      <c r="F77" s="323"/>
      <c r="G77" s="323"/>
      <c r="H77" s="323"/>
      <c r="I77" s="323"/>
      <c r="J77" s="323"/>
      <c r="K77" s="323"/>
      <c r="L77" s="323"/>
      <c r="M77" s="323"/>
      <c r="N77" s="323"/>
      <c r="O77" s="323"/>
      <c r="P77" s="323"/>
      <c r="Q77" s="323"/>
      <c r="R77" s="323"/>
      <c r="S77" s="323"/>
      <c r="T77" s="323"/>
      <c r="U77" s="323"/>
      <c r="V77" s="323"/>
      <c r="W77" s="323"/>
      <c r="X77" s="323"/>
      <c r="AA77" s="335"/>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7"/>
    </row>
    <row r="78" spans="2:52" ht="8.1" customHeight="1" x14ac:dyDescent="0.25">
      <c r="B78" s="321"/>
      <c r="C78" s="321"/>
      <c r="D78" s="321"/>
      <c r="E78" s="323"/>
      <c r="F78" s="323"/>
      <c r="G78" s="323"/>
      <c r="H78" s="323"/>
      <c r="I78" s="323"/>
      <c r="J78" s="323"/>
      <c r="K78" s="323"/>
      <c r="L78" s="323"/>
      <c r="M78" s="323"/>
      <c r="N78" s="323"/>
      <c r="O78" s="323"/>
      <c r="P78" s="323"/>
      <c r="Q78" s="323"/>
      <c r="R78" s="323"/>
      <c r="S78" s="323"/>
      <c r="T78" s="323"/>
      <c r="U78" s="323"/>
      <c r="V78" s="323"/>
      <c r="W78" s="323"/>
      <c r="X78" s="323"/>
      <c r="AA78" s="335"/>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7"/>
    </row>
    <row r="79" spans="2:52" ht="8.1" customHeight="1" x14ac:dyDescent="0.25">
      <c r="B79" s="321"/>
      <c r="C79" s="321"/>
      <c r="D79" s="321"/>
      <c r="E79" s="323"/>
      <c r="F79" s="323"/>
      <c r="G79" s="323"/>
      <c r="H79" s="323"/>
      <c r="I79" s="323"/>
      <c r="J79" s="323"/>
      <c r="K79" s="323"/>
      <c r="L79" s="323"/>
      <c r="M79" s="323"/>
      <c r="N79" s="323"/>
      <c r="O79" s="323"/>
      <c r="P79" s="323"/>
      <c r="Q79" s="323"/>
      <c r="R79" s="323"/>
      <c r="S79" s="323"/>
      <c r="T79" s="323"/>
      <c r="U79" s="323"/>
      <c r="V79" s="323"/>
      <c r="W79" s="323"/>
      <c r="X79" s="323"/>
      <c r="AA79" s="335"/>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7"/>
    </row>
    <row r="80" spans="2:52" ht="8.1" customHeight="1" x14ac:dyDescent="0.25">
      <c r="B80" s="321"/>
      <c r="C80" s="321"/>
      <c r="D80" s="321"/>
      <c r="E80" s="323"/>
      <c r="F80" s="323"/>
      <c r="G80" s="323"/>
      <c r="H80" s="323"/>
      <c r="I80" s="323"/>
      <c r="J80" s="323"/>
      <c r="K80" s="323"/>
      <c r="L80" s="323"/>
      <c r="M80" s="323"/>
      <c r="N80" s="323"/>
      <c r="O80" s="323"/>
      <c r="P80" s="323"/>
      <c r="Q80" s="323"/>
      <c r="R80" s="323"/>
      <c r="S80" s="323"/>
      <c r="T80" s="323"/>
      <c r="U80" s="323"/>
      <c r="V80" s="323"/>
      <c r="W80" s="323"/>
      <c r="X80" s="323"/>
      <c r="AA80" s="335"/>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7"/>
    </row>
    <row r="81" spans="2:52" ht="8.1" customHeight="1" x14ac:dyDescent="0.25">
      <c r="B81" s="321"/>
      <c r="C81" s="321"/>
      <c r="D81" s="321"/>
      <c r="E81" s="323"/>
      <c r="F81" s="323"/>
      <c r="G81" s="323"/>
      <c r="H81" s="323"/>
      <c r="I81" s="323"/>
      <c r="J81" s="323"/>
      <c r="K81" s="323"/>
      <c r="L81" s="323"/>
      <c r="M81" s="323"/>
      <c r="N81" s="323"/>
      <c r="O81" s="323"/>
      <c r="P81" s="323"/>
      <c r="Q81" s="323"/>
      <c r="R81" s="323"/>
      <c r="S81" s="323"/>
      <c r="T81" s="323"/>
      <c r="U81" s="323"/>
      <c r="V81" s="323"/>
      <c r="W81" s="323"/>
      <c r="X81" s="323"/>
      <c r="AA81" s="335"/>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7"/>
    </row>
    <row r="82" spans="2:52" ht="8.1" customHeight="1" x14ac:dyDescent="0.25">
      <c r="B82" s="321"/>
      <c r="C82" s="321"/>
      <c r="D82" s="321"/>
      <c r="E82" s="323"/>
      <c r="F82" s="323"/>
      <c r="G82" s="323"/>
      <c r="H82" s="323"/>
      <c r="I82" s="323"/>
      <c r="J82" s="323"/>
      <c r="K82" s="323"/>
      <c r="L82" s="323"/>
      <c r="M82" s="323"/>
      <c r="N82" s="323"/>
      <c r="O82" s="323"/>
      <c r="P82" s="323"/>
      <c r="Q82" s="323"/>
      <c r="R82" s="323"/>
      <c r="S82" s="323"/>
      <c r="T82" s="323"/>
      <c r="U82" s="323"/>
      <c r="V82" s="323"/>
      <c r="W82" s="323"/>
      <c r="X82" s="323"/>
      <c r="AA82" s="33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339"/>
    </row>
    <row r="83" spans="2:52" ht="8.1" customHeight="1" x14ac:dyDescent="0.25">
      <c r="B83" s="321"/>
      <c r="C83" s="321"/>
      <c r="D83" s="321"/>
      <c r="E83" s="323"/>
      <c r="F83" s="323"/>
      <c r="G83" s="323"/>
      <c r="H83" s="323"/>
      <c r="I83" s="323"/>
      <c r="J83" s="323"/>
      <c r="K83" s="323"/>
      <c r="L83" s="323"/>
      <c r="M83" s="323"/>
      <c r="N83" s="323"/>
      <c r="O83" s="323"/>
      <c r="P83" s="323"/>
      <c r="Q83" s="323"/>
      <c r="R83" s="323"/>
      <c r="S83" s="323"/>
      <c r="T83" s="323"/>
      <c r="U83" s="323"/>
      <c r="V83" s="323"/>
      <c r="W83" s="323"/>
      <c r="X83" s="323"/>
      <c r="AA83" s="33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339"/>
    </row>
    <row r="84" spans="2:52" ht="8.1" customHeight="1" x14ac:dyDescent="0.2">
      <c r="I84" s="355" t="s">
        <v>11592</v>
      </c>
      <c r="J84" s="355"/>
      <c r="K84" s="355"/>
      <c r="L84" s="355"/>
      <c r="M84" s="355"/>
      <c r="N84" s="355"/>
      <c r="O84" s="355"/>
      <c r="P84" s="355"/>
      <c r="Q84" s="355"/>
      <c r="R84" s="355"/>
      <c r="S84" s="355"/>
      <c r="T84" s="51"/>
      <c r="AA84" s="33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339"/>
    </row>
    <row r="85" spans="2:52" ht="8.1" customHeight="1" x14ac:dyDescent="0.2">
      <c r="I85" s="355"/>
      <c r="J85" s="355"/>
      <c r="K85" s="355"/>
      <c r="L85" s="355"/>
      <c r="M85" s="355"/>
      <c r="N85" s="355"/>
      <c r="O85" s="355"/>
      <c r="P85" s="355"/>
      <c r="Q85" s="355"/>
      <c r="R85" s="355"/>
      <c r="S85" s="355"/>
      <c r="T85" s="51"/>
      <c r="AA85" s="33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339"/>
    </row>
    <row r="86" spans="2:52" ht="9.9499999999999993" customHeight="1" x14ac:dyDescent="0.25">
      <c r="I86" s="356" t="s">
        <v>150</v>
      </c>
      <c r="J86" s="357"/>
      <c r="K86" s="357"/>
      <c r="L86" s="357"/>
      <c r="M86" s="357"/>
      <c r="N86" s="357"/>
      <c r="O86" s="357"/>
      <c r="P86" s="357"/>
      <c r="Q86" s="357"/>
      <c r="R86" s="357"/>
      <c r="S86" s="358"/>
      <c r="T86" s="160"/>
      <c r="AA86" s="33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339"/>
    </row>
    <row r="87" spans="2:52" ht="8.1" customHeight="1" x14ac:dyDescent="0.25">
      <c r="I87" s="359"/>
      <c r="J87" s="360"/>
      <c r="K87" s="360"/>
      <c r="L87" s="360"/>
      <c r="M87" s="360"/>
      <c r="N87" s="360"/>
      <c r="O87" s="360"/>
      <c r="P87" s="360"/>
      <c r="Q87" s="360"/>
      <c r="R87" s="360"/>
      <c r="S87" s="361"/>
      <c r="T87" s="160"/>
      <c r="AA87" s="33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339"/>
    </row>
    <row r="88" spans="2:52" ht="8.1" customHeight="1" x14ac:dyDescent="0.25">
      <c r="I88" s="359"/>
      <c r="J88" s="360"/>
      <c r="K88" s="360"/>
      <c r="L88" s="360"/>
      <c r="M88" s="360"/>
      <c r="N88" s="360"/>
      <c r="O88" s="360"/>
      <c r="P88" s="360"/>
      <c r="Q88" s="360"/>
      <c r="R88" s="360"/>
      <c r="S88" s="361"/>
      <c r="T88" s="160"/>
      <c r="AA88" s="33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339"/>
    </row>
    <row r="89" spans="2:52" ht="8.1" customHeight="1" x14ac:dyDescent="0.25">
      <c r="I89" s="151"/>
      <c r="J89" s="322" t="s">
        <v>149</v>
      </c>
      <c r="K89" s="322"/>
      <c r="L89" s="322"/>
      <c r="M89" s="322"/>
      <c r="N89" s="322"/>
      <c r="O89" s="322"/>
      <c r="P89" s="322"/>
      <c r="Q89" s="322"/>
      <c r="R89" s="322"/>
      <c r="S89" s="54"/>
      <c r="AA89" s="33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339"/>
    </row>
    <row r="90" spans="2:52" ht="8.1" customHeight="1" x14ac:dyDescent="0.25">
      <c r="I90" s="151"/>
      <c r="J90" s="322"/>
      <c r="K90" s="322"/>
      <c r="L90" s="322"/>
      <c r="M90" s="322"/>
      <c r="N90" s="322"/>
      <c r="O90" s="322"/>
      <c r="P90" s="322"/>
      <c r="Q90" s="322"/>
      <c r="R90" s="322"/>
      <c r="S90" s="54"/>
      <c r="AA90" s="33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339"/>
    </row>
    <row r="91" spans="2:52" ht="8.1" customHeight="1" x14ac:dyDescent="0.25">
      <c r="I91" s="151"/>
      <c r="J91" s="322"/>
      <c r="K91" s="322"/>
      <c r="L91" s="322"/>
      <c r="M91" s="322"/>
      <c r="N91" s="322"/>
      <c r="O91" s="322"/>
      <c r="P91" s="322"/>
      <c r="Q91" s="322"/>
      <c r="R91" s="322"/>
      <c r="S91" s="54"/>
      <c r="AA91" s="33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339"/>
    </row>
    <row r="92" spans="2:52" ht="8.1" customHeight="1" x14ac:dyDescent="0.25">
      <c r="I92" s="151"/>
      <c r="J92" s="322"/>
      <c r="K92" s="322"/>
      <c r="L92" s="322"/>
      <c r="M92" s="322"/>
      <c r="N92" s="322"/>
      <c r="O92" s="322"/>
      <c r="P92" s="322"/>
      <c r="Q92" s="322"/>
      <c r="R92" s="322"/>
      <c r="S92" s="54"/>
      <c r="AA92" s="33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339"/>
    </row>
    <row r="93" spans="2:52" ht="8.1" customHeight="1" x14ac:dyDescent="0.25">
      <c r="I93" s="151"/>
      <c r="J93" s="322"/>
      <c r="K93" s="322"/>
      <c r="L93" s="322"/>
      <c r="M93" s="322"/>
      <c r="N93" s="322"/>
      <c r="O93" s="322"/>
      <c r="P93" s="322"/>
      <c r="Q93" s="322"/>
      <c r="R93" s="322"/>
      <c r="S93" s="54"/>
      <c r="AA93" s="33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339"/>
    </row>
    <row r="94" spans="2:52" ht="8.1" customHeight="1" x14ac:dyDescent="0.25">
      <c r="I94" s="151"/>
      <c r="J94" s="322"/>
      <c r="K94" s="322"/>
      <c r="L94" s="322"/>
      <c r="M94" s="322"/>
      <c r="N94" s="322"/>
      <c r="O94" s="322"/>
      <c r="P94" s="322"/>
      <c r="Q94" s="322"/>
      <c r="R94" s="322"/>
      <c r="S94" s="54"/>
      <c r="AA94" s="33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339"/>
    </row>
    <row r="95" spans="2:52" ht="8.1" customHeight="1" x14ac:dyDescent="0.25">
      <c r="I95" s="151"/>
      <c r="J95" s="322"/>
      <c r="K95" s="322"/>
      <c r="L95" s="322"/>
      <c r="M95" s="322"/>
      <c r="N95" s="322"/>
      <c r="O95" s="322"/>
      <c r="P95" s="322"/>
      <c r="Q95" s="322"/>
      <c r="R95" s="322"/>
      <c r="S95" s="54"/>
      <c r="AA95" s="33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339"/>
    </row>
    <row r="96" spans="2:52" ht="8.1" customHeight="1" x14ac:dyDescent="0.25">
      <c r="I96" s="151"/>
      <c r="J96" s="322"/>
      <c r="K96" s="322"/>
      <c r="L96" s="322"/>
      <c r="M96" s="322"/>
      <c r="N96" s="322"/>
      <c r="O96" s="322"/>
      <c r="P96" s="322"/>
      <c r="Q96" s="322"/>
      <c r="R96" s="322"/>
      <c r="S96" s="54"/>
      <c r="AA96" s="33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339"/>
    </row>
    <row r="97" spans="2:52" ht="8.1" customHeight="1" x14ac:dyDescent="0.25">
      <c r="I97" s="151"/>
      <c r="J97" s="322"/>
      <c r="K97" s="322"/>
      <c r="L97" s="322"/>
      <c r="M97" s="322"/>
      <c r="N97" s="322"/>
      <c r="O97" s="322"/>
      <c r="P97" s="322"/>
      <c r="Q97" s="322"/>
      <c r="R97" s="322"/>
      <c r="S97" s="54"/>
      <c r="AA97" s="33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339"/>
    </row>
    <row r="98" spans="2:52" ht="8.1" customHeight="1" x14ac:dyDescent="0.25">
      <c r="I98" s="151"/>
      <c r="J98" s="322"/>
      <c r="K98" s="322"/>
      <c r="L98" s="322"/>
      <c r="M98" s="322"/>
      <c r="N98" s="322"/>
      <c r="O98" s="322"/>
      <c r="P98" s="322"/>
      <c r="Q98" s="322"/>
      <c r="R98" s="322"/>
      <c r="S98" s="54"/>
      <c r="AA98" s="33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339"/>
    </row>
    <row r="99" spans="2:52" ht="8.1" customHeight="1" x14ac:dyDescent="0.25">
      <c r="I99" s="151"/>
      <c r="J99" s="322"/>
      <c r="K99" s="322"/>
      <c r="L99" s="322"/>
      <c r="M99" s="322"/>
      <c r="N99" s="322"/>
      <c r="O99" s="322"/>
      <c r="P99" s="322"/>
      <c r="Q99" s="322"/>
      <c r="R99" s="322"/>
      <c r="S99" s="54"/>
      <c r="AA99" s="33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339"/>
    </row>
    <row r="100" spans="2:52" ht="8.1" customHeight="1" x14ac:dyDescent="0.25">
      <c r="I100" s="151"/>
      <c r="J100" s="322"/>
      <c r="K100" s="322"/>
      <c r="L100" s="322"/>
      <c r="M100" s="322"/>
      <c r="N100" s="322"/>
      <c r="O100" s="322"/>
      <c r="P100" s="322"/>
      <c r="Q100" s="322"/>
      <c r="R100" s="322"/>
      <c r="S100" s="54"/>
      <c r="AA100" s="33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339"/>
    </row>
    <row r="101" spans="2:52" ht="8.1" customHeight="1" x14ac:dyDescent="0.25">
      <c r="I101" s="153"/>
      <c r="J101" s="154"/>
      <c r="K101" s="154"/>
      <c r="L101" s="154"/>
      <c r="M101" s="154"/>
      <c r="N101" s="154"/>
      <c r="O101" s="154"/>
      <c r="P101" s="154"/>
      <c r="Q101" s="154"/>
      <c r="R101" s="154"/>
      <c r="S101" s="155"/>
      <c r="AA101" s="33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339"/>
    </row>
    <row r="102" spans="2:52" ht="8.1" customHeight="1" x14ac:dyDescent="0.25">
      <c r="I102" s="152"/>
      <c r="J102" s="152"/>
      <c r="K102" s="152"/>
      <c r="L102" s="152"/>
      <c r="M102" s="152"/>
      <c r="N102" s="152"/>
      <c r="O102" s="152"/>
      <c r="P102" s="152"/>
      <c r="Q102" s="152"/>
      <c r="R102" s="152"/>
      <c r="S102" s="152"/>
      <c r="AA102" s="33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339"/>
    </row>
    <row r="103" spans="2:52" ht="9.9499999999999993" customHeight="1" x14ac:dyDescent="0.2">
      <c r="B103" s="346" t="s">
        <v>11308</v>
      </c>
      <c r="C103" s="346"/>
      <c r="D103" s="346"/>
      <c r="E103" s="346"/>
      <c r="F103" s="346"/>
      <c r="G103" s="346"/>
      <c r="H103" s="346"/>
      <c r="I103" s="346"/>
      <c r="J103" s="346"/>
      <c r="K103" s="145"/>
      <c r="L103" s="145"/>
      <c r="M103" s="145"/>
      <c r="N103" s="145"/>
      <c r="O103" s="145"/>
      <c r="P103" s="145"/>
      <c r="Q103" s="145"/>
      <c r="R103" s="145"/>
      <c r="S103" s="145"/>
      <c r="T103" s="145"/>
      <c r="U103" s="145"/>
      <c r="V103" s="145"/>
      <c r="W103" s="145"/>
      <c r="X103" s="145"/>
      <c r="Y103" s="145"/>
      <c r="Z103" s="145"/>
      <c r="AA103" s="33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339"/>
    </row>
    <row r="104" spans="2:52" ht="9.9499999999999993" customHeight="1" x14ac:dyDescent="0.2">
      <c r="B104" s="346"/>
      <c r="C104" s="346"/>
      <c r="D104" s="346"/>
      <c r="E104" s="346"/>
      <c r="F104" s="346"/>
      <c r="G104" s="346"/>
      <c r="H104" s="346"/>
      <c r="I104" s="346"/>
      <c r="J104" s="346"/>
      <c r="K104" s="145"/>
      <c r="L104" s="145"/>
      <c r="M104" s="145"/>
      <c r="N104" s="145"/>
      <c r="O104" s="145"/>
      <c r="P104" s="145"/>
      <c r="Q104" s="145"/>
      <c r="R104" s="145"/>
      <c r="S104" s="145"/>
      <c r="T104" s="145"/>
      <c r="U104" s="145"/>
      <c r="V104" s="145"/>
      <c r="W104" s="145"/>
      <c r="X104" s="145"/>
      <c r="Y104" s="145"/>
      <c r="Z104" s="145"/>
      <c r="AA104" s="340"/>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341"/>
    </row>
  </sheetData>
  <mergeCells count="167">
    <mergeCell ref="U74:X75"/>
    <mergeCell ref="B76:D83"/>
    <mergeCell ref="E76:X83"/>
    <mergeCell ref="AA82:AZ104"/>
    <mergeCell ref="I84:S85"/>
    <mergeCell ref="I86:S88"/>
    <mergeCell ref="J89:R100"/>
    <mergeCell ref="B103:J104"/>
    <mergeCell ref="AM63:AN64"/>
    <mergeCell ref="AA66:AZ81"/>
    <mergeCell ref="C67:D75"/>
    <mergeCell ref="E67:K69"/>
    <mergeCell ref="L67:X69"/>
    <mergeCell ref="E70:T71"/>
    <mergeCell ref="U70:X71"/>
    <mergeCell ref="E72:T73"/>
    <mergeCell ref="U72:X73"/>
    <mergeCell ref="E74:T75"/>
    <mergeCell ref="C63:D64"/>
    <mergeCell ref="E63:K64"/>
    <mergeCell ref="L63:N64"/>
    <mergeCell ref="O63:U64"/>
    <mergeCell ref="V63:X64"/>
    <mergeCell ref="Y63:AB64"/>
    <mergeCell ref="Y61:AB62"/>
    <mergeCell ref="AC61:AD62"/>
    <mergeCell ref="AE61:AG62"/>
    <mergeCell ref="AH61:AI62"/>
    <mergeCell ref="AJ61:AN62"/>
    <mergeCell ref="AO61:AZ64"/>
    <mergeCell ref="AC63:AD64"/>
    <mergeCell ref="AE63:AG64"/>
    <mergeCell ref="AH63:AI64"/>
    <mergeCell ref="AJ63:AL64"/>
    <mergeCell ref="U56:X56"/>
    <mergeCell ref="C57:AZ58"/>
    <mergeCell ref="C59:X60"/>
    <mergeCell ref="Y59:AN60"/>
    <mergeCell ref="AO59:AZ60"/>
    <mergeCell ref="C61:D62"/>
    <mergeCell ref="E61:K62"/>
    <mergeCell ref="L61:N62"/>
    <mergeCell ref="O61:U62"/>
    <mergeCell ref="V61:X62"/>
    <mergeCell ref="AV52:AX56"/>
    <mergeCell ref="AY52:AZ56"/>
    <mergeCell ref="E54:F55"/>
    <mergeCell ref="G54:G55"/>
    <mergeCell ref="H54:H55"/>
    <mergeCell ref="I54:I55"/>
    <mergeCell ref="U54:V55"/>
    <mergeCell ref="W54:W55"/>
    <mergeCell ref="X54:X55"/>
    <mergeCell ref="E56:I56"/>
    <mergeCell ref="C50:D56"/>
    <mergeCell ref="E50:AZ51"/>
    <mergeCell ref="E52:I53"/>
    <mergeCell ref="J52:J56"/>
    <mergeCell ref="K52:T56"/>
    <mergeCell ref="U52:X53"/>
    <mergeCell ref="Y52:Y56"/>
    <mergeCell ref="Z52:AO56"/>
    <mergeCell ref="AP52:AS56"/>
    <mergeCell ref="AT52:AU56"/>
    <mergeCell ref="AK48:AN49"/>
    <mergeCell ref="AO48:AP49"/>
    <mergeCell ref="AQ48:AS49"/>
    <mergeCell ref="AT48:AU49"/>
    <mergeCell ref="AV48:AX49"/>
    <mergeCell ref="AY48:AZ49"/>
    <mergeCell ref="AK46:AN47"/>
    <mergeCell ref="AO46:AP47"/>
    <mergeCell ref="AQ46:AS47"/>
    <mergeCell ref="AT46:AU47"/>
    <mergeCell ref="AV46:AZ47"/>
    <mergeCell ref="C48:D49"/>
    <mergeCell ref="E48:W49"/>
    <mergeCell ref="X48:Z49"/>
    <mergeCell ref="AA48:AG49"/>
    <mergeCell ref="AH48:AJ49"/>
    <mergeCell ref="AQ42:AS43"/>
    <mergeCell ref="AU42:AV43"/>
    <mergeCell ref="AW42:AZ43"/>
    <mergeCell ref="C43:H43"/>
    <mergeCell ref="C44:AZ45"/>
    <mergeCell ref="C46:D47"/>
    <mergeCell ref="E46:W47"/>
    <mergeCell ref="X46:Z47"/>
    <mergeCell ref="AA46:AG47"/>
    <mergeCell ref="AH46:AJ47"/>
    <mergeCell ref="AD41:AI41"/>
    <mergeCell ref="I42:K43"/>
    <mergeCell ref="L42:AC43"/>
    <mergeCell ref="AD42:AI43"/>
    <mergeCell ref="AJ42:AN43"/>
    <mergeCell ref="AO42:AP43"/>
    <mergeCell ref="I40:L41"/>
    <mergeCell ref="M40:AC41"/>
    <mergeCell ref="C41:E42"/>
    <mergeCell ref="F41:F42"/>
    <mergeCell ref="G41:G42"/>
    <mergeCell ref="H41:H42"/>
    <mergeCell ref="C36:H40"/>
    <mergeCell ref="I36:K39"/>
    <mergeCell ref="L36:AC39"/>
    <mergeCell ref="AJ37:AM37"/>
    <mergeCell ref="AN37:AZ37"/>
    <mergeCell ref="AJ38:AZ41"/>
    <mergeCell ref="AD39:AF40"/>
    <mergeCell ref="AG39:AG40"/>
    <mergeCell ref="AH39:AH40"/>
    <mergeCell ref="AI39:AI40"/>
    <mergeCell ref="AD32:AI38"/>
    <mergeCell ref="AJ32:AM32"/>
    <mergeCell ref="AN32:AZ32"/>
    <mergeCell ref="I33:K33"/>
    <mergeCell ref="AJ33:AZ36"/>
    <mergeCell ref="I34:AC35"/>
    <mergeCell ref="I27:L31"/>
    <mergeCell ref="M27:AC31"/>
    <mergeCell ref="AN29:AX31"/>
    <mergeCell ref="AY29:AZ31"/>
    <mergeCell ref="C32:E33"/>
    <mergeCell ref="F32:F33"/>
    <mergeCell ref="G32:G33"/>
    <mergeCell ref="H32:H33"/>
    <mergeCell ref="I32:K32"/>
    <mergeCell ref="L32:AC33"/>
    <mergeCell ref="C21:H31"/>
    <mergeCell ref="I21:J22"/>
    <mergeCell ref="K21:S22"/>
    <mergeCell ref="T21:AC22"/>
    <mergeCell ref="AD21:AI25"/>
    <mergeCell ref="AJ21:AZ25"/>
    <mergeCell ref="I23:AC26"/>
    <mergeCell ref="AD26:AM31"/>
    <mergeCell ref="AN26:AX28"/>
    <mergeCell ref="AY26:AZ28"/>
    <mergeCell ref="AJ13:AZ20"/>
    <mergeCell ref="C15:H20"/>
    <mergeCell ref="I15:W20"/>
    <mergeCell ref="X15:AC15"/>
    <mergeCell ref="X16:Z19"/>
    <mergeCell ref="AA16:AA19"/>
    <mergeCell ref="AB16:AB19"/>
    <mergeCell ref="AC16:AC19"/>
    <mergeCell ref="X20:AC20"/>
    <mergeCell ref="AD10:AI12"/>
    <mergeCell ref="AJ10:AZ12"/>
    <mergeCell ref="C13:H14"/>
    <mergeCell ref="I13:M14"/>
    <mergeCell ref="N13:O14"/>
    <mergeCell ref="P13:R14"/>
    <mergeCell ref="S13:T14"/>
    <mergeCell ref="U13:W14"/>
    <mergeCell ref="X13:AC14"/>
    <mergeCell ref="AD13:AI20"/>
    <mergeCell ref="C1:AZ3"/>
    <mergeCell ref="C4:AC6"/>
    <mergeCell ref="AJ5:AZ6"/>
    <mergeCell ref="C7:H8"/>
    <mergeCell ref="I7:AC8"/>
    <mergeCell ref="AD7:AI9"/>
    <mergeCell ref="AJ7:AZ9"/>
    <mergeCell ref="C9:H12"/>
    <mergeCell ref="I9:V12"/>
    <mergeCell ref="W9:AC12"/>
  </mergeCells>
  <phoneticPr fontId="2"/>
  <printOptions horizontalCentered="1" verticalCentered="1"/>
  <pageMargins left="0.39370078740157483" right="0.39370078740157483" top="0.27559055118110237" bottom="0.27559055118110237"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4">
    <pageSetUpPr fitToPage="1"/>
  </sheetPr>
  <dimension ref="A1:BB109"/>
  <sheetViews>
    <sheetView showGridLines="0" workbookViewId="0">
      <selection activeCell="H12" sqref="H12:AD12"/>
    </sheetView>
  </sheetViews>
  <sheetFormatPr defaultColWidth="1.44140625" defaultRowHeight="8.1" customHeight="1" x14ac:dyDescent="0.25"/>
  <cols>
    <col min="1" max="49" width="1.44140625" style="149"/>
    <col min="50" max="50" width="1.77734375" style="149" customWidth="1"/>
    <col min="51" max="16384" width="1.44140625" style="149"/>
  </cols>
  <sheetData>
    <row r="1" spans="1:54" ht="8.1" customHeight="1" x14ac:dyDescent="0.25">
      <c r="AS1" s="490" t="s">
        <v>11503</v>
      </c>
      <c r="AT1" s="490"/>
      <c r="AU1" s="490"/>
      <c r="AV1" s="490"/>
      <c r="AW1" s="490"/>
      <c r="AX1" s="490"/>
      <c r="AY1" s="490"/>
      <c r="AZ1" s="490"/>
      <c r="BA1" s="490"/>
      <c r="BB1" s="490"/>
    </row>
    <row r="2" spans="1:54" ht="8.1" customHeight="1" x14ac:dyDescent="0.25">
      <c r="AS2" s="490"/>
      <c r="AT2" s="490"/>
      <c r="AU2" s="490"/>
      <c r="AV2" s="490"/>
      <c r="AW2" s="490"/>
      <c r="AX2" s="490"/>
      <c r="AY2" s="490"/>
      <c r="AZ2" s="490"/>
      <c r="BA2" s="490"/>
      <c r="BB2" s="490"/>
    </row>
    <row r="3" spans="1:54" ht="8.1" customHeight="1" thickBot="1" x14ac:dyDescent="0.3">
      <c r="AS3" s="491"/>
      <c r="AT3" s="491"/>
      <c r="AU3" s="491"/>
      <c r="AV3" s="491"/>
      <c r="AW3" s="491"/>
      <c r="AX3" s="491"/>
      <c r="AY3" s="491"/>
      <c r="AZ3" s="491"/>
      <c r="BA3" s="491"/>
      <c r="BB3" s="491"/>
    </row>
    <row r="4" spans="1:54" ht="8.1" customHeight="1" thickTop="1" x14ac:dyDescent="0.25">
      <c r="A4" s="225" t="s">
        <v>11320</v>
      </c>
      <c r="B4" s="225"/>
      <c r="C4" s="225"/>
      <c r="D4" s="225"/>
      <c r="E4" s="459"/>
      <c r="F4" s="459"/>
      <c r="G4" s="459"/>
      <c r="H4" s="459"/>
      <c r="I4" s="459"/>
      <c r="J4" s="459"/>
      <c r="K4" s="459"/>
      <c r="L4" s="459"/>
      <c r="M4" s="459"/>
      <c r="N4" s="459"/>
      <c r="O4" s="459"/>
      <c r="P4" s="459"/>
      <c r="Q4" s="459"/>
      <c r="R4" s="459"/>
      <c r="T4" s="225" t="s">
        <v>145</v>
      </c>
      <c r="U4" s="225"/>
      <c r="V4" s="225"/>
      <c r="W4" s="225"/>
      <c r="X4" s="459" t="s">
        <v>450</v>
      </c>
      <c r="Y4" s="459"/>
      <c r="Z4" s="459"/>
      <c r="AA4" s="459"/>
      <c r="AB4" s="459"/>
      <c r="AC4" s="459"/>
      <c r="AD4" s="459"/>
      <c r="AE4" s="459"/>
      <c r="AF4" s="459"/>
      <c r="AG4" s="459"/>
      <c r="AH4" s="459"/>
      <c r="AI4" s="459"/>
      <c r="AJ4" s="459"/>
      <c r="AK4" s="459"/>
      <c r="AM4" s="460" t="s">
        <v>221</v>
      </c>
      <c r="AN4" s="363"/>
      <c r="AO4" s="363"/>
      <c r="AP4" s="363"/>
      <c r="AQ4" s="450"/>
      <c r="AR4" s="451"/>
      <c r="AS4" s="451"/>
      <c r="AT4" s="451"/>
      <c r="AU4" s="451"/>
      <c r="AV4" s="451"/>
      <c r="AW4" s="451"/>
      <c r="AX4" s="451"/>
      <c r="AY4" s="451"/>
      <c r="AZ4" s="451"/>
      <c r="BA4" s="451"/>
      <c r="BB4" s="452"/>
    </row>
    <row r="5" spans="1:54" ht="8.1" customHeight="1" x14ac:dyDescent="0.25">
      <c r="A5" s="225"/>
      <c r="B5" s="225"/>
      <c r="C5" s="225"/>
      <c r="D5" s="225"/>
      <c r="E5" s="459"/>
      <c r="F5" s="459"/>
      <c r="G5" s="459"/>
      <c r="H5" s="459"/>
      <c r="I5" s="459"/>
      <c r="J5" s="459"/>
      <c r="K5" s="459"/>
      <c r="L5" s="459"/>
      <c r="M5" s="459"/>
      <c r="N5" s="459"/>
      <c r="O5" s="459"/>
      <c r="P5" s="459"/>
      <c r="Q5" s="459"/>
      <c r="R5" s="459"/>
      <c r="T5" s="225"/>
      <c r="U5" s="225"/>
      <c r="V5" s="225"/>
      <c r="W5" s="225"/>
      <c r="X5" s="459"/>
      <c r="Y5" s="459"/>
      <c r="Z5" s="459"/>
      <c r="AA5" s="459"/>
      <c r="AB5" s="459"/>
      <c r="AC5" s="459"/>
      <c r="AD5" s="459"/>
      <c r="AE5" s="459"/>
      <c r="AF5" s="459"/>
      <c r="AG5" s="459"/>
      <c r="AH5" s="459"/>
      <c r="AI5" s="459"/>
      <c r="AJ5" s="459"/>
      <c r="AK5" s="459"/>
      <c r="AM5" s="461"/>
      <c r="AN5" s="206"/>
      <c r="AO5" s="206"/>
      <c r="AP5" s="206"/>
      <c r="AQ5" s="453"/>
      <c r="AR5" s="454"/>
      <c r="AS5" s="454"/>
      <c r="AT5" s="454"/>
      <c r="AU5" s="454"/>
      <c r="AV5" s="454"/>
      <c r="AW5" s="454"/>
      <c r="AX5" s="454"/>
      <c r="AY5" s="454"/>
      <c r="AZ5" s="454"/>
      <c r="BA5" s="454"/>
      <c r="BB5" s="455"/>
    </row>
    <row r="6" spans="1:54" ht="8.1" customHeight="1" x14ac:dyDescent="0.25">
      <c r="A6" s="225"/>
      <c r="B6" s="225"/>
      <c r="C6" s="225"/>
      <c r="D6" s="225"/>
      <c r="E6" s="459"/>
      <c r="F6" s="459"/>
      <c r="G6" s="459"/>
      <c r="H6" s="459"/>
      <c r="I6" s="459"/>
      <c r="J6" s="459"/>
      <c r="K6" s="459"/>
      <c r="L6" s="459"/>
      <c r="M6" s="459"/>
      <c r="N6" s="459"/>
      <c r="O6" s="459"/>
      <c r="P6" s="459"/>
      <c r="Q6" s="459"/>
      <c r="R6" s="459"/>
      <c r="T6" s="225"/>
      <c r="U6" s="225"/>
      <c r="V6" s="225"/>
      <c r="W6" s="225"/>
      <c r="X6" s="459"/>
      <c r="Y6" s="459"/>
      <c r="Z6" s="459"/>
      <c r="AA6" s="459"/>
      <c r="AB6" s="459"/>
      <c r="AC6" s="459"/>
      <c r="AD6" s="459"/>
      <c r="AE6" s="459"/>
      <c r="AF6" s="459"/>
      <c r="AG6" s="459"/>
      <c r="AH6" s="459"/>
      <c r="AI6" s="459"/>
      <c r="AJ6" s="459"/>
      <c r="AK6" s="459"/>
      <c r="AM6" s="461"/>
      <c r="AN6" s="206"/>
      <c r="AO6" s="206"/>
      <c r="AP6" s="206"/>
      <c r="AQ6" s="453"/>
      <c r="AR6" s="454"/>
      <c r="AS6" s="454"/>
      <c r="AT6" s="454"/>
      <c r="AU6" s="454"/>
      <c r="AV6" s="454"/>
      <c r="AW6" s="454"/>
      <c r="AX6" s="454"/>
      <c r="AY6" s="454"/>
      <c r="AZ6" s="454"/>
      <c r="BA6" s="454"/>
      <c r="BB6" s="455"/>
    </row>
    <row r="7" spans="1:54" ht="8.1" customHeight="1" thickBot="1" x14ac:dyDescent="0.3">
      <c r="A7" s="225"/>
      <c r="B7" s="225"/>
      <c r="C7" s="225"/>
      <c r="D7" s="225"/>
      <c r="E7" s="459"/>
      <c r="F7" s="459"/>
      <c r="G7" s="459"/>
      <c r="H7" s="459"/>
      <c r="I7" s="459"/>
      <c r="J7" s="459"/>
      <c r="K7" s="459"/>
      <c r="L7" s="459"/>
      <c r="M7" s="459"/>
      <c r="N7" s="459"/>
      <c r="O7" s="459"/>
      <c r="P7" s="459"/>
      <c r="Q7" s="459"/>
      <c r="R7" s="459"/>
      <c r="T7" s="225"/>
      <c r="U7" s="225"/>
      <c r="V7" s="225"/>
      <c r="W7" s="225"/>
      <c r="X7" s="459"/>
      <c r="Y7" s="459"/>
      <c r="Z7" s="459"/>
      <c r="AA7" s="459"/>
      <c r="AB7" s="459"/>
      <c r="AC7" s="459"/>
      <c r="AD7" s="459"/>
      <c r="AE7" s="459"/>
      <c r="AF7" s="459"/>
      <c r="AG7" s="459"/>
      <c r="AH7" s="459"/>
      <c r="AI7" s="459"/>
      <c r="AJ7" s="459"/>
      <c r="AK7" s="459"/>
      <c r="AM7" s="462"/>
      <c r="AN7" s="463"/>
      <c r="AO7" s="463"/>
      <c r="AP7" s="463"/>
      <c r="AQ7" s="456"/>
      <c r="AR7" s="457"/>
      <c r="AS7" s="457"/>
      <c r="AT7" s="457"/>
      <c r="AU7" s="457"/>
      <c r="AV7" s="457"/>
      <c r="AW7" s="457"/>
      <c r="AX7" s="457"/>
      <c r="AY7" s="457"/>
      <c r="AZ7" s="457"/>
      <c r="BA7" s="457"/>
      <c r="BB7" s="458"/>
    </row>
    <row r="8" spans="1:54" ht="8.1" customHeight="1" thickTop="1" x14ac:dyDescent="0.25"/>
    <row r="9" spans="1:54" ht="8.1" customHeight="1" x14ac:dyDescent="0.25">
      <c r="A9" s="187" t="s">
        <v>11282</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row>
    <row r="10" spans="1:54" ht="8.1" customHeight="1" x14ac:dyDescent="0.2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row>
    <row r="11" spans="1:54" ht="8.1" customHeight="1" x14ac:dyDescent="0.2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row>
    <row r="12" spans="1:54" ht="8.1" customHeight="1" x14ac:dyDescent="0.25">
      <c r="A12" s="410" t="s">
        <v>220</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2"/>
      <c r="AS12" s="412"/>
      <c r="AT12" s="412"/>
      <c r="AU12" s="412"/>
      <c r="AV12" s="412"/>
      <c r="AW12" s="412"/>
      <c r="AX12" s="412"/>
      <c r="AY12" s="412"/>
      <c r="AZ12" s="412"/>
      <c r="BA12" s="412"/>
      <c r="BB12" s="412"/>
    </row>
    <row r="13" spans="1:54" ht="8.1" customHeight="1" thickBot="1" x14ac:dyDescent="0.3">
      <c r="A13" s="411"/>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3"/>
      <c r="AS13" s="413"/>
      <c r="AT13" s="413"/>
      <c r="AU13" s="413"/>
      <c r="AV13" s="413"/>
      <c r="AW13" s="413"/>
      <c r="AX13" s="413"/>
      <c r="AY13" s="413"/>
      <c r="AZ13" s="413"/>
      <c r="BA13" s="413"/>
      <c r="BB13" s="413"/>
    </row>
    <row r="14" spans="1:54" ht="8.1" customHeight="1" thickBot="1" x14ac:dyDescent="0.3">
      <c r="A14" s="464"/>
      <c r="B14" s="464"/>
      <c r="C14" s="464"/>
      <c r="D14" s="441" t="s">
        <v>219</v>
      </c>
      <c r="E14" s="441"/>
      <c r="F14" s="441"/>
      <c r="G14" s="441"/>
      <c r="H14" s="441"/>
      <c r="I14" s="441"/>
      <c r="J14" s="441"/>
      <c r="K14" s="441"/>
      <c r="L14" s="441"/>
      <c r="M14" s="441"/>
      <c r="N14" s="441" t="s">
        <v>67</v>
      </c>
      <c r="O14" s="441"/>
      <c r="P14" s="441"/>
      <c r="Q14" s="441"/>
      <c r="R14" s="441"/>
      <c r="S14" s="441"/>
      <c r="T14" s="441"/>
      <c r="U14" s="441"/>
      <c r="V14" s="441"/>
      <c r="W14" s="441"/>
      <c r="X14" s="442" t="s">
        <v>218</v>
      </c>
      <c r="Y14" s="442"/>
      <c r="Z14" s="442"/>
      <c r="AA14" s="442"/>
      <c r="AB14" s="442"/>
      <c r="AC14" s="442"/>
      <c r="AD14" s="442"/>
      <c r="AE14" s="442"/>
      <c r="AF14" s="442"/>
      <c r="AG14" s="442"/>
      <c r="AH14" s="442"/>
      <c r="AI14" s="442"/>
      <c r="AJ14" s="442"/>
      <c r="AK14" s="442"/>
      <c r="AL14" s="442"/>
      <c r="AM14" s="442"/>
      <c r="AN14" s="442"/>
      <c r="AO14" s="442"/>
      <c r="AP14" s="442"/>
      <c r="AQ14" s="442"/>
      <c r="AR14" s="466" t="s">
        <v>217</v>
      </c>
      <c r="AS14" s="466"/>
      <c r="AT14" s="466"/>
      <c r="AU14" s="466"/>
      <c r="AV14" s="466"/>
      <c r="AW14" s="466"/>
      <c r="AX14" s="466"/>
      <c r="AY14" s="466"/>
      <c r="AZ14" s="466"/>
      <c r="BA14" s="466"/>
      <c r="BB14" s="466"/>
    </row>
    <row r="15" spans="1:54" ht="3.95" customHeight="1" thickBot="1" x14ac:dyDescent="0.3">
      <c r="A15" s="464"/>
      <c r="B15" s="464"/>
      <c r="C15" s="464"/>
      <c r="D15" s="441"/>
      <c r="E15" s="441"/>
      <c r="F15" s="441"/>
      <c r="G15" s="441"/>
      <c r="H15" s="441"/>
      <c r="I15" s="441"/>
      <c r="J15" s="441"/>
      <c r="K15" s="441"/>
      <c r="L15" s="441"/>
      <c r="M15" s="441"/>
      <c r="N15" s="441"/>
      <c r="O15" s="441"/>
      <c r="P15" s="441"/>
      <c r="Q15" s="441"/>
      <c r="R15" s="441"/>
      <c r="S15" s="441"/>
      <c r="T15" s="441"/>
      <c r="U15" s="441"/>
      <c r="V15" s="441"/>
      <c r="W15" s="441"/>
      <c r="X15" s="442"/>
      <c r="Y15" s="442"/>
      <c r="Z15" s="442"/>
      <c r="AA15" s="442"/>
      <c r="AB15" s="442"/>
      <c r="AC15" s="442"/>
      <c r="AD15" s="442"/>
      <c r="AE15" s="442"/>
      <c r="AF15" s="442"/>
      <c r="AG15" s="442"/>
      <c r="AH15" s="442"/>
      <c r="AI15" s="442"/>
      <c r="AJ15" s="442"/>
      <c r="AK15" s="442"/>
      <c r="AL15" s="442"/>
      <c r="AM15" s="442"/>
      <c r="AN15" s="442"/>
      <c r="AO15" s="442"/>
      <c r="AP15" s="442"/>
      <c r="AQ15" s="442"/>
      <c r="AR15" s="467"/>
      <c r="AS15" s="467"/>
      <c r="AT15" s="467"/>
      <c r="AU15" s="467"/>
      <c r="AV15" s="467"/>
      <c r="AW15" s="467"/>
      <c r="AX15" s="467"/>
      <c r="AY15" s="467"/>
      <c r="AZ15" s="467"/>
      <c r="BA15" s="467"/>
      <c r="BB15" s="467"/>
    </row>
    <row r="16" spans="1:54" ht="3.95" customHeight="1" thickBot="1" x14ac:dyDescent="0.3">
      <c r="A16" s="464"/>
      <c r="B16" s="464"/>
      <c r="C16" s="464"/>
      <c r="D16" s="441"/>
      <c r="E16" s="441"/>
      <c r="F16" s="441"/>
      <c r="G16" s="441"/>
      <c r="H16" s="441"/>
      <c r="I16" s="441"/>
      <c r="J16" s="441"/>
      <c r="K16" s="441"/>
      <c r="L16" s="441"/>
      <c r="M16" s="441"/>
      <c r="N16" s="441"/>
      <c r="O16" s="441"/>
      <c r="P16" s="44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442"/>
      <c r="AN16" s="442"/>
      <c r="AO16" s="442"/>
      <c r="AP16" s="442"/>
      <c r="AQ16" s="442"/>
      <c r="AR16" s="468" t="s">
        <v>212</v>
      </c>
      <c r="AS16" s="469"/>
      <c r="AT16" s="469"/>
      <c r="AU16" s="469"/>
      <c r="AV16" s="469"/>
      <c r="AW16" s="469"/>
      <c r="AX16" s="469"/>
      <c r="AY16" s="469" t="s">
        <v>211</v>
      </c>
      <c r="AZ16" s="469"/>
      <c r="BA16" s="469"/>
      <c r="BB16" s="472"/>
    </row>
    <row r="17" spans="1:54" ht="8.1" customHeight="1" thickBot="1" x14ac:dyDescent="0.3">
      <c r="A17" s="464"/>
      <c r="B17" s="464"/>
      <c r="C17" s="464"/>
      <c r="D17" s="441"/>
      <c r="E17" s="441"/>
      <c r="F17" s="441"/>
      <c r="G17" s="441"/>
      <c r="H17" s="441"/>
      <c r="I17" s="441"/>
      <c r="J17" s="441"/>
      <c r="K17" s="441"/>
      <c r="L17" s="441"/>
      <c r="M17" s="441"/>
      <c r="N17" s="441"/>
      <c r="O17" s="441"/>
      <c r="P17" s="441"/>
      <c r="Q17" s="441"/>
      <c r="R17" s="441"/>
      <c r="S17" s="441"/>
      <c r="T17" s="441"/>
      <c r="U17" s="441"/>
      <c r="V17" s="441"/>
      <c r="W17" s="441"/>
      <c r="X17" s="442"/>
      <c r="Y17" s="442"/>
      <c r="Z17" s="442"/>
      <c r="AA17" s="442"/>
      <c r="AB17" s="442"/>
      <c r="AC17" s="442"/>
      <c r="AD17" s="442"/>
      <c r="AE17" s="442"/>
      <c r="AF17" s="442"/>
      <c r="AG17" s="442"/>
      <c r="AH17" s="442"/>
      <c r="AI17" s="442"/>
      <c r="AJ17" s="442"/>
      <c r="AK17" s="442"/>
      <c r="AL17" s="442"/>
      <c r="AM17" s="442"/>
      <c r="AN17" s="442"/>
      <c r="AO17" s="442"/>
      <c r="AP17" s="442"/>
      <c r="AQ17" s="442"/>
      <c r="AR17" s="470"/>
      <c r="AS17" s="471"/>
      <c r="AT17" s="471"/>
      <c r="AU17" s="471"/>
      <c r="AV17" s="471"/>
      <c r="AW17" s="471"/>
      <c r="AX17" s="471"/>
      <c r="AY17" s="471"/>
      <c r="AZ17" s="471"/>
      <c r="BA17" s="471"/>
      <c r="BB17" s="473"/>
    </row>
    <row r="18" spans="1:54" ht="8.1" customHeight="1" thickBot="1" x14ac:dyDescent="0.3">
      <c r="A18" s="464"/>
      <c r="B18" s="464"/>
      <c r="C18" s="464"/>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15" t="s">
        <v>11588</v>
      </c>
      <c r="AS18" s="416"/>
      <c r="AT18" s="416"/>
      <c r="AU18" s="416"/>
      <c r="AV18" s="416"/>
      <c r="AW18" s="416"/>
      <c r="AX18" s="416"/>
      <c r="AY18" s="476"/>
      <c r="AZ18" s="474"/>
      <c r="BA18" s="474"/>
      <c r="BB18" s="475"/>
    </row>
    <row r="19" spans="1:54" ht="8.1" customHeight="1" thickBot="1" x14ac:dyDescent="0.3">
      <c r="A19" s="464"/>
      <c r="B19" s="464"/>
      <c r="C19" s="464"/>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17"/>
      <c r="AS19" s="418"/>
      <c r="AT19" s="418"/>
      <c r="AU19" s="418"/>
      <c r="AV19" s="418"/>
      <c r="AW19" s="418"/>
      <c r="AX19" s="418"/>
      <c r="AY19" s="476"/>
      <c r="AZ19" s="474"/>
      <c r="BA19" s="474"/>
      <c r="BB19" s="475"/>
    </row>
    <row r="20" spans="1:54" ht="3.95" customHeight="1" thickBot="1" x14ac:dyDescent="0.3">
      <c r="A20" s="464"/>
      <c r="B20" s="464"/>
      <c r="C20" s="464"/>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17"/>
      <c r="AS20" s="418"/>
      <c r="AT20" s="418"/>
      <c r="AU20" s="418"/>
      <c r="AV20" s="418"/>
      <c r="AW20" s="418"/>
      <c r="AX20" s="418"/>
      <c r="AY20" s="476"/>
      <c r="AZ20" s="474"/>
      <c r="BA20" s="474"/>
      <c r="BB20" s="475"/>
    </row>
    <row r="21" spans="1:54" ht="3.95" customHeight="1" thickBot="1" x14ac:dyDescent="0.3">
      <c r="A21" s="464"/>
      <c r="B21" s="464"/>
      <c r="C21" s="464"/>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19" t="s">
        <v>11589</v>
      </c>
      <c r="AS21" s="420"/>
      <c r="AT21" s="420"/>
      <c r="AU21" s="420"/>
      <c r="AV21" s="420"/>
      <c r="AW21" s="420"/>
      <c r="AX21" s="420"/>
      <c r="AY21" s="476"/>
      <c r="AZ21" s="474"/>
      <c r="BA21" s="474"/>
      <c r="BB21" s="475"/>
    </row>
    <row r="22" spans="1:54" ht="8.1" customHeight="1" thickBot="1" x14ac:dyDescent="0.3">
      <c r="A22" s="464"/>
      <c r="B22" s="464"/>
      <c r="C22" s="464"/>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19"/>
      <c r="AS22" s="420"/>
      <c r="AT22" s="420"/>
      <c r="AU22" s="420"/>
      <c r="AV22" s="420"/>
      <c r="AW22" s="420"/>
      <c r="AX22" s="420"/>
      <c r="AY22" s="476"/>
      <c r="AZ22" s="474"/>
      <c r="BA22" s="474"/>
      <c r="BB22" s="475"/>
    </row>
    <row r="23" spans="1:54" ht="8.1" customHeight="1" thickBot="1" x14ac:dyDescent="0.3">
      <c r="A23" s="464"/>
      <c r="B23" s="464"/>
      <c r="C23" s="464"/>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21"/>
      <c r="AS23" s="422"/>
      <c r="AT23" s="422"/>
      <c r="AU23" s="422"/>
      <c r="AV23" s="422"/>
      <c r="AW23" s="422"/>
      <c r="AX23" s="422"/>
      <c r="AY23" s="476"/>
      <c r="AZ23" s="474"/>
      <c r="BA23" s="474"/>
      <c r="BB23" s="475"/>
    </row>
    <row r="24" spans="1:54" ht="8.1" customHeight="1" thickBot="1" x14ac:dyDescent="0.3">
      <c r="A24" s="441" t="s">
        <v>216</v>
      </c>
      <c r="B24" s="442"/>
      <c r="C24" s="442"/>
      <c r="D24" s="508" t="s">
        <v>33</v>
      </c>
      <c r="E24" s="508"/>
      <c r="F24" s="508"/>
      <c r="G24" s="508"/>
      <c r="H24" s="508"/>
      <c r="I24" s="508"/>
      <c r="J24" s="508"/>
      <c r="K24" s="508"/>
      <c r="L24" s="508"/>
      <c r="M24" s="508"/>
      <c r="N24" s="508" t="s">
        <v>215</v>
      </c>
      <c r="O24" s="444"/>
      <c r="P24" s="444"/>
      <c r="Q24" s="444"/>
      <c r="R24" s="444"/>
      <c r="S24" s="444"/>
      <c r="T24" s="525" t="s">
        <v>214</v>
      </c>
      <c r="U24" s="526"/>
      <c r="V24" s="526"/>
      <c r="W24" s="526"/>
      <c r="X24" s="441" t="s">
        <v>213</v>
      </c>
      <c r="Y24" s="441"/>
      <c r="Z24" s="441"/>
      <c r="AA24" s="441"/>
      <c r="AB24" s="441"/>
      <c r="AC24" s="441"/>
      <c r="AD24" s="441"/>
      <c r="AE24" s="441"/>
      <c r="AF24" s="441"/>
      <c r="AG24" s="441"/>
      <c r="AH24" s="441"/>
      <c r="AI24" s="441"/>
      <c r="AJ24" s="441"/>
      <c r="AK24" s="441"/>
      <c r="AL24" s="441"/>
      <c r="AM24" s="441"/>
      <c r="AN24" s="441"/>
      <c r="AO24" s="441"/>
      <c r="AP24" s="441"/>
      <c r="AQ24" s="441"/>
      <c r="AR24" s="519" t="s">
        <v>11504</v>
      </c>
      <c r="AS24" s="520"/>
      <c r="AT24" s="520"/>
      <c r="AU24" s="520"/>
      <c r="AV24" s="520"/>
      <c r="AW24" s="520"/>
      <c r="AX24" s="520"/>
      <c r="AY24" s="520"/>
      <c r="AZ24" s="520"/>
      <c r="BA24" s="520"/>
      <c r="BB24" s="521"/>
    </row>
    <row r="25" spans="1:54" ht="3.95" customHeight="1" thickBot="1" x14ac:dyDescent="0.3">
      <c r="A25" s="442"/>
      <c r="B25" s="442"/>
      <c r="C25" s="442"/>
      <c r="D25" s="509"/>
      <c r="E25" s="509"/>
      <c r="F25" s="509"/>
      <c r="G25" s="509"/>
      <c r="H25" s="509"/>
      <c r="I25" s="509"/>
      <c r="J25" s="509"/>
      <c r="K25" s="509"/>
      <c r="L25" s="509"/>
      <c r="M25" s="509"/>
      <c r="N25" s="509"/>
      <c r="O25" s="509"/>
      <c r="P25" s="509"/>
      <c r="Q25" s="509"/>
      <c r="R25" s="509"/>
      <c r="S25" s="509"/>
      <c r="T25" s="526"/>
      <c r="U25" s="526"/>
      <c r="V25" s="526"/>
      <c r="W25" s="526"/>
      <c r="X25" s="441"/>
      <c r="Y25" s="441"/>
      <c r="Z25" s="441"/>
      <c r="AA25" s="441"/>
      <c r="AB25" s="441"/>
      <c r="AC25" s="441"/>
      <c r="AD25" s="441"/>
      <c r="AE25" s="441"/>
      <c r="AF25" s="441"/>
      <c r="AG25" s="441"/>
      <c r="AH25" s="441"/>
      <c r="AI25" s="441"/>
      <c r="AJ25" s="441"/>
      <c r="AK25" s="441"/>
      <c r="AL25" s="441"/>
      <c r="AM25" s="441"/>
      <c r="AN25" s="441"/>
      <c r="AO25" s="441"/>
      <c r="AP25" s="441"/>
      <c r="AQ25" s="441"/>
      <c r="AR25" s="522"/>
      <c r="AS25" s="523"/>
      <c r="AT25" s="523"/>
      <c r="AU25" s="523"/>
      <c r="AV25" s="523"/>
      <c r="AW25" s="523"/>
      <c r="AX25" s="523"/>
      <c r="AY25" s="523"/>
      <c r="AZ25" s="523"/>
      <c r="BA25" s="523"/>
      <c r="BB25" s="524"/>
    </row>
    <row r="26" spans="1:54" ht="3.95" customHeight="1" thickBot="1" x14ac:dyDescent="0.3">
      <c r="A26" s="442"/>
      <c r="B26" s="442"/>
      <c r="C26" s="442"/>
      <c r="D26" s="509"/>
      <c r="E26" s="509"/>
      <c r="F26" s="509"/>
      <c r="G26" s="509"/>
      <c r="H26" s="509"/>
      <c r="I26" s="509"/>
      <c r="J26" s="509"/>
      <c r="K26" s="509"/>
      <c r="L26" s="509"/>
      <c r="M26" s="509"/>
      <c r="N26" s="509"/>
      <c r="O26" s="509"/>
      <c r="P26" s="509"/>
      <c r="Q26" s="509"/>
      <c r="R26" s="509"/>
      <c r="S26" s="509"/>
      <c r="T26" s="526"/>
      <c r="U26" s="526"/>
      <c r="V26" s="526"/>
      <c r="W26" s="526"/>
      <c r="X26" s="441"/>
      <c r="Y26" s="441"/>
      <c r="Z26" s="441"/>
      <c r="AA26" s="441"/>
      <c r="AB26" s="441"/>
      <c r="AC26" s="441"/>
      <c r="AD26" s="441"/>
      <c r="AE26" s="441"/>
      <c r="AF26" s="441"/>
      <c r="AG26" s="441"/>
      <c r="AH26" s="441"/>
      <c r="AI26" s="441"/>
      <c r="AJ26" s="441"/>
      <c r="AK26" s="441"/>
      <c r="AL26" s="441"/>
      <c r="AM26" s="441"/>
      <c r="AN26" s="441"/>
      <c r="AO26" s="441"/>
      <c r="AP26" s="441"/>
      <c r="AQ26" s="441"/>
      <c r="AR26" s="468" t="s">
        <v>212</v>
      </c>
      <c r="AS26" s="469"/>
      <c r="AT26" s="469"/>
      <c r="AU26" s="469"/>
      <c r="AV26" s="469"/>
      <c r="AW26" s="469"/>
      <c r="AX26" s="469"/>
      <c r="AY26" s="469" t="s">
        <v>211</v>
      </c>
      <c r="AZ26" s="469"/>
      <c r="BA26" s="469"/>
      <c r="BB26" s="472"/>
    </row>
    <row r="27" spans="1:54" ht="8.1" customHeight="1" thickBot="1" x14ac:dyDescent="0.3">
      <c r="A27" s="442"/>
      <c r="B27" s="442"/>
      <c r="C27" s="442"/>
      <c r="D27" s="511" t="s">
        <v>210</v>
      </c>
      <c r="E27" s="512"/>
      <c r="F27" s="512"/>
      <c r="G27" s="512"/>
      <c r="H27" s="512"/>
      <c r="I27" s="512"/>
      <c r="J27" s="512"/>
      <c r="K27" s="512"/>
      <c r="L27" s="512"/>
      <c r="M27" s="512"/>
      <c r="N27" s="511" t="s">
        <v>209</v>
      </c>
      <c r="O27" s="512"/>
      <c r="P27" s="512"/>
      <c r="Q27" s="512"/>
      <c r="R27" s="512"/>
      <c r="S27" s="512"/>
      <c r="T27" s="526"/>
      <c r="U27" s="526"/>
      <c r="V27" s="526"/>
      <c r="W27" s="526"/>
      <c r="X27" s="441"/>
      <c r="Y27" s="441"/>
      <c r="Z27" s="441"/>
      <c r="AA27" s="441"/>
      <c r="AB27" s="441"/>
      <c r="AC27" s="441"/>
      <c r="AD27" s="441"/>
      <c r="AE27" s="441"/>
      <c r="AF27" s="441"/>
      <c r="AG27" s="441"/>
      <c r="AH27" s="441"/>
      <c r="AI27" s="441"/>
      <c r="AJ27" s="441"/>
      <c r="AK27" s="441"/>
      <c r="AL27" s="441"/>
      <c r="AM27" s="441"/>
      <c r="AN27" s="441"/>
      <c r="AO27" s="441"/>
      <c r="AP27" s="441"/>
      <c r="AQ27" s="441"/>
      <c r="AR27" s="470"/>
      <c r="AS27" s="471"/>
      <c r="AT27" s="471"/>
      <c r="AU27" s="471"/>
      <c r="AV27" s="471"/>
      <c r="AW27" s="471"/>
      <c r="AX27" s="471"/>
      <c r="AY27" s="471"/>
      <c r="AZ27" s="471"/>
      <c r="BA27" s="471"/>
      <c r="BB27" s="473"/>
    </row>
    <row r="28" spans="1:54" ht="8.1" customHeight="1" x14ac:dyDescent="0.25">
      <c r="A28" s="449"/>
      <c r="B28" s="449"/>
      <c r="C28" s="449"/>
      <c r="D28" s="427"/>
      <c r="E28" s="427"/>
      <c r="F28" s="427"/>
      <c r="G28" s="427"/>
      <c r="H28" s="427"/>
      <c r="I28" s="427"/>
      <c r="J28" s="427"/>
      <c r="K28" s="427"/>
      <c r="L28" s="427"/>
      <c r="M28" s="427"/>
      <c r="N28" s="427"/>
      <c r="O28" s="427"/>
      <c r="P28" s="427"/>
      <c r="Q28" s="427"/>
      <c r="R28" s="427"/>
      <c r="S28" s="427"/>
      <c r="T28" s="427"/>
      <c r="U28" s="428"/>
      <c r="V28" s="428"/>
      <c r="W28" s="428"/>
      <c r="X28" s="427"/>
      <c r="Y28" s="427"/>
      <c r="Z28" s="427"/>
      <c r="AA28" s="427"/>
      <c r="AB28" s="427"/>
      <c r="AC28" s="427"/>
      <c r="AD28" s="427"/>
      <c r="AE28" s="427"/>
      <c r="AF28" s="427"/>
      <c r="AG28" s="427"/>
      <c r="AH28" s="427"/>
      <c r="AI28" s="427"/>
      <c r="AJ28" s="427"/>
      <c r="AK28" s="427"/>
      <c r="AL28" s="427"/>
      <c r="AM28" s="427"/>
      <c r="AN28" s="427"/>
      <c r="AO28" s="427"/>
      <c r="AP28" s="427"/>
      <c r="AQ28" s="427"/>
      <c r="AR28" s="502" t="s">
        <v>11590</v>
      </c>
      <c r="AS28" s="503"/>
      <c r="AT28" s="503"/>
      <c r="AU28" s="503"/>
      <c r="AV28" s="503"/>
      <c r="AW28" s="503"/>
      <c r="AX28" s="504"/>
      <c r="AY28" s="510">
        <v>0</v>
      </c>
      <c r="AZ28" s="429"/>
      <c r="BA28" s="429">
        <v>0</v>
      </c>
      <c r="BB28" s="430"/>
    </row>
    <row r="29" spans="1:54" ht="8.1" customHeight="1" x14ac:dyDescent="0.25">
      <c r="A29" s="446"/>
      <c r="B29" s="446"/>
      <c r="C29" s="44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32"/>
      <c r="AS29" s="379"/>
      <c r="AT29" s="379"/>
      <c r="AU29" s="379"/>
      <c r="AV29" s="379"/>
      <c r="AW29" s="379"/>
      <c r="AX29" s="433"/>
      <c r="AY29" s="423"/>
      <c r="AZ29" s="424"/>
      <c r="BA29" s="424"/>
      <c r="BB29" s="425"/>
    </row>
    <row r="30" spans="1:54" ht="3.75" customHeight="1" x14ac:dyDescent="0.25">
      <c r="A30" s="446"/>
      <c r="B30" s="446"/>
      <c r="C30" s="44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32"/>
      <c r="AS30" s="379"/>
      <c r="AT30" s="379"/>
      <c r="AU30" s="379"/>
      <c r="AV30" s="379"/>
      <c r="AW30" s="379"/>
      <c r="AX30" s="433"/>
      <c r="AY30" s="423"/>
      <c r="AZ30" s="424"/>
      <c r="BA30" s="424"/>
      <c r="BB30" s="425"/>
    </row>
    <row r="31" spans="1:54" ht="3.75" customHeight="1" x14ac:dyDescent="0.25">
      <c r="A31" s="446"/>
      <c r="B31" s="446"/>
      <c r="C31" s="44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34" t="s">
        <v>11591</v>
      </c>
      <c r="AS31" s="435"/>
      <c r="AT31" s="435"/>
      <c r="AU31" s="435"/>
      <c r="AV31" s="435"/>
      <c r="AW31" s="435"/>
      <c r="AX31" s="436"/>
      <c r="AY31" s="423"/>
      <c r="AZ31" s="424"/>
      <c r="BA31" s="424"/>
      <c r="BB31" s="425"/>
    </row>
    <row r="32" spans="1:54" ht="8.1" customHeight="1" x14ac:dyDescent="0.25">
      <c r="A32" s="446"/>
      <c r="B32" s="446"/>
      <c r="C32" s="44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34"/>
      <c r="AS32" s="435"/>
      <c r="AT32" s="435"/>
      <c r="AU32" s="435"/>
      <c r="AV32" s="435"/>
      <c r="AW32" s="435"/>
      <c r="AX32" s="436"/>
      <c r="AY32" s="423"/>
      <c r="AZ32" s="424"/>
      <c r="BA32" s="424"/>
      <c r="BB32" s="425"/>
    </row>
    <row r="33" spans="1:54" ht="8.1" customHeight="1" x14ac:dyDescent="0.25">
      <c r="A33" s="446"/>
      <c r="B33" s="446"/>
      <c r="C33" s="44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505"/>
      <c r="AS33" s="506"/>
      <c r="AT33" s="506"/>
      <c r="AU33" s="506"/>
      <c r="AV33" s="506"/>
      <c r="AW33" s="506"/>
      <c r="AX33" s="507"/>
      <c r="AY33" s="423"/>
      <c r="AZ33" s="424"/>
      <c r="BA33" s="424"/>
      <c r="BB33" s="425"/>
    </row>
    <row r="34" spans="1:54" ht="8.1" customHeight="1" x14ac:dyDescent="0.25">
      <c r="A34" s="446"/>
      <c r="B34" s="446"/>
      <c r="C34" s="44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31" t="s">
        <v>11588</v>
      </c>
      <c r="AS34" s="348"/>
      <c r="AT34" s="348"/>
      <c r="AU34" s="348"/>
      <c r="AV34" s="348"/>
      <c r="AW34" s="348"/>
      <c r="AX34" s="349"/>
      <c r="AY34" s="423"/>
      <c r="AZ34" s="424"/>
      <c r="BA34" s="424"/>
      <c r="BB34" s="425"/>
    </row>
    <row r="35" spans="1:54" ht="8.1" customHeight="1" x14ac:dyDescent="0.25">
      <c r="A35" s="446"/>
      <c r="B35" s="446"/>
      <c r="C35" s="44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32"/>
      <c r="AS35" s="379"/>
      <c r="AT35" s="379"/>
      <c r="AU35" s="379"/>
      <c r="AV35" s="379"/>
      <c r="AW35" s="379"/>
      <c r="AX35" s="433"/>
      <c r="AY35" s="423"/>
      <c r="AZ35" s="424"/>
      <c r="BA35" s="424"/>
      <c r="BB35" s="425"/>
    </row>
    <row r="36" spans="1:54" ht="3.75" customHeight="1" x14ac:dyDescent="0.25">
      <c r="A36" s="446"/>
      <c r="B36" s="446"/>
      <c r="C36" s="44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32"/>
      <c r="AS36" s="379"/>
      <c r="AT36" s="379"/>
      <c r="AU36" s="379"/>
      <c r="AV36" s="379"/>
      <c r="AW36" s="379"/>
      <c r="AX36" s="433"/>
      <c r="AY36" s="423"/>
      <c r="AZ36" s="424"/>
      <c r="BA36" s="424"/>
      <c r="BB36" s="425"/>
    </row>
    <row r="37" spans="1:54" ht="3.75" customHeight="1" x14ac:dyDescent="0.25">
      <c r="A37" s="446"/>
      <c r="B37" s="446"/>
      <c r="C37" s="44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34" t="s">
        <v>11589</v>
      </c>
      <c r="AS37" s="435"/>
      <c r="AT37" s="435"/>
      <c r="AU37" s="435"/>
      <c r="AV37" s="435"/>
      <c r="AW37" s="435"/>
      <c r="AX37" s="436"/>
      <c r="AY37" s="423"/>
      <c r="AZ37" s="424"/>
      <c r="BA37" s="424"/>
      <c r="BB37" s="425"/>
    </row>
    <row r="38" spans="1:54" ht="8.1" customHeight="1" x14ac:dyDescent="0.25">
      <c r="A38" s="446"/>
      <c r="B38" s="446"/>
      <c r="C38" s="44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34"/>
      <c r="AS38" s="435"/>
      <c r="AT38" s="435"/>
      <c r="AU38" s="435"/>
      <c r="AV38" s="435"/>
      <c r="AW38" s="435"/>
      <c r="AX38" s="436"/>
      <c r="AY38" s="423"/>
      <c r="AZ38" s="424"/>
      <c r="BA38" s="424"/>
      <c r="BB38" s="425"/>
    </row>
    <row r="39" spans="1:54" ht="8.1" customHeight="1" x14ac:dyDescent="0.25">
      <c r="A39" s="446"/>
      <c r="B39" s="446"/>
      <c r="C39" s="44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505"/>
      <c r="AS39" s="506"/>
      <c r="AT39" s="506"/>
      <c r="AU39" s="506"/>
      <c r="AV39" s="506"/>
      <c r="AW39" s="506"/>
      <c r="AX39" s="507"/>
      <c r="AY39" s="423"/>
      <c r="AZ39" s="424"/>
      <c r="BA39" s="424"/>
      <c r="BB39" s="425"/>
    </row>
    <row r="40" spans="1:54" ht="8.1" customHeight="1" x14ac:dyDescent="0.25">
      <c r="A40" s="446"/>
      <c r="B40" s="446"/>
      <c r="C40" s="44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31" t="s">
        <v>11588</v>
      </c>
      <c r="AS40" s="348"/>
      <c r="AT40" s="348"/>
      <c r="AU40" s="348"/>
      <c r="AV40" s="348"/>
      <c r="AW40" s="348"/>
      <c r="AX40" s="349"/>
      <c r="AY40" s="423"/>
      <c r="AZ40" s="424"/>
      <c r="BA40" s="424"/>
      <c r="BB40" s="425"/>
    </row>
    <row r="41" spans="1:54" ht="8.1" customHeight="1" x14ac:dyDescent="0.25">
      <c r="A41" s="446"/>
      <c r="B41" s="446"/>
      <c r="C41" s="44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32"/>
      <c r="AS41" s="379"/>
      <c r="AT41" s="379"/>
      <c r="AU41" s="379"/>
      <c r="AV41" s="379"/>
      <c r="AW41" s="379"/>
      <c r="AX41" s="433"/>
      <c r="AY41" s="423"/>
      <c r="AZ41" s="424"/>
      <c r="BA41" s="424"/>
      <c r="BB41" s="425"/>
    </row>
    <row r="42" spans="1:54" ht="3.75" customHeight="1" x14ac:dyDescent="0.25">
      <c r="A42" s="446"/>
      <c r="B42" s="446"/>
      <c r="C42" s="44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32"/>
      <c r="AS42" s="379"/>
      <c r="AT42" s="379"/>
      <c r="AU42" s="379"/>
      <c r="AV42" s="379"/>
      <c r="AW42" s="379"/>
      <c r="AX42" s="433"/>
      <c r="AY42" s="423"/>
      <c r="AZ42" s="424"/>
      <c r="BA42" s="424"/>
      <c r="BB42" s="425"/>
    </row>
    <row r="43" spans="1:54" ht="3.75" customHeight="1" x14ac:dyDescent="0.25">
      <c r="A43" s="446"/>
      <c r="B43" s="446"/>
      <c r="C43" s="44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34" t="s">
        <v>11589</v>
      </c>
      <c r="AS43" s="435"/>
      <c r="AT43" s="435"/>
      <c r="AU43" s="435"/>
      <c r="AV43" s="435"/>
      <c r="AW43" s="435"/>
      <c r="AX43" s="436"/>
      <c r="AY43" s="423"/>
      <c r="AZ43" s="424"/>
      <c r="BA43" s="424"/>
      <c r="BB43" s="425"/>
    </row>
    <row r="44" spans="1:54" ht="8.1" customHeight="1" x14ac:dyDescent="0.25">
      <c r="A44" s="446"/>
      <c r="B44" s="446"/>
      <c r="C44" s="44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34"/>
      <c r="AS44" s="435"/>
      <c r="AT44" s="435"/>
      <c r="AU44" s="435"/>
      <c r="AV44" s="435"/>
      <c r="AW44" s="435"/>
      <c r="AX44" s="436"/>
      <c r="AY44" s="423"/>
      <c r="AZ44" s="424"/>
      <c r="BA44" s="424"/>
      <c r="BB44" s="425"/>
    </row>
    <row r="45" spans="1:54" ht="8.1" customHeight="1" x14ac:dyDescent="0.25">
      <c r="A45" s="446"/>
      <c r="B45" s="446"/>
      <c r="C45" s="44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505"/>
      <c r="AS45" s="506"/>
      <c r="AT45" s="506"/>
      <c r="AU45" s="506"/>
      <c r="AV45" s="506"/>
      <c r="AW45" s="506"/>
      <c r="AX45" s="507"/>
      <c r="AY45" s="423"/>
      <c r="AZ45" s="424"/>
      <c r="BA45" s="424"/>
      <c r="BB45" s="425"/>
    </row>
    <row r="46" spans="1:54" ht="8.1" customHeight="1" x14ac:dyDescent="0.25">
      <c r="A46" s="446"/>
      <c r="B46" s="446"/>
      <c r="C46" s="44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31" t="s">
        <v>11588</v>
      </c>
      <c r="AS46" s="348"/>
      <c r="AT46" s="348"/>
      <c r="AU46" s="348"/>
      <c r="AV46" s="348"/>
      <c r="AW46" s="348"/>
      <c r="AX46" s="349"/>
      <c r="AY46" s="423"/>
      <c r="AZ46" s="424"/>
      <c r="BA46" s="424"/>
      <c r="BB46" s="425"/>
    </row>
    <row r="47" spans="1:54" ht="8.1" customHeight="1" x14ac:dyDescent="0.25">
      <c r="A47" s="446"/>
      <c r="B47" s="446"/>
      <c r="C47" s="44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32"/>
      <c r="AS47" s="379"/>
      <c r="AT47" s="379"/>
      <c r="AU47" s="379"/>
      <c r="AV47" s="379"/>
      <c r="AW47" s="379"/>
      <c r="AX47" s="433"/>
      <c r="AY47" s="423"/>
      <c r="AZ47" s="424"/>
      <c r="BA47" s="424"/>
      <c r="BB47" s="425"/>
    </row>
    <row r="48" spans="1:54" ht="3.75" customHeight="1" x14ac:dyDescent="0.25">
      <c r="A48" s="446"/>
      <c r="B48" s="446"/>
      <c r="C48" s="44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32"/>
      <c r="AS48" s="379"/>
      <c r="AT48" s="379"/>
      <c r="AU48" s="379"/>
      <c r="AV48" s="379"/>
      <c r="AW48" s="379"/>
      <c r="AX48" s="433"/>
      <c r="AY48" s="423"/>
      <c r="AZ48" s="424"/>
      <c r="BA48" s="424"/>
      <c r="BB48" s="425"/>
    </row>
    <row r="49" spans="1:54" ht="3.75" customHeight="1" x14ac:dyDescent="0.25">
      <c r="A49" s="446"/>
      <c r="B49" s="446"/>
      <c r="C49" s="44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34" t="s">
        <v>11589</v>
      </c>
      <c r="AS49" s="435"/>
      <c r="AT49" s="435"/>
      <c r="AU49" s="435"/>
      <c r="AV49" s="435"/>
      <c r="AW49" s="435"/>
      <c r="AX49" s="436"/>
      <c r="AY49" s="423"/>
      <c r="AZ49" s="424"/>
      <c r="BA49" s="424"/>
      <c r="BB49" s="425"/>
    </row>
    <row r="50" spans="1:54" ht="8.1" customHeight="1" x14ac:dyDescent="0.25">
      <c r="A50" s="446"/>
      <c r="B50" s="446"/>
      <c r="C50" s="44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c r="AO50" s="426"/>
      <c r="AP50" s="426"/>
      <c r="AQ50" s="426"/>
      <c r="AR50" s="434"/>
      <c r="AS50" s="435"/>
      <c r="AT50" s="435"/>
      <c r="AU50" s="435"/>
      <c r="AV50" s="435"/>
      <c r="AW50" s="435"/>
      <c r="AX50" s="436"/>
      <c r="AY50" s="423"/>
      <c r="AZ50" s="424"/>
      <c r="BA50" s="424"/>
      <c r="BB50" s="425"/>
    </row>
    <row r="51" spans="1:54" ht="8.1" customHeight="1" x14ac:dyDescent="0.25">
      <c r="A51" s="446"/>
      <c r="B51" s="446"/>
      <c r="C51" s="44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505"/>
      <c r="AS51" s="506"/>
      <c r="AT51" s="506"/>
      <c r="AU51" s="506"/>
      <c r="AV51" s="506"/>
      <c r="AW51" s="506"/>
      <c r="AX51" s="507"/>
      <c r="AY51" s="423"/>
      <c r="AZ51" s="424"/>
      <c r="BA51" s="424"/>
      <c r="BB51" s="425"/>
    </row>
    <row r="52" spans="1:54" ht="8.1" customHeight="1" x14ac:dyDescent="0.25">
      <c r="A52" s="446"/>
      <c r="B52" s="446"/>
      <c r="C52" s="44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31" t="s">
        <v>11588</v>
      </c>
      <c r="AS52" s="348"/>
      <c r="AT52" s="348"/>
      <c r="AU52" s="348"/>
      <c r="AV52" s="348"/>
      <c r="AW52" s="348"/>
      <c r="AX52" s="349"/>
      <c r="AY52" s="423"/>
      <c r="AZ52" s="424"/>
      <c r="BA52" s="424"/>
      <c r="BB52" s="425"/>
    </row>
    <row r="53" spans="1:54" ht="8.1" customHeight="1" x14ac:dyDescent="0.25">
      <c r="A53" s="446"/>
      <c r="B53" s="446"/>
      <c r="C53" s="44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32"/>
      <c r="AS53" s="379"/>
      <c r="AT53" s="379"/>
      <c r="AU53" s="379"/>
      <c r="AV53" s="379"/>
      <c r="AW53" s="379"/>
      <c r="AX53" s="433"/>
      <c r="AY53" s="423"/>
      <c r="AZ53" s="424"/>
      <c r="BA53" s="424"/>
      <c r="BB53" s="425"/>
    </row>
    <row r="54" spans="1:54" ht="3.75" customHeight="1" x14ac:dyDescent="0.25">
      <c r="A54" s="446"/>
      <c r="B54" s="446"/>
      <c r="C54" s="44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32"/>
      <c r="AS54" s="379"/>
      <c r="AT54" s="379"/>
      <c r="AU54" s="379"/>
      <c r="AV54" s="379"/>
      <c r="AW54" s="379"/>
      <c r="AX54" s="433"/>
      <c r="AY54" s="423"/>
      <c r="AZ54" s="424"/>
      <c r="BA54" s="424"/>
      <c r="BB54" s="425"/>
    </row>
    <row r="55" spans="1:54" ht="3.75" customHeight="1" x14ac:dyDescent="0.25">
      <c r="A55" s="446"/>
      <c r="B55" s="446"/>
      <c r="C55" s="44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34" t="s">
        <v>11589</v>
      </c>
      <c r="AS55" s="435"/>
      <c r="AT55" s="435"/>
      <c r="AU55" s="435"/>
      <c r="AV55" s="435"/>
      <c r="AW55" s="435"/>
      <c r="AX55" s="436"/>
      <c r="AY55" s="423"/>
      <c r="AZ55" s="424"/>
      <c r="BA55" s="424"/>
      <c r="BB55" s="425"/>
    </row>
    <row r="56" spans="1:54" ht="8.1" customHeight="1" x14ac:dyDescent="0.25">
      <c r="A56" s="446"/>
      <c r="B56" s="446"/>
      <c r="C56" s="44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34"/>
      <c r="AS56" s="435"/>
      <c r="AT56" s="435"/>
      <c r="AU56" s="435"/>
      <c r="AV56" s="435"/>
      <c r="AW56" s="435"/>
      <c r="AX56" s="436"/>
      <c r="AY56" s="423"/>
      <c r="AZ56" s="424"/>
      <c r="BA56" s="424"/>
      <c r="BB56" s="425"/>
    </row>
    <row r="57" spans="1:54" ht="8.1" customHeight="1" thickBot="1" x14ac:dyDescent="0.3">
      <c r="A57" s="447"/>
      <c r="B57" s="447"/>
      <c r="C57" s="447"/>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37"/>
      <c r="AS57" s="438"/>
      <c r="AT57" s="438"/>
      <c r="AU57" s="438"/>
      <c r="AV57" s="438"/>
      <c r="AW57" s="438"/>
      <c r="AX57" s="439"/>
      <c r="AY57" s="499"/>
      <c r="AZ57" s="500"/>
      <c r="BA57" s="500"/>
      <c r="BB57" s="501"/>
    </row>
    <row r="58" spans="1:54" ht="8.1" customHeight="1" thickBot="1" x14ac:dyDescent="0.3">
      <c r="A58" s="477" t="s">
        <v>208</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41" t="s">
        <v>207</v>
      </c>
      <c r="AS58" s="442"/>
      <c r="AT58" s="442"/>
      <c r="AU58" s="442"/>
      <c r="AV58" s="442"/>
      <c r="AW58" s="442"/>
      <c r="AX58" s="443"/>
      <c r="AY58" s="476">
        <v>0</v>
      </c>
      <c r="AZ58" s="474"/>
      <c r="BA58" s="474">
        <v>0</v>
      </c>
      <c r="BB58" s="475"/>
    </row>
    <row r="59" spans="1:54" ht="8.1" customHeight="1" thickBot="1" x14ac:dyDescent="0.3">
      <c r="A59" s="478"/>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44"/>
      <c r="AS59" s="444"/>
      <c r="AT59" s="444"/>
      <c r="AU59" s="444"/>
      <c r="AV59" s="444"/>
      <c r="AW59" s="444"/>
      <c r="AX59" s="445"/>
      <c r="AY59" s="495"/>
      <c r="AZ59" s="496"/>
      <c r="BA59" s="496"/>
      <c r="BB59" s="497"/>
    </row>
    <row r="60" spans="1:54" ht="8.1" customHeight="1" x14ac:dyDescent="0.25">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4"/>
    </row>
    <row r="61" spans="1:54" ht="8.1" customHeight="1" x14ac:dyDescent="0.25">
      <c r="A61" s="105"/>
      <c r="B61" s="494" t="s">
        <v>206</v>
      </c>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3"/>
      <c r="AM61" s="493"/>
      <c r="AN61" s="493"/>
      <c r="AO61" s="494" t="s">
        <v>17</v>
      </c>
      <c r="AP61" s="498"/>
      <c r="AQ61" s="493"/>
      <c r="AR61" s="493"/>
      <c r="AS61" s="494" t="s">
        <v>18</v>
      </c>
      <c r="AT61" s="498"/>
      <c r="AU61" s="493"/>
      <c r="AV61" s="493"/>
      <c r="AW61" s="498" t="s">
        <v>159</v>
      </c>
      <c r="AX61" s="498"/>
      <c r="AY61" s="106"/>
      <c r="AZ61" s="106"/>
      <c r="BA61" s="106"/>
      <c r="BB61" s="107"/>
    </row>
    <row r="62" spans="1:54" ht="8.1" customHeight="1" x14ac:dyDescent="0.25">
      <c r="A62" s="105"/>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3"/>
      <c r="AM62" s="493"/>
      <c r="AN62" s="493"/>
      <c r="AO62" s="498"/>
      <c r="AP62" s="498"/>
      <c r="AQ62" s="493"/>
      <c r="AR62" s="493"/>
      <c r="AS62" s="498"/>
      <c r="AT62" s="498"/>
      <c r="AU62" s="493"/>
      <c r="AV62" s="493"/>
      <c r="AW62" s="498"/>
      <c r="AX62" s="498"/>
      <c r="AY62" s="106"/>
      <c r="AZ62" s="106"/>
      <c r="BA62" s="106"/>
      <c r="BB62" s="107"/>
    </row>
    <row r="63" spans="1:54" ht="8.1" customHeight="1" x14ac:dyDescent="0.25">
      <c r="A63" s="105"/>
      <c r="B63" s="106"/>
      <c r="C63" s="440" t="s">
        <v>205</v>
      </c>
      <c r="D63" s="440"/>
      <c r="E63" s="440"/>
      <c r="F63" s="440"/>
      <c r="G63" s="440"/>
      <c r="H63" s="440"/>
      <c r="I63" s="440"/>
      <c r="J63" s="440"/>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159"/>
      <c r="AP63" s="159"/>
      <c r="AQ63" s="159"/>
      <c r="AR63" s="106"/>
      <c r="AS63" s="106"/>
      <c r="AT63" s="106"/>
      <c r="AU63" s="106"/>
      <c r="AV63" s="106"/>
      <c r="AW63" s="106"/>
      <c r="AX63" s="106"/>
      <c r="AY63" s="106"/>
      <c r="AZ63" s="106"/>
      <c r="BA63" s="106"/>
      <c r="BB63" s="107"/>
    </row>
    <row r="64" spans="1:54" ht="8.1" customHeight="1" x14ac:dyDescent="0.25">
      <c r="A64" s="105"/>
      <c r="B64" s="106"/>
      <c r="C64" s="440"/>
      <c r="D64" s="440"/>
      <c r="E64" s="440"/>
      <c r="F64" s="440"/>
      <c r="G64" s="440"/>
      <c r="H64" s="440"/>
      <c r="I64" s="440"/>
      <c r="J64" s="440"/>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159"/>
      <c r="AP64" s="106"/>
      <c r="AQ64" s="106"/>
      <c r="AR64" s="106"/>
      <c r="AS64" s="106"/>
      <c r="AT64" s="106"/>
      <c r="AU64" s="106"/>
      <c r="AV64" s="106"/>
      <c r="AW64" s="106"/>
      <c r="AX64" s="106"/>
      <c r="AY64" s="106"/>
      <c r="AZ64" s="106"/>
      <c r="BA64" s="106"/>
      <c r="BB64" s="107"/>
    </row>
    <row r="65" spans="1:54" ht="8.1" customHeight="1" x14ac:dyDescent="0.25">
      <c r="A65" s="105"/>
      <c r="B65" s="106"/>
      <c r="C65" s="498" t="s">
        <v>11264</v>
      </c>
      <c r="D65" s="498"/>
      <c r="E65" s="498"/>
      <c r="F65" s="498"/>
      <c r="G65" s="498"/>
      <c r="H65" s="498"/>
      <c r="I65" s="498"/>
      <c r="J65" s="498"/>
      <c r="K65" s="440"/>
      <c r="L65" s="440"/>
      <c r="M65" s="440"/>
      <c r="N65" s="440"/>
      <c r="O65" s="440"/>
      <c r="P65" s="440"/>
      <c r="Q65" s="440"/>
      <c r="R65" s="440"/>
      <c r="S65" s="440"/>
      <c r="T65" s="440"/>
      <c r="U65" s="440"/>
      <c r="V65" s="440"/>
      <c r="W65" s="440"/>
      <c r="X65" s="440"/>
      <c r="Y65" s="440"/>
      <c r="Z65" s="440"/>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7"/>
    </row>
    <row r="66" spans="1:54" ht="8.1" customHeight="1" x14ac:dyDescent="0.25">
      <c r="A66" s="105"/>
      <c r="B66" s="106"/>
      <c r="C66" s="498"/>
      <c r="D66" s="498"/>
      <c r="E66" s="498"/>
      <c r="F66" s="498"/>
      <c r="G66" s="498"/>
      <c r="H66" s="498"/>
      <c r="I66" s="498"/>
      <c r="J66" s="498"/>
      <c r="K66" s="440"/>
      <c r="L66" s="440"/>
      <c r="M66" s="440"/>
      <c r="N66" s="440"/>
      <c r="O66" s="440"/>
      <c r="P66" s="440"/>
      <c r="Q66" s="440"/>
      <c r="R66" s="440"/>
      <c r="S66" s="440"/>
      <c r="T66" s="440"/>
      <c r="U66" s="440"/>
      <c r="V66" s="440"/>
      <c r="W66" s="440"/>
      <c r="X66" s="440"/>
      <c r="Y66" s="440"/>
      <c r="Z66" s="440"/>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7"/>
    </row>
    <row r="67" spans="1:54" ht="8.1" customHeight="1" x14ac:dyDescent="0.25">
      <c r="A67" s="105"/>
      <c r="B67" s="106"/>
      <c r="C67" s="440" t="s">
        <v>11265</v>
      </c>
      <c r="D67" s="440"/>
      <c r="E67" s="440"/>
      <c r="F67" s="440"/>
      <c r="G67" s="440"/>
      <c r="H67" s="440"/>
      <c r="I67" s="440"/>
      <c r="J67" s="440"/>
      <c r="K67" s="485"/>
      <c r="L67" s="485"/>
      <c r="M67" s="485"/>
      <c r="N67" s="485"/>
      <c r="O67" s="485"/>
      <c r="P67" s="485"/>
      <c r="Q67" s="485"/>
      <c r="R67" s="485"/>
      <c r="S67" s="157"/>
      <c r="T67" s="498" t="s">
        <v>35</v>
      </c>
      <c r="U67" s="498"/>
      <c r="V67" s="498"/>
      <c r="W67" s="498"/>
      <c r="X67" s="440"/>
      <c r="Y67" s="440"/>
      <c r="Z67" s="440"/>
      <c r="AA67" s="440"/>
      <c r="AB67" s="440"/>
      <c r="AC67" s="440"/>
      <c r="AD67" s="440"/>
      <c r="AE67" s="440"/>
      <c r="AF67" s="527" t="s">
        <v>11326</v>
      </c>
      <c r="AG67" s="527"/>
      <c r="AH67" s="527"/>
      <c r="AI67" s="527"/>
      <c r="AJ67" s="527"/>
      <c r="AK67" s="384"/>
      <c r="AL67" s="384"/>
      <c r="AM67" s="384"/>
      <c r="AN67" s="384"/>
      <c r="AO67" s="384"/>
      <c r="AP67" s="384"/>
      <c r="AQ67" s="384"/>
      <c r="AR67" s="384"/>
      <c r="AS67" s="384"/>
      <c r="AT67" s="384"/>
      <c r="AU67" s="384"/>
      <c r="AV67" s="384"/>
      <c r="AW67" s="384"/>
      <c r="AX67" s="384"/>
      <c r="AY67" s="384"/>
      <c r="AZ67" s="384"/>
      <c r="BA67" s="384"/>
      <c r="BB67" s="123"/>
    </row>
    <row r="68" spans="1:54" ht="8.1" customHeight="1" x14ac:dyDescent="0.25">
      <c r="A68" s="105"/>
      <c r="B68" s="106"/>
      <c r="C68" s="440"/>
      <c r="D68" s="440"/>
      <c r="E68" s="440"/>
      <c r="F68" s="440"/>
      <c r="G68" s="440"/>
      <c r="H68" s="440"/>
      <c r="I68" s="440"/>
      <c r="J68" s="440"/>
      <c r="K68" s="485"/>
      <c r="L68" s="485"/>
      <c r="M68" s="485"/>
      <c r="N68" s="485"/>
      <c r="O68" s="485"/>
      <c r="P68" s="485"/>
      <c r="Q68" s="485"/>
      <c r="R68" s="485"/>
      <c r="S68" s="157"/>
      <c r="T68" s="498"/>
      <c r="U68" s="498"/>
      <c r="V68" s="498"/>
      <c r="W68" s="498"/>
      <c r="X68" s="440"/>
      <c r="Y68" s="440"/>
      <c r="Z68" s="440"/>
      <c r="AA68" s="440"/>
      <c r="AB68" s="440"/>
      <c r="AC68" s="440"/>
      <c r="AD68" s="440"/>
      <c r="AE68" s="440"/>
      <c r="AF68" s="527"/>
      <c r="AG68" s="527"/>
      <c r="AH68" s="527"/>
      <c r="AI68" s="527"/>
      <c r="AJ68" s="527"/>
      <c r="AK68" s="384"/>
      <c r="AL68" s="384"/>
      <c r="AM68" s="384"/>
      <c r="AN68" s="384"/>
      <c r="AO68" s="384"/>
      <c r="AP68" s="384"/>
      <c r="AQ68" s="384"/>
      <c r="AR68" s="384"/>
      <c r="AS68" s="384"/>
      <c r="AT68" s="384"/>
      <c r="AU68" s="384"/>
      <c r="AV68" s="384"/>
      <c r="AW68" s="384"/>
      <c r="AX68" s="384"/>
      <c r="AY68" s="384"/>
      <c r="AZ68" s="384"/>
      <c r="BA68" s="384"/>
      <c r="BB68" s="123"/>
    </row>
    <row r="69" spans="1:54" ht="12" customHeight="1" thickBot="1" x14ac:dyDescent="0.3">
      <c r="A69" s="109"/>
      <c r="B69" s="110"/>
      <c r="C69" s="110"/>
      <c r="D69" s="110"/>
      <c r="E69" s="110"/>
      <c r="F69" s="110"/>
      <c r="G69" s="110"/>
      <c r="H69" s="158"/>
      <c r="I69" s="158"/>
      <c r="J69" s="158"/>
      <c r="K69" s="488"/>
      <c r="L69" s="488"/>
      <c r="M69" s="488"/>
      <c r="N69" s="488"/>
      <c r="O69" s="488"/>
      <c r="P69" s="488"/>
      <c r="Q69" s="488"/>
      <c r="R69" s="488"/>
      <c r="S69" s="110"/>
      <c r="T69" s="110"/>
      <c r="U69" s="110"/>
      <c r="V69" s="110"/>
      <c r="W69" s="110"/>
      <c r="X69" s="110"/>
      <c r="Y69" s="110"/>
      <c r="Z69" s="110"/>
      <c r="AA69" s="110"/>
      <c r="AB69" s="110"/>
      <c r="AC69" s="110"/>
      <c r="AD69" s="110"/>
      <c r="AE69" s="110"/>
      <c r="AF69" s="110"/>
      <c r="AG69" s="110"/>
      <c r="AH69" s="110"/>
      <c r="AI69" s="110"/>
      <c r="AJ69" s="158"/>
      <c r="AK69" s="414"/>
      <c r="AL69" s="414"/>
      <c r="AM69" s="414"/>
      <c r="AN69" s="414"/>
      <c r="AO69" s="414"/>
      <c r="AP69" s="414"/>
      <c r="AQ69" s="414"/>
      <c r="AR69" s="414"/>
      <c r="AS69" s="414"/>
      <c r="AT69" s="414"/>
      <c r="AU69" s="414"/>
      <c r="AV69" s="414"/>
      <c r="AW69" s="414"/>
      <c r="AX69" s="414"/>
      <c r="AY69" s="414"/>
      <c r="AZ69" s="414"/>
      <c r="BA69" s="414"/>
      <c r="BB69" s="124"/>
    </row>
    <row r="70" spans="1:54" ht="6" customHeight="1" x14ac:dyDescent="0.25"/>
    <row r="71" spans="1:54" ht="8.1" customHeight="1" x14ac:dyDescent="0.25">
      <c r="A71" s="410" t="s">
        <v>204</v>
      </c>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row>
    <row r="72" spans="1:54" ht="8.1" customHeight="1" thickBot="1" x14ac:dyDescent="0.3">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row>
    <row r="73" spans="1:54" ht="8.1" customHeight="1" x14ac:dyDescent="0.25">
      <c r="A73" s="513" t="s">
        <v>203</v>
      </c>
      <c r="B73" s="514"/>
      <c r="C73" s="514"/>
      <c r="D73" s="514"/>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4"/>
      <c r="AZ73" s="514"/>
      <c r="BA73" s="514"/>
      <c r="BB73" s="515"/>
    </row>
    <row r="74" spans="1:54" ht="8.1" customHeight="1" thickBot="1" x14ac:dyDescent="0.3">
      <c r="A74" s="516"/>
      <c r="B74" s="517"/>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8"/>
    </row>
    <row r="75" spans="1:54" ht="8.1" customHeight="1" x14ac:dyDescent="0.25">
      <c r="A75" s="481"/>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3"/>
    </row>
    <row r="76" spans="1:54" ht="8.1" customHeight="1" x14ac:dyDescent="0.25">
      <c r="A76" s="484"/>
      <c r="B76" s="485"/>
      <c r="C76" s="485"/>
      <c r="D76" s="485"/>
      <c r="E76" s="485"/>
      <c r="F76" s="485"/>
      <c r="G76" s="485"/>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485"/>
      <c r="BA76" s="485"/>
      <c r="BB76" s="486"/>
    </row>
    <row r="77" spans="1:54" ht="8.1" customHeight="1" x14ac:dyDescent="0.25">
      <c r="A77" s="484"/>
      <c r="B77" s="485"/>
      <c r="C77" s="485"/>
      <c r="D77" s="485"/>
      <c r="E77" s="485"/>
      <c r="F77" s="485"/>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6"/>
    </row>
    <row r="78" spans="1:54" ht="8.1" customHeight="1" x14ac:dyDescent="0.25">
      <c r="A78" s="484"/>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6"/>
    </row>
    <row r="79" spans="1:54" ht="8.1" customHeight="1" x14ac:dyDescent="0.25">
      <c r="A79" s="484"/>
      <c r="B79" s="485"/>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6"/>
    </row>
    <row r="80" spans="1:54" ht="8.1" customHeight="1" x14ac:dyDescent="0.25">
      <c r="A80" s="484"/>
      <c r="B80" s="485"/>
      <c r="C80" s="485"/>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6"/>
    </row>
    <row r="81" spans="1:54" ht="8.1" customHeight="1" x14ac:dyDescent="0.25">
      <c r="A81" s="484"/>
      <c r="B81" s="485"/>
      <c r="C81" s="485"/>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6"/>
    </row>
    <row r="82" spans="1:54" ht="8.1" customHeight="1" x14ac:dyDescent="0.25">
      <c r="A82" s="484"/>
      <c r="B82" s="485"/>
      <c r="C82" s="485"/>
      <c r="D82" s="485"/>
      <c r="E82" s="485"/>
      <c r="F82" s="485"/>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485"/>
      <c r="BA82" s="485"/>
      <c r="BB82" s="486"/>
    </row>
    <row r="83" spans="1:54" ht="8.1" customHeight="1" x14ac:dyDescent="0.25">
      <c r="A83" s="484"/>
      <c r="B83" s="485"/>
      <c r="C83" s="485"/>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485"/>
      <c r="BA83" s="485"/>
      <c r="BB83" s="486"/>
    </row>
    <row r="84" spans="1:54" ht="8.1" customHeight="1" x14ac:dyDescent="0.25">
      <c r="A84" s="484"/>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485"/>
      <c r="BA84" s="485"/>
      <c r="BB84" s="486"/>
    </row>
    <row r="85" spans="1:54" ht="8.1" customHeight="1" x14ac:dyDescent="0.25">
      <c r="A85" s="484"/>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6"/>
    </row>
    <row r="86" spans="1:54" ht="8.1" customHeight="1" x14ac:dyDescent="0.25">
      <c r="A86" s="484"/>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485"/>
      <c r="BA86" s="485"/>
      <c r="BB86" s="486"/>
    </row>
    <row r="87" spans="1:54" ht="8.1" customHeight="1" x14ac:dyDescent="0.25">
      <c r="A87" s="484"/>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485"/>
      <c r="BA87" s="485"/>
      <c r="BB87" s="486"/>
    </row>
    <row r="88" spans="1:54" ht="8.1" customHeight="1" x14ac:dyDescent="0.25">
      <c r="A88" s="484"/>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5"/>
      <c r="AS88" s="485"/>
      <c r="AT88" s="485"/>
      <c r="AU88" s="485"/>
      <c r="AV88" s="485"/>
      <c r="AW88" s="485"/>
      <c r="AX88" s="485"/>
      <c r="AY88" s="485"/>
      <c r="AZ88" s="485"/>
      <c r="BA88" s="485"/>
      <c r="BB88" s="486"/>
    </row>
    <row r="89" spans="1:54" ht="8.1" customHeight="1" x14ac:dyDescent="0.25">
      <c r="A89" s="484"/>
      <c r="B89" s="485"/>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5"/>
      <c r="AU89" s="485"/>
      <c r="AV89" s="485"/>
      <c r="AW89" s="485"/>
      <c r="AX89" s="485"/>
      <c r="AY89" s="485"/>
      <c r="AZ89" s="485"/>
      <c r="BA89" s="485"/>
      <c r="BB89" s="486"/>
    </row>
    <row r="90" spans="1:54" ht="8.1" customHeight="1" x14ac:dyDescent="0.25">
      <c r="A90" s="484"/>
      <c r="B90" s="485"/>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5"/>
      <c r="AW90" s="485"/>
      <c r="AX90" s="485"/>
      <c r="AY90" s="485"/>
      <c r="AZ90" s="485"/>
      <c r="BA90" s="485"/>
      <c r="BB90" s="486"/>
    </row>
    <row r="91" spans="1:54" ht="8.1" customHeight="1" x14ac:dyDescent="0.25">
      <c r="A91" s="484"/>
      <c r="B91" s="485"/>
      <c r="C91" s="485"/>
      <c r="D91" s="485"/>
      <c r="E91" s="485"/>
      <c r="F91" s="485"/>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5"/>
      <c r="AJ91" s="485"/>
      <c r="AK91" s="485"/>
      <c r="AL91" s="485"/>
      <c r="AM91" s="485"/>
      <c r="AN91" s="485"/>
      <c r="AO91" s="485"/>
      <c r="AP91" s="485"/>
      <c r="AQ91" s="485"/>
      <c r="AR91" s="485"/>
      <c r="AS91" s="485"/>
      <c r="AT91" s="485"/>
      <c r="AU91" s="485"/>
      <c r="AV91" s="485"/>
      <c r="AW91" s="485"/>
      <c r="AX91" s="485"/>
      <c r="AY91" s="485"/>
      <c r="AZ91" s="485"/>
      <c r="BA91" s="485"/>
      <c r="BB91" s="486"/>
    </row>
    <row r="92" spans="1:54" ht="8.1" customHeight="1" x14ac:dyDescent="0.25">
      <c r="A92" s="484"/>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5"/>
      <c r="AT92" s="485"/>
      <c r="AU92" s="485"/>
      <c r="AV92" s="485"/>
      <c r="AW92" s="485"/>
      <c r="AX92" s="485"/>
      <c r="AY92" s="485"/>
      <c r="AZ92" s="485"/>
      <c r="BA92" s="485"/>
      <c r="BB92" s="486"/>
    </row>
    <row r="93" spans="1:54" ht="8.1" customHeight="1" x14ac:dyDescent="0.25">
      <c r="A93" s="484"/>
      <c r="B93" s="485"/>
      <c r="C93" s="485"/>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5"/>
      <c r="AQ93" s="485"/>
      <c r="AR93" s="485"/>
      <c r="AS93" s="485"/>
      <c r="AT93" s="485"/>
      <c r="AU93" s="485"/>
      <c r="AV93" s="485"/>
      <c r="AW93" s="485"/>
      <c r="AX93" s="485"/>
      <c r="AY93" s="485"/>
      <c r="AZ93" s="485"/>
      <c r="BA93" s="485"/>
      <c r="BB93" s="486"/>
    </row>
    <row r="94" spans="1:54" ht="8.1" customHeight="1" x14ac:dyDescent="0.25">
      <c r="A94" s="484"/>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5"/>
      <c r="AS94" s="485"/>
      <c r="AT94" s="485"/>
      <c r="AU94" s="485"/>
      <c r="AV94" s="485"/>
      <c r="AW94" s="485"/>
      <c r="AX94" s="485"/>
      <c r="AY94" s="485"/>
      <c r="AZ94" s="485"/>
      <c r="BA94" s="485"/>
      <c r="BB94" s="486"/>
    </row>
    <row r="95" spans="1:54" ht="8.1" customHeight="1" x14ac:dyDescent="0.25">
      <c r="A95" s="484"/>
      <c r="B95" s="485"/>
      <c r="C95" s="485"/>
      <c r="D95" s="485"/>
      <c r="E95" s="485"/>
      <c r="F95" s="485"/>
      <c r="G95" s="485"/>
      <c r="H95" s="485"/>
      <c r="I95" s="485"/>
      <c r="J95" s="485"/>
      <c r="K95" s="485"/>
      <c r="L95" s="485"/>
      <c r="M95" s="485"/>
      <c r="N95" s="485"/>
      <c r="O95" s="485"/>
      <c r="P95" s="485"/>
      <c r="Q95" s="485"/>
      <c r="R95" s="485"/>
      <c r="S95" s="485"/>
      <c r="T95" s="485"/>
      <c r="U95" s="485"/>
      <c r="V95" s="485"/>
      <c r="W95" s="485"/>
      <c r="X95" s="485"/>
      <c r="Y95" s="485"/>
      <c r="Z95" s="485"/>
      <c r="AA95" s="485"/>
      <c r="AB95" s="485"/>
      <c r="AC95" s="485"/>
      <c r="AD95" s="485"/>
      <c r="AE95" s="485"/>
      <c r="AF95" s="485"/>
      <c r="AG95" s="485"/>
      <c r="AH95" s="485"/>
      <c r="AI95" s="485"/>
      <c r="AJ95" s="485"/>
      <c r="AK95" s="485"/>
      <c r="AL95" s="485"/>
      <c r="AM95" s="485"/>
      <c r="AN95" s="485"/>
      <c r="AO95" s="485"/>
      <c r="AP95" s="485"/>
      <c r="AQ95" s="485"/>
      <c r="AR95" s="485"/>
      <c r="AS95" s="485"/>
      <c r="AT95" s="485"/>
      <c r="AU95" s="485"/>
      <c r="AV95" s="485"/>
      <c r="AW95" s="485"/>
      <c r="AX95" s="485"/>
      <c r="AY95" s="485"/>
      <c r="AZ95" s="485"/>
      <c r="BA95" s="485"/>
      <c r="BB95" s="486"/>
    </row>
    <row r="96" spans="1:54" ht="8.1" customHeight="1" x14ac:dyDescent="0.25">
      <c r="A96" s="484"/>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5"/>
      <c r="AQ96" s="485"/>
      <c r="AR96" s="485"/>
      <c r="AS96" s="485"/>
      <c r="AT96" s="485"/>
      <c r="AU96" s="485"/>
      <c r="AV96" s="485"/>
      <c r="AW96" s="485"/>
      <c r="AX96" s="485"/>
      <c r="AY96" s="485"/>
      <c r="AZ96" s="485"/>
      <c r="BA96" s="485"/>
      <c r="BB96" s="486"/>
    </row>
    <row r="97" spans="1:54" ht="8.1" customHeight="1" x14ac:dyDescent="0.25">
      <c r="A97" s="484"/>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c r="AR97" s="485"/>
      <c r="AS97" s="485"/>
      <c r="AT97" s="485"/>
      <c r="AU97" s="485"/>
      <c r="AV97" s="485"/>
      <c r="AW97" s="485"/>
      <c r="AX97" s="485"/>
      <c r="AY97" s="485"/>
      <c r="AZ97" s="485"/>
      <c r="BA97" s="485"/>
      <c r="BB97" s="486"/>
    </row>
    <row r="98" spans="1:54" ht="8.1" customHeight="1" x14ac:dyDescent="0.25">
      <c r="A98" s="484"/>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5"/>
      <c r="AZ98" s="485"/>
      <c r="BA98" s="485"/>
      <c r="BB98" s="486"/>
    </row>
    <row r="99" spans="1:54" ht="8.1" customHeight="1" x14ac:dyDescent="0.25">
      <c r="A99" s="484"/>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6"/>
    </row>
    <row r="100" spans="1:54" ht="8.1" customHeight="1" x14ac:dyDescent="0.25">
      <c r="A100" s="484"/>
      <c r="B100" s="485"/>
      <c r="C100" s="485"/>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485"/>
      <c r="BB100" s="486"/>
    </row>
    <row r="101" spans="1:54" ht="8.1" customHeight="1" x14ac:dyDescent="0.25">
      <c r="A101" s="484"/>
      <c r="B101" s="485"/>
      <c r="C101" s="485"/>
      <c r="D101" s="485"/>
      <c r="E101" s="485"/>
      <c r="F101" s="485"/>
      <c r="G101" s="485"/>
      <c r="H101" s="485"/>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6"/>
    </row>
    <row r="102" spans="1:54" ht="8.1" customHeight="1" x14ac:dyDescent="0.25">
      <c r="A102" s="484"/>
      <c r="B102" s="485"/>
      <c r="C102" s="485"/>
      <c r="D102" s="485"/>
      <c r="E102" s="485"/>
      <c r="F102" s="485"/>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485"/>
      <c r="BB102" s="486"/>
    </row>
    <row r="103" spans="1:54" ht="8.1" customHeight="1" x14ac:dyDescent="0.25">
      <c r="A103" s="484"/>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6"/>
    </row>
    <row r="104" spans="1:54" ht="8.1" customHeight="1" x14ac:dyDescent="0.25">
      <c r="A104" s="484"/>
      <c r="B104" s="485"/>
      <c r="C104" s="485"/>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c r="AA104" s="485"/>
      <c r="AB104" s="48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6"/>
    </row>
    <row r="105" spans="1:54" ht="8.1" customHeight="1" x14ac:dyDescent="0.25">
      <c r="A105" s="484"/>
      <c r="B105" s="485"/>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6"/>
    </row>
    <row r="106" spans="1:54" ht="14.1" customHeight="1" thickBot="1" x14ac:dyDescent="0.3">
      <c r="A106" s="487"/>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9"/>
    </row>
    <row r="107" spans="1:54" ht="6" customHeight="1" x14ac:dyDescent="0.25">
      <c r="A107" s="492" t="s">
        <v>11309</v>
      </c>
      <c r="B107" s="492"/>
      <c r="C107" s="492"/>
      <c r="D107" s="492"/>
      <c r="E107" s="492"/>
      <c r="F107" s="492"/>
      <c r="G107" s="492"/>
      <c r="H107" s="492"/>
      <c r="I107" s="492"/>
      <c r="AT107" s="479" t="s">
        <v>11502</v>
      </c>
      <c r="AU107" s="479"/>
      <c r="AV107" s="479"/>
      <c r="AW107" s="479"/>
      <c r="AX107" s="479"/>
      <c r="AY107" s="479"/>
      <c r="AZ107" s="479"/>
      <c r="BA107" s="479"/>
      <c r="BB107" s="479"/>
    </row>
    <row r="108" spans="1:54" ht="6" customHeight="1" x14ac:dyDescent="0.25">
      <c r="A108" s="346"/>
      <c r="B108" s="346"/>
      <c r="C108" s="346"/>
      <c r="D108" s="346"/>
      <c r="E108" s="346"/>
      <c r="F108" s="346"/>
      <c r="G108" s="346"/>
      <c r="H108" s="346"/>
      <c r="I108" s="346"/>
      <c r="AT108" s="480"/>
      <c r="AU108" s="480"/>
      <c r="AV108" s="480"/>
      <c r="AW108" s="480"/>
      <c r="AX108" s="480"/>
      <c r="AY108" s="480"/>
      <c r="AZ108" s="480"/>
      <c r="BA108" s="480"/>
      <c r="BB108" s="480"/>
    </row>
    <row r="109" spans="1:54" ht="6" customHeight="1" x14ac:dyDescent="0.25">
      <c r="A109" s="346"/>
      <c r="B109" s="346"/>
      <c r="C109" s="346"/>
      <c r="D109" s="346"/>
      <c r="E109" s="346"/>
      <c r="F109" s="346"/>
      <c r="G109" s="346"/>
      <c r="H109" s="346"/>
      <c r="I109" s="346"/>
      <c r="AT109" s="480"/>
      <c r="AU109" s="480"/>
      <c r="AV109" s="480"/>
      <c r="AW109" s="480"/>
      <c r="AX109" s="480"/>
      <c r="AY109" s="480"/>
      <c r="AZ109" s="480"/>
      <c r="BA109" s="480"/>
      <c r="BB109" s="480"/>
    </row>
  </sheetData>
  <mergeCells count="106">
    <mergeCell ref="A71:BB72"/>
    <mergeCell ref="A73:BB74"/>
    <mergeCell ref="A75:BB106"/>
    <mergeCell ref="A107:I109"/>
    <mergeCell ref="AT107:BB109"/>
    <mergeCell ref="C67:J68"/>
    <mergeCell ref="K67:R69"/>
    <mergeCell ref="T67:W68"/>
    <mergeCell ref="X67:AE68"/>
    <mergeCell ref="AF67:AJ68"/>
    <mergeCell ref="AK67:BA69"/>
    <mergeCell ref="AW61:AX62"/>
    <mergeCell ref="C63:J64"/>
    <mergeCell ref="K63:AN64"/>
    <mergeCell ref="C65:J66"/>
    <mergeCell ref="K65:S66"/>
    <mergeCell ref="T65:Z66"/>
    <mergeCell ref="B61:AK62"/>
    <mergeCell ref="AL61:AN62"/>
    <mergeCell ref="AO61:AP62"/>
    <mergeCell ref="AQ61:AR62"/>
    <mergeCell ref="AS61:AT62"/>
    <mergeCell ref="AU61:AV62"/>
    <mergeCell ref="BA52:BB57"/>
    <mergeCell ref="AR55:AX57"/>
    <mergeCell ref="A58:AQ59"/>
    <mergeCell ref="AR58:AX59"/>
    <mergeCell ref="AY58:AZ59"/>
    <mergeCell ref="BA58:BB59"/>
    <mergeCell ref="AY46:AZ51"/>
    <mergeCell ref="BA46:BB51"/>
    <mergeCell ref="AR49:AX51"/>
    <mergeCell ref="A52:C57"/>
    <mergeCell ref="D52:M57"/>
    <mergeCell ref="N52:S57"/>
    <mergeCell ref="T52:W57"/>
    <mergeCell ref="X52:AQ57"/>
    <mergeCell ref="AR52:AX54"/>
    <mergeCell ref="AY52:AZ57"/>
    <mergeCell ref="AR43:AX45"/>
    <mergeCell ref="A46:C51"/>
    <mergeCell ref="D46:M51"/>
    <mergeCell ref="N46:S51"/>
    <mergeCell ref="T46:W51"/>
    <mergeCell ref="X46:AQ51"/>
    <mergeCell ref="AR46:AX48"/>
    <mergeCell ref="BA34:BB39"/>
    <mergeCell ref="AR37:AX39"/>
    <mergeCell ref="A40:C45"/>
    <mergeCell ref="D40:M45"/>
    <mergeCell ref="N40:S45"/>
    <mergeCell ref="T40:W45"/>
    <mergeCell ref="X40:AQ45"/>
    <mergeCell ref="AR40:AX42"/>
    <mergeCell ref="AY40:AZ45"/>
    <mergeCell ref="BA40:BB45"/>
    <mergeCell ref="AY28:AZ33"/>
    <mergeCell ref="BA28:BB33"/>
    <mergeCell ref="AR31:AX33"/>
    <mergeCell ref="A34:C39"/>
    <mergeCell ref="D34:M39"/>
    <mergeCell ref="N34:S39"/>
    <mergeCell ref="T34:W39"/>
    <mergeCell ref="X34:AQ39"/>
    <mergeCell ref="AR34:AX36"/>
    <mergeCell ref="AY34:AZ39"/>
    <mergeCell ref="A28:C33"/>
    <mergeCell ref="D28:M33"/>
    <mergeCell ref="N28:S33"/>
    <mergeCell ref="T28:W33"/>
    <mergeCell ref="X28:AQ33"/>
    <mergeCell ref="AR28:AX30"/>
    <mergeCell ref="A24:C27"/>
    <mergeCell ref="D24:M26"/>
    <mergeCell ref="N24:S26"/>
    <mergeCell ref="T24:W27"/>
    <mergeCell ref="X24:AQ27"/>
    <mergeCell ref="AR24:BB25"/>
    <mergeCell ref="AR26:AX27"/>
    <mergeCell ref="AY26:BB27"/>
    <mergeCell ref="D27:M27"/>
    <mergeCell ref="N27:S27"/>
    <mergeCell ref="D18:M23"/>
    <mergeCell ref="N18:W23"/>
    <mergeCell ref="X18:AQ23"/>
    <mergeCell ref="AR18:AX20"/>
    <mergeCell ref="AY18:AZ23"/>
    <mergeCell ref="BA18:BB23"/>
    <mergeCell ref="AR21:AX23"/>
    <mergeCell ref="A9:BB11"/>
    <mergeCell ref="A12:AQ13"/>
    <mergeCell ref="AR12:BB13"/>
    <mergeCell ref="A14:C23"/>
    <mergeCell ref="D14:M17"/>
    <mergeCell ref="N14:W17"/>
    <mergeCell ref="X14:AQ17"/>
    <mergeCell ref="AR14:BB15"/>
    <mergeCell ref="AR16:AX17"/>
    <mergeCell ref="AY16:BB17"/>
    <mergeCell ref="AS1:BB3"/>
    <mergeCell ref="A4:D7"/>
    <mergeCell ref="E4:R7"/>
    <mergeCell ref="T4:W7"/>
    <mergeCell ref="X4:AK7"/>
    <mergeCell ref="AM4:AP7"/>
    <mergeCell ref="AQ4:BB7"/>
  </mergeCells>
  <phoneticPr fontId="2"/>
  <printOptions horizontalCentered="1" verticalCentered="1"/>
  <pageMargins left="0.39370078740157483" right="0.39370078740157483" top="0.19685039370078741" bottom="0.19685039370078741"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9"/>
  <dimension ref="B2:D164"/>
  <sheetViews>
    <sheetView showGridLines="0" workbookViewId="0"/>
  </sheetViews>
  <sheetFormatPr defaultColWidth="2.77734375" defaultRowHeight="15.75" x14ac:dyDescent="0.25"/>
  <sheetData>
    <row r="2" spans="2:4" x14ac:dyDescent="0.25">
      <c r="B2" t="s">
        <v>11424</v>
      </c>
    </row>
    <row r="4" spans="2:4" x14ac:dyDescent="0.25">
      <c r="D4" t="s">
        <v>11514</v>
      </c>
    </row>
    <row r="5" spans="2:4" x14ac:dyDescent="0.25">
      <c r="D5" t="s">
        <v>11515</v>
      </c>
    </row>
    <row r="7" spans="2:4" x14ac:dyDescent="0.25">
      <c r="C7" t="s">
        <v>11425</v>
      </c>
    </row>
    <row r="9" spans="2:4" x14ac:dyDescent="0.25">
      <c r="D9" t="s">
        <v>11426</v>
      </c>
    </row>
    <row r="29" spans="3:4" x14ac:dyDescent="0.25">
      <c r="C29" t="s">
        <v>11429</v>
      </c>
    </row>
    <row r="31" spans="3:4" x14ac:dyDescent="0.25">
      <c r="D31" t="s">
        <v>11427</v>
      </c>
    </row>
    <row r="46" spans="4:4" x14ac:dyDescent="0.25">
      <c r="D46" t="s">
        <v>11428</v>
      </c>
    </row>
    <row r="60" spans="3:4" x14ac:dyDescent="0.25">
      <c r="C60" t="s">
        <v>11430</v>
      </c>
    </row>
    <row r="62" spans="3:4" x14ac:dyDescent="0.25">
      <c r="D62" t="s">
        <v>11497</v>
      </c>
    </row>
    <row r="102" spans="4:4" x14ac:dyDescent="0.25">
      <c r="D102" t="s">
        <v>11496</v>
      </c>
    </row>
    <row r="143" spans="4:4" x14ac:dyDescent="0.25">
      <c r="D143" t="s">
        <v>11498</v>
      </c>
    </row>
    <row r="164" spans="4:4" x14ac:dyDescent="0.25">
      <c r="D164" t="s">
        <v>11509</v>
      </c>
    </row>
  </sheetData>
  <sheetProtection password="87DA" sheet="1" objects="1" scenarios="1"/>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B1:AQ30"/>
  <sheetViews>
    <sheetView showGridLines="0" tabSelected="1" zoomScale="80" zoomScaleNormal="80" workbookViewId="0"/>
  </sheetViews>
  <sheetFormatPr defaultColWidth="2.77734375" defaultRowHeight="15.75" x14ac:dyDescent="0.25"/>
  <sheetData>
    <row r="1" spans="2:43" ht="33" x14ac:dyDescent="0.25">
      <c r="B1" s="11" t="s">
        <v>11341</v>
      </c>
    </row>
    <row r="3" spans="2:43" ht="19.5" x14ac:dyDescent="0.25">
      <c r="B3" s="10" t="s">
        <v>4</v>
      </c>
    </row>
    <row r="5" spans="2:43" ht="19.5" x14ac:dyDescent="0.25">
      <c r="B5" s="10" t="s">
        <v>9</v>
      </c>
    </row>
    <row r="6" spans="2:43" ht="19.5" x14ac:dyDescent="0.25">
      <c r="C6" s="10" t="s">
        <v>121</v>
      </c>
    </row>
    <row r="7" spans="2:43" ht="19.5" x14ac:dyDescent="0.25">
      <c r="C7" s="10" t="s">
        <v>11510</v>
      </c>
    </row>
    <row r="9" spans="2:43" ht="45" customHeight="1" x14ac:dyDescent="0.25">
      <c r="B9" s="528" t="s">
        <v>44</v>
      </c>
      <c r="C9" s="529"/>
      <c r="D9" s="529"/>
      <c r="E9" s="529"/>
      <c r="F9" s="529"/>
      <c r="G9" s="529"/>
      <c r="H9" s="529"/>
      <c r="I9" s="529"/>
      <c r="J9" s="529"/>
      <c r="K9" s="529"/>
      <c r="L9" s="529"/>
      <c r="M9" s="529"/>
      <c r="N9" s="529"/>
      <c r="O9" s="530"/>
      <c r="P9" s="537" t="s">
        <v>0</v>
      </c>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9"/>
    </row>
    <row r="10" spans="2:43" x14ac:dyDescent="0.25">
      <c r="B10" s="2"/>
      <c r="C10" s="1"/>
      <c r="D10" s="1"/>
      <c r="E10" s="1"/>
      <c r="F10" s="1"/>
      <c r="G10" s="1"/>
      <c r="H10" s="1"/>
      <c r="I10" s="1"/>
      <c r="J10" s="1"/>
      <c r="K10" s="1"/>
      <c r="L10" s="1"/>
      <c r="M10" s="1"/>
      <c r="N10" s="1"/>
      <c r="O10" s="3"/>
      <c r="P10" s="5"/>
      <c r="Q10" s="5"/>
      <c r="R10" s="5"/>
      <c r="S10" s="5"/>
      <c r="T10" s="5"/>
      <c r="U10" s="5"/>
      <c r="V10" s="5"/>
      <c r="W10" s="5"/>
      <c r="X10" s="5"/>
      <c r="Y10" s="5"/>
      <c r="Z10" s="5"/>
      <c r="AA10" s="5"/>
      <c r="AB10" s="5"/>
      <c r="AC10" s="6"/>
      <c r="AD10" s="4"/>
      <c r="AE10" s="5"/>
      <c r="AF10" s="5"/>
      <c r="AG10" s="5"/>
      <c r="AH10" s="5"/>
      <c r="AI10" s="5"/>
      <c r="AJ10" s="5"/>
      <c r="AK10" s="5"/>
      <c r="AL10" s="5"/>
      <c r="AM10" s="5"/>
      <c r="AN10" s="5"/>
      <c r="AO10" s="5"/>
      <c r="AP10" s="5"/>
      <c r="AQ10" s="6"/>
    </row>
    <row r="11" spans="2:43" x14ac:dyDescent="0.25">
      <c r="B11" s="2"/>
      <c r="C11" s="1" t="s">
        <v>123</v>
      </c>
      <c r="D11" s="1"/>
      <c r="E11" s="1"/>
      <c r="F11" s="1"/>
      <c r="G11" s="1"/>
      <c r="H11" s="1"/>
      <c r="I11" s="1" t="s">
        <v>133</v>
      </c>
      <c r="J11" s="1"/>
      <c r="K11" s="1"/>
      <c r="L11" s="1"/>
      <c r="M11" s="1"/>
      <c r="N11" s="1"/>
      <c r="O11" s="3"/>
      <c r="P11" s="1"/>
      <c r="Q11" s="1" t="s">
        <v>8</v>
      </c>
      <c r="R11" s="1"/>
      <c r="S11" s="1"/>
      <c r="T11" s="1"/>
      <c r="U11" s="1"/>
      <c r="V11" s="1"/>
      <c r="W11" s="1"/>
      <c r="X11" s="1"/>
      <c r="Y11" s="1"/>
      <c r="Z11" s="1"/>
      <c r="AA11" s="1"/>
      <c r="AB11" s="1"/>
      <c r="AC11" s="3"/>
      <c r="AD11" s="2"/>
      <c r="AE11" s="1" t="s">
        <v>1</v>
      </c>
      <c r="AF11" s="1"/>
      <c r="AG11" s="1"/>
      <c r="AH11" s="1"/>
      <c r="AI11" s="1"/>
      <c r="AJ11" s="1"/>
      <c r="AK11" s="1"/>
      <c r="AL11" s="1"/>
      <c r="AM11" s="1"/>
      <c r="AN11" s="1"/>
      <c r="AO11" s="1"/>
      <c r="AP11" s="1"/>
      <c r="AQ11" s="3"/>
    </row>
    <row r="12" spans="2:43" x14ac:dyDescent="0.25">
      <c r="B12" s="2"/>
      <c r="C12" s="1" t="s">
        <v>124</v>
      </c>
      <c r="D12" s="1"/>
      <c r="E12" s="1"/>
      <c r="F12" s="1"/>
      <c r="G12" s="1"/>
      <c r="H12" s="1"/>
      <c r="I12" s="1" t="s">
        <v>134</v>
      </c>
      <c r="J12" s="1"/>
      <c r="K12" s="1"/>
      <c r="L12" s="1"/>
      <c r="M12" s="1"/>
      <c r="N12" s="1"/>
      <c r="O12" s="3"/>
      <c r="P12" s="1"/>
      <c r="Q12" s="1"/>
      <c r="R12" s="1"/>
      <c r="S12" s="1"/>
      <c r="T12" s="1"/>
      <c r="U12" s="1"/>
      <c r="V12" s="1"/>
      <c r="W12" s="1"/>
      <c r="X12" s="1"/>
      <c r="Y12" s="1"/>
      <c r="Z12" s="1"/>
      <c r="AA12" s="1"/>
      <c r="AB12" s="1"/>
      <c r="AC12" s="3"/>
      <c r="AD12" s="2"/>
      <c r="AE12" s="1"/>
      <c r="AF12" s="1"/>
      <c r="AG12" s="1"/>
      <c r="AH12" s="1"/>
      <c r="AI12" s="1"/>
      <c r="AJ12" s="1"/>
      <c r="AK12" s="1"/>
      <c r="AL12" s="1"/>
      <c r="AM12" s="1"/>
      <c r="AN12" s="1"/>
      <c r="AO12" s="1"/>
      <c r="AP12" s="1"/>
      <c r="AQ12" s="3"/>
    </row>
    <row r="13" spans="2:43" x14ac:dyDescent="0.25">
      <c r="B13" s="2"/>
      <c r="C13" s="1" t="s">
        <v>125</v>
      </c>
      <c r="D13" s="1"/>
      <c r="E13" s="1"/>
      <c r="F13" s="1"/>
      <c r="G13" s="1"/>
      <c r="H13" s="1"/>
      <c r="I13" s="1" t="s">
        <v>135</v>
      </c>
      <c r="J13" s="1"/>
      <c r="K13" s="1"/>
      <c r="L13" s="1"/>
      <c r="M13" s="1"/>
      <c r="N13" s="1"/>
      <c r="O13" s="3"/>
      <c r="P13" s="1"/>
      <c r="Q13" s="1"/>
      <c r="R13" s="1" t="s">
        <v>7</v>
      </c>
      <c r="S13" s="1"/>
      <c r="T13" s="1"/>
      <c r="U13" s="1"/>
      <c r="V13" s="1"/>
      <c r="W13" s="1"/>
      <c r="X13" s="1"/>
      <c r="Y13" s="1"/>
      <c r="Z13" s="1"/>
      <c r="AA13" s="1"/>
      <c r="AB13" s="1"/>
      <c r="AC13" s="3"/>
      <c r="AD13" s="2"/>
      <c r="AE13" s="1"/>
      <c r="AF13" s="1" t="s">
        <v>7</v>
      </c>
      <c r="AG13" s="1"/>
      <c r="AH13" s="1"/>
      <c r="AI13" s="1"/>
      <c r="AJ13" s="1"/>
      <c r="AK13" s="1"/>
      <c r="AL13" s="1"/>
      <c r="AM13" s="1"/>
      <c r="AN13" s="1"/>
      <c r="AO13" s="1"/>
      <c r="AP13" s="1"/>
      <c r="AQ13" s="3"/>
    </row>
    <row r="14" spans="2:43" x14ac:dyDescent="0.25">
      <c r="B14" s="2"/>
      <c r="C14" s="1" t="s">
        <v>126</v>
      </c>
      <c r="D14" s="1"/>
      <c r="E14" s="1"/>
      <c r="F14" s="1"/>
      <c r="G14" s="1"/>
      <c r="H14" s="1"/>
      <c r="I14" s="1" t="s">
        <v>136</v>
      </c>
      <c r="J14" s="1"/>
      <c r="K14" s="1"/>
      <c r="L14" s="1"/>
      <c r="M14" s="1"/>
      <c r="N14" s="1"/>
      <c r="O14" s="3"/>
      <c r="P14" s="1"/>
      <c r="Q14" s="1"/>
      <c r="R14" s="1" t="s">
        <v>6</v>
      </c>
      <c r="S14" s="1"/>
      <c r="T14" s="1"/>
      <c r="U14" s="1"/>
      <c r="V14" s="1"/>
      <c r="W14" s="1"/>
      <c r="X14" s="1"/>
      <c r="Y14" s="1"/>
      <c r="Z14" s="1"/>
      <c r="AA14" s="1"/>
      <c r="AB14" s="1"/>
      <c r="AC14" s="3"/>
      <c r="AD14" s="2"/>
      <c r="AE14" s="1"/>
      <c r="AF14" s="1" t="s">
        <v>5</v>
      </c>
      <c r="AG14" s="1"/>
      <c r="AH14" s="1"/>
      <c r="AI14" s="1"/>
      <c r="AJ14" s="1"/>
      <c r="AK14" s="1"/>
      <c r="AL14" s="1"/>
      <c r="AM14" s="1"/>
      <c r="AN14" s="1"/>
      <c r="AO14" s="1"/>
      <c r="AP14" s="1"/>
      <c r="AQ14" s="3"/>
    </row>
    <row r="15" spans="2:43" x14ac:dyDescent="0.25">
      <c r="B15" s="2"/>
      <c r="C15" s="1" t="s">
        <v>127</v>
      </c>
      <c r="D15" s="1"/>
      <c r="E15" s="1"/>
      <c r="F15" s="1"/>
      <c r="G15" s="1"/>
      <c r="H15" s="1"/>
      <c r="I15" s="1" t="s">
        <v>137</v>
      </c>
      <c r="J15" s="1"/>
      <c r="K15" s="1"/>
      <c r="L15" s="1"/>
      <c r="M15" s="1"/>
      <c r="N15" s="1"/>
      <c r="O15" s="3"/>
      <c r="P15" s="1"/>
      <c r="Q15" s="1"/>
      <c r="R15" s="1"/>
      <c r="S15" s="1"/>
      <c r="T15" s="1"/>
      <c r="U15" s="1"/>
      <c r="V15" s="1"/>
      <c r="W15" s="1"/>
      <c r="X15" s="1"/>
      <c r="Y15" s="1"/>
      <c r="Z15" s="1"/>
      <c r="AA15" s="1"/>
      <c r="AB15" s="1"/>
      <c r="AC15" s="3"/>
      <c r="AD15" s="2"/>
      <c r="AE15" s="1"/>
      <c r="AF15" s="1"/>
      <c r="AG15" s="1"/>
      <c r="AH15" s="1"/>
      <c r="AI15" s="1"/>
      <c r="AJ15" s="1"/>
      <c r="AK15" s="1"/>
      <c r="AL15" s="1"/>
      <c r="AM15" s="1"/>
      <c r="AN15" s="1"/>
      <c r="AO15" s="1"/>
      <c r="AP15" s="1"/>
      <c r="AQ15" s="3"/>
    </row>
    <row r="16" spans="2:43" x14ac:dyDescent="0.25">
      <c r="B16" s="2"/>
      <c r="C16" s="1" t="s">
        <v>128</v>
      </c>
      <c r="D16" s="1"/>
      <c r="E16" s="1"/>
      <c r="F16" s="1"/>
      <c r="G16" s="1"/>
      <c r="H16" s="1"/>
      <c r="I16" s="1" t="s">
        <v>138</v>
      </c>
      <c r="J16" s="1"/>
      <c r="K16" s="1"/>
      <c r="L16" s="1"/>
      <c r="M16" s="1"/>
      <c r="N16" s="1"/>
      <c r="O16" s="3"/>
      <c r="P16" s="1"/>
      <c r="Q16" s="1"/>
      <c r="R16" s="1" t="s">
        <v>143</v>
      </c>
      <c r="S16" s="1"/>
      <c r="T16" s="1"/>
      <c r="U16" s="1"/>
      <c r="V16" s="1"/>
      <c r="W16" s="1"/>
      <c r="X16" s="1"/>
      <c r="Y16" s="1"/>
      <c r="Z16" s="1"/>
      <c r="AA16" s="1"/>
      <c r="AB16" s="1"/>
      <c r="AC16" s="3"/>
      <c r="AD16" s="2"/>
      <c r="AE16" s="1"/>
      <c r="AF16" s="1" t="s">
        <v>144</v>
      </c>
      <c r="AG16" s="1"/>
      <c r="AH16" s="1"/>
      <c r="AI16" s="1"/>
      <c r="AJ16" s="1"/>
      <c r="AK16" s="1"/>
      <c r="AL16" s="1"/>
      <c r="AM16" s="1"/>
      <c r="AN16" s="1"/>
      <c r="AO16" s="1"/>
      <c r="AP16" s="1"/>
      <c r="AQ16" s="3"/>
    </row>
    <row r="17" spans="2:43" x14ac:dyDescent="0.25">
      <c r="B17" s="2"/>
      <c r="C17" s="1" t="s">
        <v>129</v>
      </c>
      <c r="D17" s="1"/>
      <c r="E17" s="1"/>
      <c r="F17" s="1"/>
      <c r="G17" s="1"/>
      <c r="H17" s="1"/>
      <c r="I17" s="1" t="s">
        <v>139</v>
      </c>
      <c r="J17" s="1"/>
      <c r="K17" s="1"/>
      <c r="L17" s="1"/>
      <c r="M17" s="1"/>
      <c r="N17" s="1"/>
      <c r="O17" s="3"/>
      <c r="P17" s="1"/>
      <c r="Q17" s="1"/>
      <c r="R17" s="1"/>
      <c r="S17" s="1"/>
      <c r="T17" s="1"/>
      <c r="U17" s="1"/>
      <c r="V17" s="1"/>
      <c r="W17" s="1"/>
      <c r="X17" s="1"/>
      <c r="Y17" s="1"/>
      <c r="Z17" s="1"/>
      <c r="AA17" s="1"/>
      <c r="AB17" s="1"/>
      <c r="AC17" s="3"/>
      <c r="AD17" s="2"/>
      <c r="AE17" s="1"/>
      <c r="AF17" s="1"/>
      <c r="AG17" s="1"/>
      <c r="AH17" s="1"/>
      <c r="AI17" s="1"/>
      <c r="AJ17" s="1"/>
      <c r="AK17" s="1"/>
      <c r="AL17" s="1"/>
      <c r="AM17" s="1"/>
      <c r="AN17" s="1"/>
      <c r="AO17" s="1"/>
      <c r="AP17" s="1"/>
      <c r="AQ17" s="3"/>
    </row>
    <row r="18" spans="2:43" x14ac:dyDescent="0.25">
      <c r="B18" s="2"/>
      <c r="C18" s="1" t="s">
        <v>130</v>
      </c>
      <c r="D18" s="1"/>
      <c r="E18" s="1"/>
      <c r="F18" s="1"/>
      <c r="G18" s="1"/>
      <c r="H18" s="1"/>
      <c r="I18" s="1" t="s">
        <v>140</v>
      </c>
      <c r="J18" s="1"/>
      <c r="K18" s="1"/>
      <c r="L18" s="1"/>
      <c r="M18" s="1"/>
      <c r="N18" s="1"/>
      <c r="O18" s="3"/>
      <c r="P18" s="1"/>
      <c r="Q18" s="1"/>
      <c r="R18" s="1"/>
      <c r="S18" s="1"/>
      <c r="T18" s="1"/>
      <c r="U18" s="1"/>
      <c r="V18" s="1"/>
      <c r="W18" s="1"/>
      <c r="X18" s="1"/>
      <c r="Y18" s="1"/>
      <c r="Z18" s="1"/>
      <c r="AA18" s="1"/>
      <c r="AB18" s="1"/>
      <c r="AC18" s="3"/>
      <c r="AD18" s="2"/>
      <c r="AE18" s="1"/>
      <c r="AF18" s="1"/>
      <c r="AG18" s="1"/>
      <c r="AH18" s="1"/>
      <c r="AI18" s="1"/>
      <c r="AJ18" s="1"/>
      <c r="AK18" s="1"/>
      <c r="AL18" s="1"/>
      <c r="AM18" s="1"/>
      <c r="AN18" s="1"/>
      <c r="AO18" s="1"/>
      <c r="AP18" s="1"/>
      <c r="AQ18" s="3"/>
    </row>
    <row r="19" spans="2:43" x14ac:dyDescent="0.25">
      <c r="B19" s="2"/>
      <c r="C19" s="1" t="s">
        <v>131</v>
      </c>
      <c r="D19" s="1"/>
      <c r="E19" s="1"/>
      <c r="F19" s="1"/>
      <c r="G19" s="1"/>
      <c r="H19" s="1"/>
      <c r="I19" s="1" t="s">
        <v>141</v>
      </c>
      <c r="J19" s="1"/>
      <c r="K19" s="1"/>
      <c r="L19" s="1"/>
      <c r="M19" s="1"/>
      <c r="N19" s="1"/>
      <c r="O19" s="3"/>
      <c r="P19" s="1"/>
      <c r="Q19" s="1"/>
      <c r="R19" s="1"/>
      <c r="S19" s="1"/>
      <c r="T19" s="1"/>
      <c r="U19" s="1"/>
      <c r="V19" s="1"/>
      <c r="W19" s="1"/>
      <c r="X19" s="1"/>
      <c r="Y19" s="1"/>
      <c r="Z19" s="1"/>
      <c r="AA19" s="1"/>
      <c r="AB19" s="1"/>
      <c r="AC19" s="3"/>
      <c r="AD19" s="2"/>
      <c r="AE19" s="1"/>
      <c r="AF19" s="1"/>
      <c r="AG19" s="1"/>
      <c r="AH19" s="1"/>
      <c r="AI19" s="1"/>
      <c r="AJ19" s="1"/>
      <c r="AK19" s="1"/>
      <c r="AL19" s="1"/>
      <c r="AM19" s="1"/>
      <c r="AN19" s="1"/>
      <c r="AO19" s="1"/>
      <c r="AP19" s="1"/>
      <c r="AQ19" s="3"/>
    </row>
    <row r="20" spans="2:43" x14ac:dyDescent="0.25">
      <c r="B20" s="2"/>
      <c r="C20" s="1" t="s">
        <v>132</v>
      </c>
      <c r="D20" s="1"/>
      <c r="E20" s="1"/>
      <c r="F20" s="1"/>
      <c r="G20" s="1"/>
      <c r="H20" s="1"/>
      <c r="I20" s="1" t="s">
        <v>142</v>
      </c>
      <c r="J20" s="1"/>
      <c r="K20" s="1"/>
      <c r="L20" s="1"/>
      <c r="M20" s="1"/>
      <c r="N20" s="1"/>
      <c r="O20" s="3"/>
      <c r="P20" s="1"/>
      <c r="Q20" s="1"/>
      <c r="R20" s="1"/>
      <c r="S20" s="1"/>
      <c r="T20" s="1"/>
      <c r="U20" s="1"/>
      <c r="V20" s="1"/>
      <c r="W20" s="1"/>
      <c r="X20" s="1"/>
      <c r="Y20" s="1"/>
      <c r="Z20" s="1"/>
      <c r="AA20" s="1"/>
      <c r="AB20" s="1"/>
      <c r="AC20" s="3"/>
      <c r="AD20" s="2"/>
      <c r="AE20" s="1"/>
      <c r="AF20" s="1"/>
      <c r="AG20" s="1"/>
      <c r="AH20" s="1"/>
      <c r="AI20" s="1"/>
      <c r="AJ20" s="1"/>
      <c r="AK20" s="1"/>
      <c r="AL20" s="1"/>
      <c r="AM20" s="1"/>
      <c r="AN20" s="1"/>
      <c r="AO20" s="1"/>
      <c r="AP20" s="1"/>
      <c r="AQ20" s="3"/>
    </row>
    <row r="21" spans="2:43" x14ac:dyDescent="0.25">
      <c r="B21" s="2"/>
      <c r="C21" s="1"/>
      <c r="D21" s="1"/>
      <c r="E21" s="1"/>
      <c r="F21" s="1"/>
      <c r="G21" s="1"/>
      <c r="H21" s="1"/>
      <c r="I21" s="1"/>
      <c r="J21" s="1"/>
      <c r="K21" s="1"/>
      <c r="L21" s="1"/>
      <c r="M21" s="1"/>
      <c r="N21" s="1"/>
      <c r="O21" s="3"/>
      <c r="P21" s="1"/>
      <c r="Q21" s="1"/>
      <c r="R21" s="1"/>
      <c r="S21" s="1"/>
      <c r="T21" s="1"/>
      <c r="U21" s="1"/>
      <c r="V21" s="1"/>
      <c r="W21" s="1"/>
      <c r="X21" s="1"/>
      <c r="Y21" s="1"/>
      <c r="Z21" s="1"/>
      <c r="AA21" s="1"/>
      <c r="AB21" s="1"/>
      <c r="AC21" s="3"/>
      <c r="AD21" s="2"/>
      <c r="AE21" s="1"/>
      <c r="AF21" s="1"/>
      <c r="AG21" s="1"/>
      <c r="AH21" s="1"/>
      <c r="AI21" s="1"/>
      <c r="AJ21" s="1"/>
      <c r="AK21" s="1"/>
      <c r="AL21" s="1"/>
      <c r="AM21" s="1"/>
      <c r="AN21" s="1"/>
      <c r="AO21" s="1"/>
      <c r="AP21" s="1"/>
      <c r="AQ21" s="3"/>
    </row>
    <row r="22" spans="2:43" x14ac:dyDescent="0.25">
      <c r="B22" s="2"/>
      <c r="C22" s="1"/>
      <c r="D22" s="1" t="s">
        <v>143</v>
      </c>
      <c r="E22" s="1"/>
      <c r="F22" s="1"/>
      <c r="G22" s="1"/>
      <c r="H22" s="1"/>
      <c r="I22" s="1"/>
      <c r="J22" s="1"/>
      <c r="K22" s="1"/>
      <c r="L22" s="1"/>
      <c r="M22" s="1"/>
      <c r="N22" s="1"/>
      <c r="O22" s="3"/>
      <c r="P22" s="1"/>
      <c r="Q22" s="1"/>
      <c r="R22" s="1"/>
      <c r="S22" s="1"/>
      <c r="T22" s="1"/>
      <c r="U22" s="1"/>
      <c r="V22" s="1"/>
      <c r="W22" s="1"/>
      <c r="X22" s="1"/>
      <c r="Y22" s="1"/>
      <c r="Z22" s="1"/>
      <c r="AA22" s="1"/>
      <c r="AB22" s="1"/>
      <c r="AC22" s="3"/>
      <c r="AD22" s="2"/>
      <c r="AE22" s="1"/>
      <c r="AF22" s="1"/>
      <c r="AG22" s="1"/>
      <c r="AH22" s="1"/>
      <c r="AI22" s="1"/>
      <c r="AJ22" s="1"/>
      <c r="AK22" s="1"/>
      <c r="AL22" s="1"/>
      <c r="AM22" s="1"/>
      <c r="AN22" s="1"/>
      <c r="AO22" s="1"/>
      <c r="AP22" s="1"/>
      <c r="AQ22" s="3"/>
    </row>
    <row r="23" spans="2:43" x14ac:dyDescent="0.25">
      <c r="B23" s="2"/>
      <c r="C23" s="1"/>
      <c r="D23" s="1"/>
      <c r="E23" s="1"/>
      <c r="F23" s="1"/>
      <c r="G23" s="1"/>
      <c r="H23" s="1"/>
      <c r="I23" s="1"/>
      <c r="J23" s="1"/>
      <c r="K23" s="1"/>
      <c r="L23" s="1"/>
      <c r="M23" s="1"/>
      <c r="N23" s="1"/>
      <c r="O23" s="3"/>
      <c r="P23" s="8"/>
      <c r="Q23" s="8"/>
      <c r="R23" s="8"/>
      <c r="S23" s="8"/>
      <c r="T23" s="8"/>
      <c r="U23" s="8"/>
      <c r="V23" s="8"/>
      <c r="W23" s="8"/>
      <c r="X23" s="8"/>
      <c r="Y23" s="8"/>
      <c r="Z23" s="8"/>
      <c r="AA23" s="8"/>
      <c r="AB23" s="8"/>
      <c r="AC23" s="9"/>
      <c r="AD23" s="7"/>
      <c r="AE23" s="8"/>
      <c r="AF23" s="8"/>
      <c r="AG23" s="8"/>
      <c r="AH23" s="8"/>
      <c r="AI23" s="8"/>
      <c r="AJ23" s="8"/>
      <c r="AK23" s="8"/>
      <c r="AL23" s="8"/>
      <c r="AM23" s="8"/>
      <c r="AN23" s="8"/>
      <c r="AO23" s="8"/>
      <c r="AP23" s="8"/>
      <c r="AQ23" s="9"/>
    </row>
    <row r="24" spans="2:43" ht="30" customHeight="1" x14ac:dyDescent="0.25">
      <c r="B24" s="531" t="s">
        <v>122</v>
      </c>
      <c r="C24" s="532"/>
      <c r="D24" s="532"/>
      <c r="E24" s="532"/>
      <c r="F24" s="532"/>
      <c r="G24" s="532"/>
      <c r="H24" s="532"/>
      <c r="I24" s="532"/>
      <c r="J24" s="532"/>
      <c r="K24" s="532"/>
      <c r="L24" s="532"/>
      <c r="M24" s="532"/>
      <c r="N24" s="532"/>
      <c r="O24" s="533"/>
      <c r="P24" s="534" t="s">
        <v>3</v>
      </c>
      <c r="Q24" s="535"/>
      <c r="R24" s="535"/>
      <c r="S24" s="535"/>
      <c r="T24" s="535"/>
      <c r="U24" s="535"/>
      <c r="V24" s="535"/>
      <c r="W24" s="535"/>
      <c r="X24" s="535"/>
      <c r="Y24" s="535"/>
      <c r="Z24" s="535"/>
      <c r="AA24" s="535"/>
      <c r="AB24" s="535"/>
      <c r="AC24" s="536"/>
      <c r="AD24" s="534" t="s">
        <v>2</v>
      </c>
      <c r="AE24" s="535"/>
      <c r="AF24" s="535"/>
      <c r="AG24" s="535"/>
      <c r="AH24" s="535"/>
      <c r="AI24" s="535"/>
      <c r="AJ24" s="535"/>
      <c r="AK24" s="535"/>
      <c r="AL24" s="535"/>
      <c r="AM24" s="535"/>
      <c r="AN24" s="535"/>
      <c r="AO24" s="535"/>
      <c r="AP24" s="535"/>
      <c r="AQ24" s="536"/>
    </row>
    <row r="25" spans="2:43" x14ac:dyDescent="0.25">
      <c r="B25" s="4"/>
      <c r="C25" s="5"/>
      <c r="D25" s="5"/>
      <c r="E25" s="5"/>
      <c r="F25" s="5"/>
      <c r="G25" s="5"/>
      <c r="H25" s="5"/>
      <c r="I25" s="5"/>
      <c r="J25" s="5"/>
      <c r="K25" s="5"/>
      <c r="L25" s="5"/>
      <c r="M25" s="5"/>
      <c r="N25" s="5"/>
      <c r="O25" s="6"/>
      <c r="P25" s="4"/>
      <c r="Q25" s="5"/>
      <c r="R25" s="5"/>
      <c r="S25" s="5"/>
      <c r="T25" s="5"/>
      <c r="U25" s="5"/>
      <c r="V25" s="5"/>
      <c r="W25" s="5"/>
      <c r="X25" s="5"/>
      <c r="Y25" s="5"/>
      <c r="Z25" s="5"/>
      <c r="AA25" s="5"/>
      <c r="AB25" s="5"/>
      <c r="AC25" s="6"/>
      <c r="AD25" s="4"/>
      <c r="AE25" s="5"/>
      <c r="AF25" s="5"/>
      <c r="AG25" s="5"/>
      <c r="AH25" s="5"/>
      <c r="AI25" s="5"/>
      <c r="AJ25" s="5"/>
      <c r="AK25" s="5"/>
      <c r="AL25" s="5"/>
      <c r="AM25" s="5"/>
      <c r="AN25" s="5"/>
      <c r="AO25" s="5"/>
      <c r="AP25" s="5"/>
      <c r="AQ25" s="6"/>
    </row>
    <row r="26" spans="2:43" x14ac:dyDescent="0.25">
      <c r="B26" s="2"/>
      <c r="C26" s="1"/>
      <c r="D26" s="1"/>
      <c r="E26" s="1"/>
      <c r="F26" s="1"/>
      <c r="G26" s="1"/>
      <c r="H26" s="1"/>
      <c r="I26" s="1"/>
      <c r="J26" s="1"/>
      <c r="K26" s="1"/>
      <c r="L26" s="1"/>
      <c r="M26" s="1"/>
      <c r="N26" s="1"/>
      <c r="O26" s="3"/>
      <c r="P26" s="2"/>
      <c r="Q26" s="1"/>
      <c r="R26" s="1"/>
      <c r="S26" s="1"/>
      <c r="T26" s="1"/>
      <c r="U26" s="1"/>
      <c r="V26" s="1"/>
      <c r="W26" s="1"/>
      <c r="X26" s="1"/>
      <c r="Y26" s="1"/>
      <c r="Z26" s="1"/>
      <c r="AA26" s="1"/>
      <c r="AB26" s="1"/>
      <c r="AC26" s="3"/>
      <c r="AD26" s="2"/>
      <c r="AE26" s="1"/>
      <c r="AF26" s="1"/>
      <c r="AG26" s="1"/>
      <c r="AH26" s="1"/>
      <c r="AI26" s="1"/>
      <c r="AJ26" s="1"/>
      <c r="AK26" s="1"/>
      <c r="AL26" s="1"/>
      <c r="AM26" s="1"/>
      <c r="AN26" s="1"/>
      <c r="AO26" s="1"/>
      <c r="AP26" s="1"/>
      <c r="AQ26" s="3"/>
    </row>
    <row r="27" spans="2:43" x14ac:dyDescent="0.25">
      <c r="B27" s="2"/>
      <c r="C27" s="1"/>
      <c r="D27" s="1"/>
      <c r="E27" s="1"/>
      <c r="F27" s="1"/>
      <c r="G27" s="1"/>
      <c r="H27" s="1"/>
      <c r="I27" s="1"/>
      <c r="J27" s="1"/>
      <c r="K27" s="1"/>
      <c r="L27" s="1"/>
      <c r="M27" s="1"/>
      <c r="N27" s="1"/>
      <c r="O27" s="3"/>
      <c r="P27" s="2"/>
      <c r="Q27" s="1"/>
      <c r="R27" s="1"/>
      <c r="S27" s="1"/>
      <c r="T27" s="1"/>
      <c r="U27" s="1"/>
      <c r="V27" s="1"/>
      <c r="W27" s="1"/>
      <c r="X27" s="1"/>
      <c r="Y27" s="1"/>
      <c r="Z27" s="1"/>
      <c r="AA27" s="1"/>
      <c r="AB27" s="1"/>
      <c r="AC27" s="3"/>
      <c r="AD27" s="2"/>
      <c r="AE27" s="1"/>
      <c r="AF27" s="1"/>
      <c r="AG27" s="1"/>
      <c r="AH27" s="1"/>
      <c r="AI27" s="1"/>
      <c r="AJ27" s="1"/>
      <c r="AK27" s="1"/>
      <c r="AL27" s="1"/>
      <c r="AM27" s="1"/>
      <c r="AN27" s="1"/>
      <c r="AO27" s="1"/>
      <c r="AP27" s="1"/>
      <c r="AQ27" s="3"/>
    </row>
    <row r="28" spans="2:43" x14ac:dyDescent="0.25">
      <c r="B28" s="2"/>
      <c r="C28" s="1"/>
      <c r="D28" s="1"/>
      <c r="E28" s="1"/>
      <c r="F28" s="1"/>
      <c r="G28" s="1"/>
      <c r="H28" s="1"/>
      <c r="I28" s="1"/>
      <c r="J28" s="1"/>
      <c r="K28" s="1"/>
      <c r="L28" s="1"/>
      <c r="M28" s="1"/>
      <c r="N28" s="1"/>
      <c r="O28" s="3"/>
      <c r="P28" s="2"/>
      <c r="Q28" s="1"/>
      <c r="R28" s="1"/>
      <c r="S28" s="1"/>
      <c r="T28" s="1"/>
      <c r="U28" s="1"/>
      <c r="V28" s="1"/>
      <c r="W28" s="1"/>
      <c r="X28" s="1"/>
      <c r="Y28" s="1"/>
      <c r="Z28" s="1"/>
      <c r="AA28" s="1"/>
      <c r="AB28" s="1"/>
      <c r="AC28" s="3"/>
      <c r="AD28" s="2"/>
      <c r="AE28" s="1"/>
      <c r="AF28" s="1"/>
      <c r="AG28" s="1"/>
      <c r="AH28" s="1"/>
      <c r="AI28" s="1"/>
      <c r="AJ28" s="1"/>
      <c r="AK28" s="1"/>
      <c r="AL28" s="1"/>
      <c r="AM28" s="1"/>
      <c r="AN28" s="1"/>
      <c r="AO28" s="1"/>
      <c r="AP28" s="1"/>
      <c r="AQ28" s="3"/>
    </row>
    <row r="29" spans="2:43" x14ac:dyDescent="0.25">
      <c r="B29" s="2"/>
      <c r="C29" s="1"/>
      <c r="D29" s="1"/>
      <c r="E29" s="1"/>
      <c r="F29" s="1"/>
      <c r="G29" s="1"/>
      <c r="H29" s="1"/>
      <c r="I29" s="1"/>
      <c r="J29" s="1"/>
      <c r="K29" s="1"/>
      <c r="L29" s="1"/>
      <c r="M29" s="1"/>
      <c r="N29" s="1"/>
      <c r="O29" s="3"/>
      <c r="P29" s="2"/>
      <c r="Q29" s="1"/>
      <c r="R29" s="1"/>
      <c r="S29" s="1"/>
      <c r="T29" s="1"/>
      <c r="U29" s="1"/>
      <c r="V29" s="1"/>
      <c r="W29" s="1"/>
      <c r="X29" s="1"/>
      <c r="Y29" s="1"/>
      <c r="Z29" s="1"/>
      <c r="AA29" s="1"/>
      <c r="AB29" s="1"/>
      <c r="AC29" s="3"/>
      <c r="AD29" s="2"/>
      <c r="AE29" s="1"/>
      <c r="AF29" s="1"/>
      <c r="AG29" s="1"/>
      <c r="AH29" s="1"/>
      <c r="AI29" s="1"/>
      <c r="AJ29" s="1"/>
      <c r="AK29" s="1"/>
      <c r="AL29" s="1"/>
      <c r="AM29" s="1"/>
      <c r="AN29" s="1"/>
      <c r="AO29" s="1"/>
      <c r="AP29" s="1"/>
      <c r="AQ29" s="3"/>
    </row>
    <row r="30" spans="2:43" x14ac:dyDescent="0.25">
      <c r="B30" s="7"/>
      <c r="C30" s="8"/>
      <c r="D30" s="8"/>
      <c r="E30" s="8"/>
      <c r="F30" s="8"/>
      <c r="G30" s="8"/>
      <c r="H30" s="8"/>
      <c r="I30" s="8"/>
      <c r="J30" s="8"/>
      <c r="K30" s="8"/>
      <c r="L30" s="8"/>
      <c r="M30" s="8"/>
      <c r="N30" s="8"/>
      <c r="O30" s="9"/>
      <c r="P30" s="7"/>
      <c r="Q30" s="8"/>
      <c r="R30" s="8"/>
      <c r="S30" s="8"/>
      <c r="T30" s="8"/>
      <c r="U30" s="8"/>
      <c r="V30" s="8"/>
      <c r="W30" s="8"/>
      <c r="X30" s="8"/>
      <c r="Y30" s="8"/>
      <c r="Z30" s="8"/>
      <c r="AA30" s="8"/>
      <c r="AB30" s="8"/>
      <c r="AC30" s="9"/>
      <c r="AD30" s="7"/>
      <c r="AE30" s="8"/>
      <c r="AF30" s="8"/>
      <c r="AG30" s="8"/>
      <c r="AH30" s="8"/>
      <c r="AI30" s="8"/>
      <c r="AJ30" s="8"/>
      <c r="AK30" s="8"/>
      <c r="AL30" s="8"/>
      <c r="AM30" s="8"/>
      <c r="AN30" s="8"/>
      <c r="AO30" s="8"/>
      <c r="AP30" s="8"/>
      <c r="AQ30" s="9"/>
    </row>
  </sheetData>
  <sheetProtection password="87DA" sheet="1" objects="1" scenarios="1"/>
  <mergeCells count="5">
    <mergeCell ref="B9:O9"/>
    <mergeCell ref="B24:O24"/>
    <mergeCell ref="AD24:AQ24"/>
    <mergeCell ref="P24:AC24"/>
    <mergeCell ref="P9:AQ9"/>
  </mergeCells>
  <phoneticPr fontId="2"/>
  <pageMargins left="0.39370078740157483" right="0.39370078740157483" top="0.39370078740157483" bottom="0.39370078740157483" header="0.19685039370078741" footer="0.19685039370078741"/>
  <pageSetup paperSize="9" scale="90" fitToWidth="0"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1"/>
  <dimension ref="A1:AZ208"/>
  <sheetViews>
    <sheetView showGridLines="0" zoomScale="80" zoomScaleNormal="80" workbookViewId="0">
      <selection activeCell="H12" sqref="H12:AD12"/>
    </sheetView>
  </sheetViews>
  <sheetFormatPr defaultColWidth="2.77734375" defaultRowHeight="24" customHeight="1" x14ac:dyDescent="0.25"/>
  <cols>
    <col min="1" max="29" width="2.77734375" style="71"/>
    <col min="30" max="30" width="2.77734375" style="71" customWidth="1"/>
    <col min="31" max="31" width="30.77734375" style="31" customWidth="1"/>
    <col min="32" max="32" width="80.77734375" style="73" customWidth="1"/>
    <col min="33" max="33" width="3.5546875" style="65" hidden="1" customWidth="1"/>
    <col min="34" max="34" width="16" style="65" hidden="1" customWidth="1"/>
    <col min="35" max="37" width="10.109375" style="65" hidden="1" customWidth="1"/>
    <col min="38" max="38" width="5.5546875" style="65" hidden="1" customWidth="1"/>
    <col min="39" max="39" width="3.5546875" style="65" hidden="1" customWidth="1"/>
    <col min="40" max="41" width="4.5546875" style="65" hidden="1" customWidth="1"/>
    <col min="42" max="42" width="15.5546875" style="65" hidden="1" customWidth="1"/>
    <col min="43" max="43" width="31.109375" style="65" hidden="1" customWidth="1"/>
    <col min="44" max="44" width="55" style="65" hidden="1" customWidth="1"/>
    <col min="45" max="45" width="35.33203125" style="65" hidden="1" customWidth="1"/>
    <col min="46" max="46" width="43.6640625" style="65" hidden="1" customWidth="1"/>
    <col min="47" max="47" width="32.77734375" style="65" hidden="1" customWidth="1"/>
    <col min="48" max="48" width="30.5546875" style="65" hidden="1" customWidth="1"/>
    <col min="49" max="52" width="2.77734375" style="71" hidden="1" customWidth="1"/>
    <col min="53" max="16384" width="2.77734375" style="71"/>
  </cols>
  <sheetData>
    <row r="1" spans="1:47" ht="33" x14ac:dyDescent="0.25">
      <c r="B1" s="72" t="s">
        <v>119</v>
      </c>
    </row>
    <row r="2" spans="1:47" ht="24" customHeight="1"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47" ht="28.5" x14ac:dyDescent="0.25">
      <c r="B3" s="75" t="s">
        <v>11449</v>
      </c>
    </row>
    <row r="4" spans="1:47" ht="15.75" x14ac:dyDescent="0.25">
      <c r="AF4" s="71"/>
    </row>
    <row r="5" spans="1:47" ht="33" x14ac:dyDescent="0.25">
      <c r="B5" s="76" t="s">
        <v>9</v>
      </c>
      <c r="AE5" s="32" t="str">
        <f>IF(AG5&gt;0,AQ5,IF(AH5&gt;0,AR5,""))</f>
        <v>エラーがあります。エラーを解消してください。</v>
      </c>
      <c r="AF5" s="71"/>
      <c r="AG5" s="65">
        <f>SUM(AG12:AG177)</f>
        <v>35</v>
      </c>
      <c r="AH5" s="65">
        <f>SUM(AG186:AG207)</f>
        <v>0</v>
      </c>
      <c r="AI5" s="67">
        <f ca="1">DATE(MAX_年,3,31)</f>
        <v>44286</v>
      </c>
      <c r="AJ5" s="128">
        <v>4</v>
      </c>
      <c r="AK5" s="128">
        <v>7</v>
      </c>
      <c r="AL5" s="128">
        <f>AJ5*12</f>
        <v>48</v>
      </c>
      <c r="AQ5" s="65" t="s">
        <v>11222</v>
      </c>
      <c r="AR5" s="65" t="s">
        <v>11547</v>
      </c>
      <c r="AT5" s="93" t="str">
        <f ca="1">TEXT(AI5,"yyyy年m月")&amp;"を超えています"</f>
        <v>2021年3月を超えています</v>
      </c>
    </row>
    <row r="6" spans="1:47" ht="19.5" x14ac:dyDescent="0.25">
      <c r="C6" s="76" t="s">
        <v>121</v>
      </c>
      <c r="AF6" s="71"/>
    </row>
    <row r="7" spans="1:47" ht="24" customHeight="1" x14ac:dyDescent="0.25">
      <c r="C7" s="10" t="s">
        <v>11510</v>
      </c>
    </row>
    <row r="9" spans="1:47" ht="24" hidden="1" customHeight="1" x14ac:dyDescent="0.25"/>
    <row r="10" spans="1:47" ht="24" customHeight="1" x14ac:dyDescent="0.25">
      <c r="AE10" s="122" t="s">
        <v>11387</v>
      </c>
      <c r="AF10" s="80"/>
    </row>
    <row r="11" spans="1:47" ht="24" customHeight="1" thickBot="1" x14ac:dyDescent="0.3">
      <c r="B11" s="77" t="s">
        <v>11348</v>
      </c>
      <c r="AE11" s="33" t="s">
        <v>30</v>
      </c>
      <c r="AF11" s="78" t="s">
        <v>83</v>
      </c>
    </row>
    <row r="12" spans="1:47" ht="31.5" x14ac:dyDescent="0.25">
      <c r="C12" s="730" t="s">
        <v>14</v>
      </c>
      <c r="D12" s="731"/>
      <c r="E12" s="731"/>
      <c r="F12" s="731"/>
      <c r="G12" s="731"/>
      <c r="H12" s="790"/>
      <c r="I12" s="790"/>
      <c r="J12" s="791"/>
      <c r="K12" s="791"/>
      <c r="L12" s="791"/>
      <c r="M12" s="791"/>
      <c r="N12" s="791"/>
      <c r="O12" s="791"/>
      <c r="P12" s="791"/>
      <c r="Q12" s="791"/>
      <c r="R12" s="791"/>
      <c r="S12" s="791"/>
      <c r="T12" s="791"/>
      <c r="U12" s="791"/>
      <c r="V12" s="791"/>
      <c r="W12" s="791"/>
      <c r="X12" s="791"/>
      <c r="Y12" s="791"/>
      <c r="Z12" s="791"/>
      <c r="AA12" s="791"/>
      <c r="AB12" s="792"/>
      <c r="AC12" s="792"/>
      <c r="AD12" s="793"/>
      <c r="AE12" s="36" t="str">
        <f>IF(AI12=0,AQ12,IF(AI12&gt;20,AR12,IF(AI12&lt;&gt;AJ12,AS12,IF(AK12=0,AT12,IF(AL12=0,AU12,"")))))</f>
        <v>未入力です</v>
      </c>
      <c r="AF12" s="79" t="s">
        <v>11383</v>
      </c>
      <c r="AG12" s="65">
        <f>IF(AE12="",0,IF(LEFT(AE12,4)="【注意】",0,1))</f>
        <v>1</v>
      </c>
      <c r="AI12" s="65">
        <f>LEN(H12)</f>
        <v>0</v>
      </c>
      <c r="AJ12" s="71">
        <f>LENB(H12)</f>
        <v>0</v>
      </c>
      <c r="AK12" s="114">
        <v>0</v>
      </c>
      <c r="AL12" s="114">
        <v>0</v>
      </c>
      <c r="AQ12" s="65" t="s">
        <v>10182</v>
      </c>
      <c r="AR12" s="93" t="str">
        <f>AI12&amp;"文字です。20文字以内にしてください。"</f>
        <v>0文字です。20文字以内にしてください。</v>
      </c>
      <c r="AS12" s="65" t="s">
        <v>11158</v>
      </c>
      <c r="AT12" s="65" t="s">
        <v>11153</v>
      </c>
      <c r="AU12" s="65" t="s">
        <v>10187</v>
      </c>
    </row>
    <row r="13" spans="1:47" ht="31.5" x14ac:dyDescent="0.25">
      <c r="C13" s="629" t="s">
        <v>13</v>
      </c>
      <c r="D13" s="630"/>
      <c r="E13" s="630"/>
      <c r="F13" s="630"/>
      <c r="G13" s="630"/>
      <c r="H13" s="794"/>
      <c r="I13" s="794"/>
      <c r="J13" s="795"/>
      <c r="K13" s="795"/>
      <c r="L13" s="795"/>
      <c r="M13" s="795"/>
      <c r="N13" s="795"/>
      <c r="O13" s="795"/>
      <c r="P13" s="795"/>
      <c r="Q13" s="795"/>
      <c r="R13" s="795"/>
      <c r="S13" s="795"/>
      <c r="T13" s="795"/>
      <c r="U13" s="795"/>
      <c r="V13" s="795"/>
      <c r="W13" s="795"/>
      <c r="X13" s="795"/>
      <c r="Y13" s="795"/>
      <c r="Z13" s="795"/>
      <c r="AA13" s="795"/>
      <c r="AB13" s="796"/>
      <c r="AC13" s="796"/>
      <c r="AD13" s="797"/>
      <c r="AE13" s="36" t="str">
        <f>IF(AI13=0,AQ13,IF(AI13&gt;AJ13,AR13,IF(AK13=0,AS13,IF(AL13=0,AT13,""))))</f>
        <v>未入力です</v>
      </c>
      <c r="AF13" s="79" t="s">
        <v>11372</v>
      </c>
      <c r="AG13" s="65">
        <f t="shared" ref="AG13:AG77" si="0">IF(AE13="",0,IF(LEFT(AE13,4)="【注意】",0,1))</f>
        <v>1</v>
      </c>
      <c r="AI13" s="65">
        <f>LEN(H13)</f>
        <v>0</v>
      </c>
      <c r="AJ13" s="114">
        <v>20</v>
      </c>
      <c r="AK13" s="114">
        <v>0</v>
      </c>
      <c r="AL13" s="71">
        <f>IF(AJ13=40,1,IF(H13=DBCS(H13),1,0))</f>
        <v>1</v>
      </c>
      <c r="AQ13" s="65" t="s">
        <v>10182</v>
      </c>
      <c r="AR13" s="93" t="str">
        <f>AI13&amp;"文字です。"&amp;AJ13&amp;"文字以内にしてください。"</f>
        <v>0文字です。20文字以内にしてください。</v>
      </c>
      <c r="AS13" s="65" t="s">
        <v>10187</v>
      </c>
      <c r="AT13" s="65" t="s">
        <v>11331</v>
      </c>
    </row>
    <row r="14" spans="1:47" ht="24" customHeight="1" x14ac:dyDescent="0.25">
      <c r="C14" s="629" t="s">
        <v>15</v>
      </c>
      <c r="D14" s="630"/>
      <c r="E14" s="630"/>
      <c r="F14" s="630"/>
      <c r="G14" s="630"/>
      <c r="H14" s="798"/>
      <c r="I14" s="798"/>
      <c r="J14" s="799"/>
      <c r="K14" s="550"/>
      <c r="L14" s="551"/>
      <c r="M14" s="551"/>
      <c r="N14" s="551"/>
      <c r="O14" s="551"/>
      <c r="P14" s="551"/>
      <c r="Q14" s="551"/>
      <c r="R14" s="551"/>
      <c r="S14" s="551"/>
      <c r="T14" s="551"/>
      <c r="U14" s="551"/>
      <c r="V14" s="551"/>
      <c r="W14" s="551"/>
      <c r="X14" s="551"/>
      <c r="Y14" s="551"/>
      <c r="Z14" s="551"/>
      <c r="AA14" s="551"/>
      <c r="AB14" s="551"/>
      <c r="AC14" s="551"/>
      <c r="AD14" s="552"/>
      <c r="AE14" s="34" t="str">
        <f>IF(AI14&gt;0,"",AQ14)</f>
        <v>未選択です</v>
      </c>
      <c r="AF14" s="79" t="s">
        <v>85</v>
      </c>
      <c r="AG14" s="65">
        <f t="shared" si="0"/>
        <v>1</v>
      </c>
      <c r="AI14" s="65">
        <f>IFERROR(MATCH(H14,PL_性別,0),0)</f>
        <v>0</v>
      </c>
      <c r="AQ14" s="65" t="s">
        <v>10180</v>
      </c>
    </row>
    <row r="15" spans="1:47" ht="24" customHeight="1" x14ac:dyDescent="0.25">
      <c r="C15" s="629" t="s">
        <v>16</v>
      </c>
      <c r="D15" s="630"/>
      <c r="E15" s="630"/>
      <c r="F15" s="630"/>
      <c r="G15" s="630"/>
      <c r="H15" s="636"/>
      <c r="I15" s="637"/>
      <c r="J15" s="637"/>
      <c r="K15" s="637"/>
      <c r="L15" s="101" t="s">
        <v>17</v>
      </c>
      <c r="M15" s="637"/>
      <c r="N15" s="637"/>
      <c r="O15" s="101" t="s">
        <v>18</v>
      </c>
      <c r="P15" s="637"/>
      <c r="Q15" s="637"/>
      <c r="R15" s="782" t="s">
        <v>19</v>
      </c>
      <c r="S15" s="783"/>
      <c r="T15" s="784" t="str">
        <f>IF(LEN(H15)=0,"",DATE(H15,AN15,AO15))</f>
        <v/>
      </c>
      <c r="U15" s="784"/>
      <c r="V15" s="784"/>
      <c r="W15" s="784"/>
      <c r="X15" s="784"/>
      <c r="Y15" s="806" t="str">
        <f ca="1">IF(LEN(H15)=0,"",DATEDIF(T15,TODAY(),"y"))</f>
        <v/>
      </c>
      <c r="Z15" s="806"/>
      <c r="AA15" s="806"/>
      <c r="AB15" s="807"/>
      <c r="AC15" s="807"/>
      <c r="AD15" s="808"/>
      <c r="AE15" s="95" t="str">
        <f>IF(AI15=0,AQ15,IF(AJ15=0,AR15,IF(Y15&gt;=99,AS15,"")))</f>
        <v>未入力箇所があります</v>
      </c>
      <c r="AF15" s="79" t="s">
        <v>48</v>
      </c>
      <c r="AG15" s="65">
        <f t="shared" si="0"/>
        <v>1</v>
      </c>
      <c r="AI15" s="65">
        <f>IF(OR(LEN(H15)=0,LEN(M15)=0,LEN(P15)=0),0,1)</f>
        <v>0</v>
      </c>
      <c r="AJ15" s="65">
        <f>IF(P15&gt;AP15,0,1)</f>
        <v>1</v>
      </c>
      <c r="AN15" s="65">
        <f>IF(LEN(M15)=0,1,M15)</f>
        <v>1</v>
      </c>
      <c r="AO15" s="65">
        <f>IF(LEN(P15)=0,1,P15)</f>
        <v>1</v>
      </c>
      <c r="AP15" s="65">
        <f>IF(AND(ISNUMBER(H15),ISNUMBER(M15)),DAY(DATE(H15,M15+1,0)),31)</f>
        <v>31</v>
      </c>
      <c r="AQ15" s="65" t="s">
        <v>10184</v>
      </c>
      <c r="AR15" s="65" t="s">
        <v>10186</v>
      </c>
      <c r="AS15" s="65" t="s">
        <v>11376</v>
      </c>
    </row>
    <row r="16" spans="1:47" ht="24" customHeight="1" x14ac:dyDescent="0.25">
      <c r="C16" s="629" t="s">
        <v>21</v>
      </c>
      <c r="D16" s="630"/>
      <c r="E16" s="630"/>
      <c r="F16" s="630"/>
      <c r="G16" s="630"/>
      <c r="H16" s="586" t="s">
        <v>11332</v>
      </c>
      <c r="I16" s="586"/>
      <c r="J16" s="586"/>
      <c r="K16" s="586"/>
      <c r="L16" s="586"/>
      <c r="M16" s="562"/>
      <c r="N16" s="563"/>
      <c r="O16" s="564"/>
      <c r="P16" s="550"/>
      <c r="Q16" s="551"/>
      <c r="R16" s="551"/>
      <c r="S16" s="551"/>
      <c r="T16" s="551"/>
      <c r="U16" s="551"/>
      <c r="V16" s="551"/>
      <c r="W16" s="551"/>
      <c r="X16" s="551"/>
      <c r="Y16" s="551"/>
      <c r="Z16" s="551"/>
      <c r="AA16" s="551"/>
      <c r="AB16" s="551"/>
      <c r="AC16" s="551"/>
      <c r="AD16" s="552"/>
      <c r="AE16" s="34" t="str">
        <f>IF(AI16&gt;0,"",AQ16)</f>
        <v>未選択です</v>
      </c>
      <c r="AF16" s="79" t="s">
        <v>11335</v>
      </c>
      <c r="AG16" s="65">
        <f t="shared" si="0"/>
        <v>1</v>
      </c>
      <c r="AI16" s="65">
        <f>IFERROR(MATCH(M16,PL_国籍,0),0)</f>
        <v>0</v>
      </c>
      <c r="AP16" s="65" t="str">
        <f>IF(AI16=2,"PL01_国名","PL01_都道府県名")</f>
        <v>PL01_都道府県名</v>
      </c>
      <c r="AQ16" s="65" t="s">
        <v>10180</v>
      </c>
    </row>
    <row r="17" spans="3:47" ht="24" customHeight="1" x14ac:dyDescent="0.25">
      <c r="C17" s="629"/>
      <c r="D17" s="630"/>
      <c r="E17" s="630"/>
      <c r="F17" s="630"/>
      <c r="G17" s="630"/>
      <c r="H17" s="586" t="s">
        <v>24</v>
      </c>
      <c r="I17" s="586"/>
      <c r="J17" s="586"/>
      <c r="K17" s="586"/>
      <c r="L17" s="586"/>
      <c r="M17" s="547"/>
      <c r="N17" s="548"/>
      <c r="O17" s="548"/>
      <c r="P17" s="548"/>
      <c r="Q17" s="548"/>
      <c r="R17" s="548"/>
      <c r="S17" s="548"/>
      <c r="T17" s="548"/>
      <c r="U17" s="548"/>
      <c r="V17" s="548"/>
      <c r="W17" s="548"/>
      <c r="X17" s="548"/>
      <c r="Y17" s="548"/>
      <c r="Z17" s="548"/>
      <c r="AA17" s="548"/>
      <c r="AB17" s="548"/>
      <c r="AC17" s="548"/>
      <c r="AD17" s="719"/>
      <c r="AE17" s="34" t="str">
        <f>IF(AI17=0,AQ17,IF(AJ17&gt;0,"",AR17))</f>
        <v>未選択です</v>
      </c>
      <c r="AF17" s="79" t="s">
        <v>25</v>
      </c>
      <c r="AG17" s="65">
        <f t="shared" si="0"/>
        <v>1</v>
      </c>
      <c r="AI17" s="65">
        <f>LEN(M17)</f>
        <v>0</v>
      </c>
      <c r="AJ17" s="65">
        <f ca="1">IFERROR(MATCH(M17,INDIRECT(AP16),0),0)</f>
        <v>0</v>
      </c>
      <c r="AQ17" s="65" t="s">
        <v>10180</v>
      </c>
      <c r="AR17" s="65" t="s">
        <v>10183</v>
      </c>
    </row>
    <row r="18" spans="3:47" ht="24" customHeight="1" x14ac:dyDescent="0.25">
      <c r="C18" s="629"/>
      <c r="D18" s="630"/>
      <c r="E18" s="630"/>
      <c r="F18" s="630"/>
      <c r="G18" s="630"/>
      <c r="H18" s="586" t="s">
        <v>23</v>
      </c>
      <c r="I18" s="586"/>
      <c r="J18" s="586"/>
      <c r="K18" s="586"/>
      <c r="L18" s="586"/>
      <c r="M18" s="755"/>
      <c r="N18" s="756"/>
      <c r="O18" s="756"/>
      <c r="P18" s="756"/>
      <c r="Q18" s="756"/>
      <c r="R18" s="756"/>
      <c r="S18" s="756"/>
      <c r="T18" s="756"/>
      <c r="U18" s="756"/>
      <c r="V18" s="756"/>
      <c r="W18" s="756"/>
      <c r="X18" s="756"/>
      <c r="Y18" s="756"/>
      <c r="Z18" s="756"/>
      <c r="AA18" s="756"/>
      <c r="AB18" s="756"/>
      <c r="AC18" s="756"/>
      <c r="AD18" s="757"/>
      <c r="AE18" s="36" t="str">
        <f>IF(AH18=0,"",IF(AI18=0,AQ18,IF(AI18&gt;15,AR18,IF(AJ18=0,AS18,""))))</f>
        <v/>
      </c>
      <c r="AF18" s="79" t="s">
        <v>11336</v>
      </c>
      <c r="AG18" s="65">
        <f t="shared" si="0"/>
        <v>0</v>
      </c>
      <c r="AH18" s="65">
        <f>IF(LEFT(M17,2)="99",1,0)</f>
        <v>0</v>
      </c>
      <c r="AI18" s="65">
        <f>LEN(M18)</f>
        <v>0</v>
      </c>
      <c r="AJ18" s="65">
        <f>IF(M18=DBCS(M18),1,0)</f>
        <v>1</v>
      </c>
      <c r="AQ18" s="65" t="s">
        <v>10182</v>
      </c>
      <c r="AR18" s="93" t="str">
        <f>AI18&amp;"文字です。15文字以内にしてください。"</f>
        <v>0文字です。15文字以内にしてください。</v>
      </c>
      <c r="AS18" s="65" t="s">
        <v>11331</v>
      </c>
    </row>
    <row r="19" spans="3:47" ht="31.5" x14ac:dyDescent="0.25">
      <c r="C19" s="786" t="s">
        <v>31</v>
      </c>
      <c r="D19" s="747"/>
      <c r="E19" s="747"/>
      <c r="F19" s="747"/>
      <c r="G19" s="748"/>
      <c r="H19" s="586" t="s">
        <v>26</v>
      </c>
      <c r="I19" s="586"/>
      <c r="J19" s="586"/>
      <c r="K19" s="586"/>
      <c r="L19" s="586"/>
      <c r="M19" s="562"/>
      <c r="N19" s="563"/>
      <c r="O19" s="82" t="s">
        <v>27</v>
      </c>
      <c r="P19" s="563"/>
      <c r="Q19" s="777"/>
      <c r="R19" s="778"/>
      <c r="S19" s="787"/>
      <c r="T19" s="788"/>
      <c r="U19" s="788"/>
      <c r="V19" s="788"/>
      <c r="W19" s="788"/>
      <c r="X19" s="788"/>
      <c r="Y19" s="788"/>
      <c r="Z19" s="788"/>
      <c r="AA19" s="788"/>
      <c r="AB19" s="788"/>
      <c r="AC19" s="788"/>
      <c r="AD19" s="789"/>
      <c r="AE19" s="36" t="str">
        <f>IF(AI19=0,AQ19,IF(AJ19=0,AR19,""))</f>
        <v>未入力箇所があります</v>
      </c>
      <c r="AF19" s="79" t="s">
        <v>11338</v>
      </c>
      <c r="AG19" s="65">
        <f t="shared" si="0"/>
        <v>1</v>
      </c>
      <c r="AI19" s="65">
        <f>IF(OR(LEN(M19)=0,LEN(P19)=0),0,1)</f>
        <v>0</v>
      </c>
      <c r="AJ19" s="65">
        <f>IF(OR(AK19=0,AL19=0),0,1)</f>
        <v>0</v>
      </c>
      <c r="AK19" s="65">
        <f>IF(AND(LEN(M19)=3,LEN(P19)=4,LENB(M19)=3,LENB(P19)=4),1,0)</f>
        <v>0</v>
      </c>
      <c r="AL19" s="114">
        <v>0</v>
      </c>
      <c r="AQ19" s="65" t="s">
        <v>10184</v>
      </c>
      <c r="AR19" s="65" t="s">
        <v>11306</v>
      </c>
    </row>
    <row r="20" spans="3:47" ht="31.5" x14ac:dyDescent="0.25">
      <c r="C20" s="749"/>
      <c r="D20" s="750"/>
      <c r="E20" s="750"/>
      <c r="F20" s="750"/>
      <c r="G20" s="751"/>
      <c r="H20" s="586" t="s">
        <v>24</v>
      </c>
      <c r="I20" s="586"/>
      <c r="J20" s="586"/>
      <c r="K20" s="586"/>
      <c r="L20" s="586"/>
      <c r="M20" s="785"/>
      <c r="N20" s="777"/>
      <c r="O20" s="777"/>
      <c r="P20" s="778"/>
      <c r="Q20" s="565"/>
      <c r="R20" s="565"/>
      <c r="S20" s="565"/>
      <c r="T20" s="565"/>
      <c r="U20" s="565"/>
      <c r="V20" s="565"/>
      <c r="W20" s="565"/>
      <c r="X20" s="565"/>
      <c r="Y20" s="565"/>
      <c r="Z20" s="565"/>
      <c r="AA20" s="565"/>
      <c r="AB20" s="550"/>
      <c r="AC20" s="550"/>
      <c r="AD20" s="729"/>
      <c r="AE20" s="36" t="str">
        <f>IF(AI20=0,AQ20,IF(AL20&gt;0,"",AR20))</f>
        <v>未選択です</v>
      </c>
      <c r="AF20" s="79" t="s">
        <v>11337</v>
      </c>
      <c r="AG20" s="65">
        <f t="shared" si="0"/>
        <v>1</v>
      </c>
      <c r="AI20" s="65">
        <f>IFERROR(MATCH(M20,PL01_都道府県名,0),0)</f>
        <v>0</v>
      </c>
      <c r="AL20" s="114">
        <v>0</v>
      </c>
      <c r="AQ20" s="65" t="s">
        <v>10180</v>
      </c>
      <c r="AR20" s="65" t="s">
        <v>10185</v>
      </c>
    </row>
    <row r="21" spans="3:47" ht="31.5" x14ac:dyDescent="0.25">
      <c r="C21" s="749"/>
      <c r="D21" s="750"/>
      <c r="E21" s="750"/>
      <c r="F21" s="750"/>
      <c r="G21" s="751"/>
      <c r="H21" s="586" t="s">
        <v>50</v>
      </c>
      <c r="I21" s="586"/>
      <c r="J21" s="586"/>
      <c r="K21" s="586"/>
      <c r="L21" s="586"/>
      <c r="M21" s="755"/>
      <c r="N21" s="756"/>
      <c r="O21" s="756"/>
      <c r="P21" s="756"/>
      <c r="Q21" s="756"/>
      <c r="R21" s="756"/>
      <c r="S21" s="756"/>
      <c r="T21" s="756"/>
      <c r="U21" s="756"/>
      <c r="V21" s="756"/>
      <c r="W21" s="756"/>
      <c r="X21" s="756"/>
      <c r="Y21" s="756"/>
      <c r="Z21" s="756"/>
      <c r="AA21" s="756"/>
      <c r="AB21" s="756"/>
      <c r="AC21" s="756"/>
      <c r="AD21" s="757"/>
      <c r="AE21" s="36" t="str">
        <f>IF(AI21=0,AQ21,IF(AI21&gt;30,AR21,IF(AJ21=0,AS21,IF(AL21&gt;0,"",AT21))))</f>
        <v>未入力です</v>
      </c>
      <c r="AF21" s="120" t="s">
        <v>11370</v>
      </c>
      <c r="AG21" s="65">
        <f t="shared" si="0"/>
        <v>1</v>
      </c>
      <c r="AI21" s="65">
        <f>LEN(M21)</f>
        <v>0</v>
      </c>
      <c r="AJ21" s="65">
        <f>IF(M21=DBCS(M21),1,0)</f>
        <v>1</v>
      </c>
      <c r="AL21" s="114">
        <v>0</v>
      </c>
      <c r="AQ21" s="65" t="s">
        <v>10182</v>
      </c>
      <c r="AR21" s="93" t="str">
        <f>AI21&amp;"文字です。30文字以内にしてください。"</f>
        <v>0文字です。30文字以内にしてください。</v>
      </c>
      <c r="AS21" s="65" t="s">
        <v>11331</v>
      </c>
      <c r="AT21" s="65" t="s">
        <v>11377</v>
      </c>
    </row>
    <row r="22" spans="3:47" ht="24" customHeight="1" x14ac:dyDescent="0.25">
      <c r="C22" s="774"/>
      <c r="D22" s="775"/>
      <c r="E22" s="775"/>
      <c r="F22" s="775"/>
      <c r="G22" s="776"/>
      <c r="H22" s="586" t="s">
        <v>29</v>
      </c>
      <c r="I22" s="586"/>
      <c r="J22" s="586"/>
      <c r="K22" s="586"/>
      <c r="L22" s="586"/>
      <c r="M22" s="755"/>
      <c r="N22" s="756"/>
      <c r="O22" s="756"/>
      <c r="P22" s="756"/>
      <c r="Q22" s="756"/>
      <c r="R22" s="756"/>
      <c r="S22" s="756"/>
      <c r="T22" s="756"/>
      <c r="U22" s="756"/>
      <c r="V22" s="756"/>
      <c r="W22" s="756"/>
      <c r="X22" s="756"/>
      <c r="Y22" s="756"/>
      <c r="Z22" s="756"/>
      <c r="AA22" s="756"/>
      <c r="AB22" s="756"/>
      <c r="AC22" s="756"/>
      <c r="AD22" s="757"/>
      <c r="AE22" s="36" t="str">
        <f>IF(AI22&gt;30,AR22,IF(AJ22=0,AS22,""))</f>
        <v/>
      </c>
      <c r="AF22" s="79" t="s">
        <v>11339</v>
      </c>
      <c r="AG22" s="65">
        <f t="shared" si="0"/>
        <v>0</v>
      </c>
      <c r="AI22" s="65">
        <f>LEN(M22)</f>
        <v>0</v>
      </c>
      <c r="AJ22" s="65">
        <f>IF(M22=DBCS(M22),1,0)</f>
        <v>1</v>
      </c>
      <c r="AR22" s="93" t="str">
        <f>AI22&amp;"文字です。30文字以内にしてください。"</f>
        <v>0文字です。30文字以内にしてください。</v>
      </c>
      <c r="AS22" s="65" t="s">
        <v>11331</v>
      </c>
    </row>
    <row r="23" spans="3:47" ht="24" customHeight="1" x14ac:dyDescent="0.25">
      <c r="C23" s="746" t="s">
        <v>34</v>
      </c>
      <c r="D23" s="747"/>
      <c r="E23" s="747"/>
      <c r="F23" s="747"/>
      <c r="G23" s="748"/>
      <c r="H23" s="586" t="s">
        <v>35</v>
      </c>
      <c r="I23" s="586"/>
      <c r="J23" s="586"/>
      <c r="K23" s="586"/>
      <c r="L23" s="586"/>
      <c r="M23" s="785"/>
      <c r="N23" s="777"/>
      <c r="O23" s="777"/>
      <c r="P23" s="83" t="s">
        <v>27</v>
      </c>
      <c r="Q23" s="777"/>
      <c r="R23" s="777"/>
      <c r="S23" s="777"/>
      <c r="T23" s="83" t="s">
        <v>27</v>
      </c>
      <c r="U23" s="777"/>
      <c r="V23" s="777"/>
      <c r="W23" s="778"/>
      <c r="X23" s="550"/>
      <c r="Y23" s="551"/>
      <c r="Z23" s="551"/>
      <c r="AA23" s="551"/>
      <c r="AB23" s="551"/>
      <c r="AC23" s="551"/>
      <c r="AD23" s="552"/>
      <c r="AE23" s="36" t="str">
        <f>IF(AI23=0,AQ23,IF(AJ23=0,AR23,""))</f>
        <v>未入力箇所があります</v>
      </c>
      <c r="AF23" s="79" t="s">
        <v>38</v>
      </c>
      <c r="AG23" s="65">
        <f t="shared" si="0"/>
        <v>1</v>
      </c>
      <c r="AI23" s="65">
        <f>IF(OR(LEN(M23)=0,LEN(Q23)=0,LEN(U23)=0),0,1)</f>
        <v>0</v>
      </c>
      <c r="AJ23" s="114">
        <v>0</v>
      </c>
      <c r="AQ23" s="65" t="s">
        <v>10184</v>
      </c>
      <c r="AR23" s="65" t="s">
        <v>11156</v>
      </c>
    </row>
    <row r="24" spans="3:47" ht="31.5" customHeight="1" x14ac:dyDescent="0.25">
      <c r="C24" s="749"/>
      <c r="D24" s="750"/>
      <c r="E24" s="750"/>
      <c r="F24" s="750"/>
      <c r="G24" s="751"/>
      <c r="H24" s="586" t="s">
        <v>36</v>
      </c>
      <c r="I24" s="586"/>
      <c r="J24" s="586"/>
      <c r="K24" s="586"/>
      <c r="L24" s="586"/>
      <c r="M24" s="543"/>
      <c r="N24" s="544"/>
      <c r="O24" s="544"/>
      <c r="P24" s="544"/>
      <c r="Q24" s="544"/>
      <c r="R24" s="544"/>
      <c r="S24" s="544"/>
      <c r="T24" s="544"/>
      <c r="U24" s="544"/>
      <c r="V24" s="544"/>
      <c r="W24" s="94" t="s">
        <v>11314</v>
      </c>
      <c r="X24" s="545"/>
      <c r="Y24" s="545"/>
      <c r="Z24" s="545"/>
      <c r="AA24" s="545"/>
      <c r="AB24" s="545"/>
      <c r="AC24" s="545"/>
      <c r="AD24" s="546"/>
      <c r="AE24" s="95" t="str">
        <f>IF(AI24=0,AQ24,IF(AJ24&gt;32,AR24,IF(AK24&gt;50,AS24,IF(AK24&lt;&gt;AL24,AT24,IF(AM24=0,AU24,"")))))</f>
        <v>未入力箇所があります</v>
      </c>
      <c r="AF24" s="79" t="s">
        <v>11340</v>
      </c>
      <c r="AG24" s="65">
        <f t="shared" si="0"/>
        <v>1</v>
      </c>
      <c r="AI24" s="65">
        <f>IF(OR(LEN(M24)=0,LEN(X24)=0),0,1)</f>
        <v>0</v>
      </c>
      <c r="AJ24" s="65">
        <f>LEN(M24)</f>
        <v>0</v>
      </c>
      <c r="AK24" s="69">
        <f>LEN(M24)+LEN(X24)+1</f>
        <v>1</v>
      </c>
      <c r="AL24" s="69">
        <f>LENB(M24)+LENB(X24)+1</f>
        <v>1</v>
      </c>
      <c r="AM24" s="114">
        <v>0</v>
      </c>
      <c r="AQ24" s="65" t="s">
        <v>10184</v>
      </c>
      <c r="AR24" s="93" t="str">
        <f>"@の前の文字数が"&amp;AJ24&amp;"文字です。32文字以内にしてください。"</f>
        <v>@の前の文字数が0文字です。32文字以内にしてください。</v>
      </c>
      <c r="AS24" s="93" t="str">
        <f>AK24&amp;"文字です。50文字以内にしてください。"</f>
        <v>1文字です。50文字以内にしてください。</v>
      </c>
      <c r="AT24" s="65" t="s">
        <v>11158</v>
      </c>
      <c r="AU24" s="65" t="s">
        <v>11159</v>
      </c>
    </row>
    <row r="25" spans="3:47" ht="31.5" customHeight="1" x14ac:dyDescent="0.25">
      <c r="C25" s="774"/>
      <c r="D25" s="775"/>
      <c r="E25" s="775"/>
      <c r="F25" s="775"/>
      <c r="G25" s="776"/>
      <c r="H25" s="586" t="s">
        <v>37</v>
      </c>
      <c r="I25" s="586"/>
      <c r="J25" s="586"/>
      <c r="K25" s="586"/>
      <c r="L25" s="586"/>
      <c r="M25" s="543"/>
      <c r="N25" s="544"/>
      <c r="O25" s="544"/>
      <c r="P25" s="544"/>
      <c r="Q25" s="544"/>
      <c r="R25" s="544"/>
      <c r="S25" s="544"/>
      <c r="T25" s="544"/>
      <c r="U25" s="544"/>
      <c r="V25" s="544"/>
      <c r="W25" s="94" t="s">
        <v>11314</v>
      </c>
      <c r="X25" s="545"/>
      <c r="Y25" s="545"/>
      <c r="Z25" s="545"/>
      <c r="AA25" s="545"/>
      <c r="AB25" s="545"/>
      <c r="AC25" s="545"/>
      <c r="AD25" s="546"/>
      <c r="AE25" s="95" t="str">
        <f>IF(AI25=0,AQ25,IF(AJ25=0,AR25,""))</f>
        <v>未入力箇所があります</v>
      </c>
      <c r="AF25" s="79" t="s">
        <v>39</v>
      </c>
      <c r="AG25" s="65">
        <f t="shared" si="0"/>
        <v>1</v>
      </c>
      <c r="AI25" s="65">
        <f>IF(OR(LEN(M25)=0,LEN(X25)=0),0,1)</f>
        <v>0</v>
      </c>
      <c r="AJ25" s="65">
        <f>IF(AND(M24=M25,X24=X25),1,0)</f>
        <v>1</v>
      </c>
      <c r="AQ25" s="65" t="s">
        <v>10184</v>
      </c>
      <c r="AR25" s="65" t="s">
        <v>11157</v>
      </c>
    </row>
    <row r="26" spans="3:47" ht="24" customHeight="1" x14ac:dyDescent="0.25">
      <c r="C26" s="746" t="s">
        <v>33</v>
      </c>
      <c r="D26" s="747"/>
      <c r="E26" s="747"/>
      <c r="F26" s="747"/>
      <c r="G26" s="748"/>
      <c r="H26" s="586" t="s">
        <v>11160</v>
      </c>
      <c r="I26" s="586"/>
      <c r="J26" s="586"/>
      <c r="K26" s="586"/>
      <c r="L26" s="586"/>
      <c r="M26" s="547"/>
      <c r="N26" s="548"/>
      <c r="O26" s="548"/>
      <c r="P26" s="548"/>
      <c r="Q26" s="548"/>
      <c r="R26" s="548"/>
      <c r="S26" s="548"/>
      <c r="T26" s="548"/>
      <c r="U26" s="548"/>
      <c r="V26" s="548"/>
      <c r="W26" s="548"/>
      <c r="X26" s="548"/>
      <c r="Y26" s="548"/>
      <c r="Z26" s="548"/>
      <c r="AA26" s="548"/>
      <c r="AB26" s="548"/>
      <c r="AC26" s="548"/>
      <c r="AD26" s="719"/>
      <c r="AE26" s="34" t="str">
        <f>IF(AI26&gt;0,"",AQ26)</f>
        <v>未選択です</v>
      </c>
      <c r="AF26" s="79" t="s">
        <v>45</v>
      </c>
      <c r="AG26" s="65">
        <f t="shared" si="0"/>
        <v>1</v>
      </c>
      <c r="AI26" s="65">
        <f>IFERROR(MATCH(M26,PL05_勤務先分類,0),0)</f>
        <v>0</v>
      </c>
      <c r="AQ26" s="65" t="s">
        <v>10180</v>
      </c>
    </row>
    <row r="27" spans="3:47" ht="24" customHeight="1" x14ac:dyDescent="0.25">
      <c r="C27" s="749"/>
      <c r="D27" s="750"/>
      <c r="E27" s="750"/>
      <c r="F27" s="750"/>
      <c r="G27" s="751"/>
      <c r="H27" s="586" t="s">
        <v>40</v>
      </c>
      <c r="I27" s="586"/>
      <c r="J27" s="586"/>
      <c r="K27" s="586"/>
      <c r="L27" s="586"/>
      <c r="M27" s="755"/>
      <c r="N27" s="756"/>
      <c r="O27" s="756"/>
      <c r="P27" s="756"/>
      <c r="Q27" s="756"/>
      <c r="R27" s="756"/>
      <c r="S27" s="756"/>
      <c r="T27" s="756"/>
      <c r="U27" s="756"/>
      <c r="V27" s="756"/>
      <c r="W27" s="756"/>
      <c r="X27" s="756"/>
      <c r="Y27" s="756"/>
      <c r="Z27" s="756"/>
      <c r="AA27" s="756"/>
      <c r="AB27" s="756"/>
      <c r="AC27" s="756"/>
      <c r="AD27" s="757"/>
      <c r="AE27" s="36" t="str">
        <f>IF(AH27=0,"",IF(AI27=0,AQ27,IF(AI27&gt;AJ27,AR27,IF(AK27=0,AS27,""))))</f>
        <v>未入力です</v>
      </c>
      <c r="AF27" s="79" t="s">
        <v>11403</v>
      </c>
      <c r="AG27" s="65">
        <f t="shared" si="0"/>
        <v>1</v>
      </c>
      <c r="AH27" s="65">
        <f>IF(LEFT($M$26,2)="61",0,1)</f>
        <v>1</v>
      </c>
      <c r="AI27" s="65">
        <f>LEN(M27)</f>
        <v>0</v>
      </c>
      <c r="AJ27" s="114">
        <v>30</v>
      </c>
      <c r="AK27" s="65">
        <f>IF(AJ27=40,1,IF(M27=DBCS(M27),1,0))</f>
        <v>1</v>
      </c>
      <c r="AQ27" s="65" t="s">
        <v>10182</v>
      </c>
      <c r="AR27" s="93" t="str">
        <f t="shared" ref="AR27:AR28" si="1">AI27&amp;"文字です。"&amp;AJ27&amp;"文字以内にしてください。"</f>
        <v>0文字です。30文字以内にしてください。</v>
      </c>
      <c r="AS27" s="65" t="s">
        <v>11331</v>
      </c>
    </row>
    <row r="28" spans="3:47" ht="24" customHeight="1" x14ac:dyDescent="0.25">
      <c r="C28" s="749"/>
      <c r="D28" s="750"/>
      <c r="E28" s="750"/>
      <c r="F28" s="750"/>
      <c r="G28" s="751"/>
      <c r="H28" s="586" t="s">
        <v>80</v>
      </c>
      <c r="I28" s="586"/>
      <c r="J28" s="586"/>
      <c r="K28" s="586"/>
      <c r="L28" s="586"/>
      <c r="M28" s="755"/>
      <c r="N28" s="756"/>
      <c r="O28" s="756"/>
      <c r="P28" s="756"/>
      <c r="Q28" s="756"/>
      <c r="R28" s="756"/>
      <c r="S28" s="756"/>
      <c r="T28" s="756"/>
      <c r="U28" s="756"/>
      <c r="V28" s="756"/>
      <c r="W28" s="756"/>
      <c r="X28" s="756"/>
      <c r="Y28" s="756"/>
      <c r="Z28" s="756"/>
      <c r="AA28" s="756"/>
      <c r="AB28" s="756"/>
      <c r="AC28" s="756"/>
      <c r="AD28" s="757"/>
      <c r="AE28" s="36" t="str">
        <f>IF(AH28=0,"",IF(AI28&gt;AJ28,AR28,IF(AK28=0,AS28,"")))</f>
        <v/>
      </c>
      <c r="AF28" s="79" t="s">
        <v>11404</v>
      </c>
      <c r="AG28" s="65">
        <f t="shared" si="0"/>
        <v>0</v>
      </c>
      <c r="AH28" s="65">
        <f>IF(LEFT($M$26,2)="61",0,1)</f>
        <v>1</v>
      </c>
      <c r="AI28" s="65">
        <f>LEN(M28)</f>
        <v>0</v>
      </c>
      <c r="AJ28" s="114">
        <v>20</v>
      </c>
      <c r="AK28" s="65">
        <f>IF(AJ28=40,1,IF(M28=DBCS(M28),1,0))</f>
        <v>1</v>
      </c>
      <c r="AR28" s="93" t="str">
        <f t="shared" si="1"/>
        <v>0文字です。20文字以内にしてください。</v>
      </c>
      <c r="AS28" s="65" t="s">
        <v>11331</v>
      </c>
    </row>
    <row r="29" spans="3:47" ht="24" customHeight="1" x14ac:dyDescent="0.25">
      <c r="C29" s="774"/>
      <c r="D29" s="775"/>
      <c r="E29" s="775"/>
      <c r="F29" s="775"/>
      <c r="G29" s="776"/>
      <c r="H29" s="586" t="s">
        <v>35</v>
      </c>
      <c r="I29" s="586"/>
      <c r="J29" s="586"/>
      <c r="K29" s="586"/>
      <c r="L29" s="586"/>
      <c r="M29" s="562"/>
      <c r="N29" s="563"/>
      <c r="O29" s="563"/>
      <c r="P29" s="82" t="s">
        <v>27</v>
      </c>
      <c r="Q29" s="777"/>
      <c r="R29" s="777"/>
      <c r="S29" s="777"/>
      <c r="T29" s="83" t="s">
        <v>27</v>
      </c>
      <c r="U29" s="777"/>
      <c r="V29" s="777"/>
      <c r="W29" s="778"/>
      <c r="X29" s="779"/>
      <c r="Y29" s="780"/>
      <c r="Z29" s="780"/>
      <c r="AA29" s="780"/>
      <c r="AB29" s="780"/>
      <c r="AC29" s="780"/>
      <c r="AD29" s="781"/>
      <c r="AE29" s="36" t="str">
        <f>IF(AH29=0,"",IF(AI29=0,AQ29,IF(AJ29=0,AR29,"")))</f>
        <v>未入力箇所があります</v>
      </c>
      <c r="AF29" s="79" t="s">
        <v>46</v>
      </c>
      <c r="AG29" s="65">
        <f t="shared" si="0"/>
        <v>1</v>
      </c>
      <c r="AH29" s="65">
        <f>IF(LEFT($M$26,2)="61",0,1)</f>
        <v>1</v>
      </c>
      <c r="AI29" s="65">
        <f>IF(OR(LEN(M29)=0,LEN(Q29)=0,LEN(U29)=0),0,1)</f>
        <v>0</v>
      </c>
      <c r="AJ29" s="114">
        <v>0</v>
      </c>
      <c r="AQ29" s="65" t="s">
        <v>10184</v>
      </c>
      <c r="AR29" s="65" t="s">
        <v>11156</v>
      </c>
    </row>
    <row r="30" spans="3:47" ht="24" customHeight="1" x14ac:dyDescent="0.25">
      <c r="C30" s="746" t="s">
        <v>41</v>
      </c>
      <c r="D30" s="747"/>
      <c r="E30" s="747"/>
      <c r="F30" s="747"/>
      <c r="G30" s="748"/>
      <c r="H30" s="586" t="s">
        <v>11163</v>
      </c>
      <c r="I30" s="586"/>
      <c r="J30" s="586"/>
      <c r="K30" s="586"/>
      <c r="L30" s="586"/>
      <c r="M30" s="547"/>
      <c r="N30" s="548"/>
      <c r="O30" s="548"/>
      <c r="P30" s="548"/>
      <c r="Q30" s="548"/>
      <c r="R30" s="548"/>
      <c r="S30" s="548"/>
      <c r="T30" s="548"/>
      <c r="U30" s="549"/>
      <c r="V30" s="550"/>
      <c r="W30" s="551"/>
      <c r="X30" s="551"/>
      <c r="Y30" s="551"/>
      <c r="Z30" s="551"/>
      <c r="AA30" s="551"/>
      <c r="AB30" s="551"/>
      <c r="AC30" s="551"/>
      <c r="AD30" s="552"/>
      <c r="AE30" s="34" t="str">
        <f>IF(AI30=0,AQ30,"")</f>
        <v>未選択です</v>
      </c>
      <c r="AF30" s="79" t="s">
        <v>47</v>
      </c>
      <c r="AG30" s="65">
        <f t="shared" si="0"/>
        <v>1</v>
      </c>
      <c r="AI30" s="65">
        <f>IFERROR(MATCH(M30,PL06_最終学歴,0),0)</f>
        <v>0</v>
      </c>
      <c r="AQ30" s="65" t="s">
        <v>10180</v>
      </c>
    </row>
    <row r="31" spans="3:47" ht="24" customHeight="1" x14ac:dyDescent="0.25">
      <c r="C31" s="749"/>
      <c r="D31" s="750"/>
      <c r="E31" s="750"/>
      <c r="F31" s="750"/>
      <c r="G31" s="751"/>
      <c r="H31" s="586" t="s">
        <v>42</v>
      </c>
      <c r="I31" s="586"/>
      <c r="J31" s="586"/>
      <c r="K31" s="586"/>
      <c r="L31" s="586"/>
      <c r="M31" s="755"/>
      <c r="N31" s="756"/>
      <c r="O31" s="756"/>
      <c r="P31" s="756"/>
      <c r="Q31" s="756"/>
      <c r="R31" s="756"/>
      <c r="S31" s="756"/>
      <c r="T31" s="756"/>
      <c r="U31" s="756"/>
      <c r="V31" s="756"/>
      <c r="W31" s="756"/>
      <c r="X31" s="756"/>
      <c r="Y31" s="756"/>
      <c r="Z31" s="756"/>
      <c r="AA31" s="756"/>
      <c r="AB31" s="756"/>
      <c r="AC31" s="756"/>
      <c r="AD31" s="757"/>
      <c r="AE31" s="36" t="str">
        <f>IF(AI31=0,AQ31,IF(AI31&gt;30,AR31,IF(AJ31=0,AS31,"")))</f>
        <v>未入力です</v>
      </c>
      <c r="AF31" s="79" t="s">
        <v>11355</v>
      </c>
      <c r="AG31" s="65">
        <f t="shared" si="0"/>
        <v>1</v>
      </c>
      <c r="AI31" s="65">
        <f>LEN(M31)</f>
        <v>0</v>
      </c>
      <c r="AJ31" s="65">
        <f t="shared" ref="AJ31:AJ32" si="2">IF(M31=DBCS(M31),1,0)</f>
        <v>1</v>
      </c>
      <c r="AQ31" s="65" t="s">
        <v>10182</v>
      </c>
      <c r="AR31" s="93" t="str">
        <f>AI31&amp;"文字です。30文字以内にしてください。"</f>
        <v>0文字です。30文字以内にしてください。</v>
      </c>
      <c r="AS31" s="65" t="s">
        <v>11331</v>
      </c>
    </row>
    <row r="32" spans="3:47" ht="24" customHeight="1" x14ac:dyDescent="0.25">
      <c r="C32" s="749"/>
      <c r="D32" s="750"/>
      <c r="E32" s="750"/>
      <c r="F32" s="750"/>
      <c r="G32" s="751"/>
      <c r="H32" s="586" t="s">
        <v>43</v>
      </c>
      <c r="I32" s="586"/>
      <c r="J32" s="586"/>
      <c r="K32" s="586"/>
      <c r="L32" s="586"/>
      <c r="M32" s="755"/>
      <c r="N32" s="756"/>
      <c r="O32" s="756"/>
      <c r="P32" s="756"/>
      <c r="Q32" s="756"/>
      <c r="R32" s="756"/>
      <c r="S32" s="756"/>
      <c r="T32" s="756"/>
      <c r="U32" s="756"/>
      <c r="V32" s="756"/>
      <c r="W32" s="756"/>
      <c r="X32" s="756"/>
      <c r="Y32" s="756"/>
      <c r="Z32" s="756"/>
      <c r="AA32" s="756"/>
      <c r="AB32" s="756"/>
      <c r="AC32" s="756"/>
      <c r="AD32" s="757"/>
      <c r="AE32" s="36" t="str">
        <f>IF(AI32&gt;30,AR32,IF(AJ32=0,AS32,""))</f>
        <v/>
      </c>
      <c r="AF32" s="79" t="s">
        <v>11356</v>
      </c>
      <c r="AG32" s="65">
        <f t="shared" si="0"/>
        <v>0</v>
      </c>
      <c r="AI32" s="65">
        <f>LEN(M32)</f>
        <v>0</v>
      </c>
      <c r="AJ32" s="65">
        <f t="shared" si="2"/>
        <v>1</v>
      </c>
      <c r="AR32" s="93" t="str">
        <f>AI32&amp;"文字です。30文字以内にしてください。"</f>
        <v>0文字です。30文字以内にしてください。</v>
      </c>
      <c r="AS32" s="65" t="s">
        <v>11331</v>
      </c>
    </row>
    <row r="33" spans="2:48" ht="24" customHeight="1" thickBot="1" x14ac:dyDescent="0.3">
      <c r="C33" s="752"/>
      <c r="D33" s="753"/>
      <c r="E33" s="753"/>
      <c r="F33" s="753"/>
      <c r="G33" s="754"/>
      <c r="H33" s="699" t="s">
        <v>222</v>
      </c>
      <c r="I33" s="699"/>
      <c r="J33" s="699"/>
      <c r="K33" s="699"/>
      <c r="L33" s="699"/>
      <c r="M33" s="763"/>
      <c r="N33" s="764"/>
      <c r="O33" s="764"/>
      <c r="P33" s="84" t="s">
        <v>17</v>
      </c>
      <c r="Q33" s="764"/>
      <c r="R33" s="764"/>
      <c r="S33" s="84" t="s">
        <v>18</v>
      </c>
      <c r="T33" s="765" t="str">
        <f>IF(LEN(M33)=0,"",DATE(M33,AO33+1,0))</f>
        <v/>
      </c>
      <c r="U33" s="765"/>
      <c r="V33" s="765"/>
      <c r="W33" s="765"/>
      <c r="X33" s="765"/>
      <c r="Y33" s="766" t="str">
        <f>IF(AND(ISNUMBER(T15),ISNUMBER(T33),T15&lt;=T33),DATEDIF(T15,T33+1,"y"),"")</f>
        <v/>
      </c>
      <c r="Z33" s="766"/>
      <c r="AA33" s="766"/>
      <c r="AB33" s="767"/>
      <c r="AC33" s="767"/>
      <c r="AD33" s="768"/>
      <c r="AE33" s="36" t="str">
        <f>IF(AI33=0,AQ33,IF(AJ33=0,AR33,IF(AK33=0,AS33,IF(AL33=0,AT33,""))))</f>
        <v>未入力箇所があります</v>
      </c>
      <c r="AF33" s="79" t="s">
        <v>72</v>
      </c>
      <c r="AG33" s="65">
        <f t="shared" si="0"/>
        <v>1</v>
      </c>
      <c r="AI33" s="65">
        <f>IF(OR(LEN(M33)=0,LEN(Q33)=0),0,1)</f>
        <v>0</v>
      </c>
      <c r="AJ33" s="65">
        <f ca="1">IF(T33&gt;$AI$5,0,1)</f>
        <v>0</v>
      </c>
      <c r="AK33" s="65">
        <f>IF(T33&lt;T15,0,1)</f>
        <v>1</v>
      </c>
      <c r="AL33" s="114">
        <v>0</v>
      </c>
      <c r="AO33" s="65">
        <f>IF(LEN(Q33)=0,1,Q33)</f>
        <v>1</v>
      </c>
      <c r="AP33" s="65">
        <f ca="1">IF(M33=MAX_年,3,12)</f>
        <v>12</v>
      </c>
      <c r="AQ33" s="65" t="s">
        <v>10184</v>
      </c>
      <c r="AR33" s="93" t="str">
        <f ca="1">$AT$5</f>
        <v>2021年3月を超えています</v>
      </c>
      <c r="AS33" s="65" t="s">
        <v>11231</v>
      </c>
      <c r="AT33" s="65" t="s">
        <v>11378</v>
      </c>
    </row>
    <row r="34" spans="2:48" ht="24" customHeight="1" x14ac:dyDescent="0.25">
      <c r="AE34" s="35"/>
      <c r="AF34" s="80"/>
    </row>
    <row r="35" spans="2:48" ht="24" customHeight="1" thickBot="1" x14ac:dyDescent="0.3">
      <c r="B35" s="77" t="s">
        <v>11349</v>
      </c>
      <c r="AE35" s="33" t="s">
        <v>30</v>
      </c>
      <c r="AF35" s="78" t="s">
        <v>83</v>
      </c>
    </row>
    <row r="36" spans="2:48" ht="47.25" x14ac:dyDescent="0.25">
      <c r="C36" s="730" t="s">
        <v>10166</v>
      </c>
      <c r="D36" s="731"/>
      <c r="E36" s="731"/>
      <c r="F36" s="731"/>
      <c r="G36" s="731"/>
      <c r="H36" s="731"/>
      <c r="I36" s="731"/>
      <c r="J36" s="731"/>
      <c r="K36" s="731"/>
      <c r="L36" s="731"/>
      <c r="M36" s="805"/>
      <c r="N36" s="805"/>
      <c r="O36" s="805"/>
      <c r="P36" s="805"/>
      <c r="Q36" s="805"/>
      <c r="R36" s="805"/>
      <c r="S36" s="805"/>
      <c r="T36" s="805"/>
      <c r="U36" s="684"/>
      <c r="V36" s="684"/>
      <c r="W36" s="684"/>
      <c r="X36" s="684"/>
      <c r="Y36" s="684"/>
      <c r="Z36" s="684"/>
      <c r="AA36" s="684"/>
      <c r="AB36" s="684"/>
      <c r="AC36" s="684"/>
      <c r="AD36" s="685"/>
      <c r="AE36" s="34" t="str">
        <f>IF(AH36&gt;0,"",AQ36)</f>
        <v>未選択です</v>
      </c>
      <c r="AF36" s="79" t="s">
        <v>11329</v>
      </c>
      <c r="AG36" s="65">
        <f t="shared" si="0"/>
        <v>1</v>
      </c>
      <c r="AH36" s="65">
        <f>IFERROR(MATCH(M36,PL_技術士補となる資格,0),0)</f>
        <v>0</v>
      </c>
      <c r="AQ36" s="65" t="s">
        <v>10180</v>
      </c>
    </row>
    <row r="37" spans="2:48" ht="24" customHeight="1" x14ac:dyDescent="0.25">
      <c r="C37" s="707" t="s">
        <v>11342</v>
      </c>
      <c r="D37" s="708"/>
      <c r="E37" s="708"/>
      <c r="F37" s="708"/>
      <c r="G37" s="708"/>
      <c r="H37" s="586" t="s">
        <v>55</v>
      </c>
      <c r="I37" s="586"/>
      <c r="J37" s="586"/>
      <c r="K37" s="586"/>
      <c r="L37" s="586"/>
      <c r="M37" s="716"/>
      <c r="N37" s="716"/>
      <c r="O37" s="716"/>
      <c r="P37" s="716"/>
      <c r="Q37" s="716"/>
      <c r="R37" s="716"/>
      <c r="S37" s="717"/>
      <c r="T37" s="717"/>
      <c r="U37" s="717"/>
      <c r="V37" s="717"/>
      <c r="W37" s="717"/>
      <c r="X37" s="717"/>
      <c r="Y37" s="717"/>
      <c r="Z37" s="717"/>
      <c r="AA37" s="717"/>
      <c r="AB37" s="717"/>
      <c r="AC37" s="717"/>
      <c r="AD37" s="718"/>
      <c r="AE37" s="36" t="str">
        <f>IF(AH37=0,"",IF(AI37=0,AQ37,""))</f>
        <v/>
      </c>
      <c r="AF37" s="79" t="s">
        <v>11408</v>
      </c>
      <c r="AG37" s="65">
        <f t="shared" si="0"/>
        <v>0</v>
      </c>
      <c r="AH37" s="65">
        <f>IF($AH$36=1,1,0)</f>
        <v>0</v>
      </c>
      <c r="AI37" s="65">
        <f>LEN(M37)</f>
        <v>0</v>
      </c>
      <c r="AQ37" s="65" t="s">
        <v>10182</v>
      </c>
    </row>
    <row r="38" spans="2:48" ht="24" customHeight="1" x14ac:dyDescent="0.25">
      <c r="C38" s="707"/>
      <c r="D38" s="708"/>
      <c r="E38" s="708"/>
      <c r="F38" s="708"/>
      <c r="G38" s="708"/>
      <c r="H38" s="586" t="s">
        <v>56</v>
      </c>
      <c r="I38" s="586"/>
      <c r="J38" s="586"/>
      <c r="K38" s="586"/>
      <c r="L38" s="586"/>
      <c r="M38" s="636"/>
      <c r="N38" s="637"/>
      <c r="O38" s="637"/>
      <c r="P38" s="111" t="s">
        <v>17</v>
      </c>
      <c r="Q38" s="637"/>
      <c r="R38" s="637"/>
      <c r="S38" s="112" t="s">
        <v>18</v>
      </c>
      <c r="T38" s="758" t="str">
        <f>IF(LEN(M38)=0,"",DATE(M38,AP38,1))</f>
        <v/>
      </c>
      <c r="U38" s="758"/>
      <c r="V38" s="758"/>
      <c r="W38" s="758"/>
      <c r="X38" s="758"/>
      <c r="Y38" s="717"/>
      <c r="Z38" s="717"/>
      <c r="AA38" s="717"/>
      <c r="AB38" s="717"/>
      <c r="AC38" s="717"/>
      <c r="AD38" s="718"/>
      <c r="AE38" s="36" t="str">
        <f>IF(AH38=0,"",IF(AI38=0,AQ38,IF(AJ38=0,AR38,IF(AK38=0,AS38,IF(AL38=0,AT38,"")))))</f>
        <v/>
      </c>
      <c r="AF38" s="79" t="s">
        <v>11317</v>
      </c>
      <c r="AG38" s="65">
        <f t="shared" si="0"/>
        <v>0</v>
      </c>
      <c r="AH38" s="65">
        <f>IF($AH$36=1,1,0)</f>
        <v>0</v>
      </c>
      <c r="AI38" s="65">
        <f>IF(OR(LEN(M38)=0,LEN(Q38)=0),0,1)</f>
        <v>0</v>
      </c>
      <c r="AJ38" s="114">
        <v>0</v>
      </c>
      <c r="AK38" s="65">
        <f>IF(DATE(M38,AP38+1,0)&lt;T15,0,1)</f>
        <v>0</v>
      </c>
      <c r="AL38" s="65">
        <f>IF(ISNUMBER(X46),IF(X46&gt;T38,1,0),1)</f>
        <v>1</v>
      </c>
      <c r="AP38" s="65">
        <f>IF(LEN(Q38)=0,1,Q38)</f>
        <v>1</v>
      </c>
      <c r="AQ38" s="65" t="s">
        <v>10184</v>
      </c>
      <c r="AR38" s="65" t="s">
        <v>11223</v>
      </c>
      <c r="AS38" s="65" t="s">
        <v>11354</v>
      </c>
      <c r="AT38" s="65" t="s">
        <v>11226</v>
      </c>
    </row>
    <row r="39" spans="2:48" ht="31.5" x14ac:dyDescent="0.25">
      <c r="C39" s="707"/>
      <c r="D39" s="708"/>
      <c r="E39" s="708"/>
      <c r="F39" s="708"/>
      <c r="G39" s="708"/>
      <c r="H39" s="586" t="s">
        <v>57</v>
      </c>
      <c r="I39" s="586"/>
      <c r="J39" s="586"/>
      <c r="K39" s="586"/>
      <c r="L39" s="586"/>
      <c r="M39" s="772"/>
      <c r="N39" s="772"/>
      <c r="O39" s="772"/>
      <c r="P39" s="772"/>
      <c r="Q39" s="772"/>
      <c r="R39" s="772"/>
      <c r="S39" s="772"/>
      <c r="T39" s="772"/>
      <c r="U39" s="772"/>
      <c r="V39" s="772"/>
      <c r="W39" s="772"/>
      <c r="X39" s="772"/>
      <c r="Y39" s="772"/>
      <c r="Z39" s="772"/>
      <c r="AA39" s="772"/>
      <c r="AB39" s="772"/>
      <c r="AC39" s="772"/>
      <c r="AD39" s="773"/>
      <c r="AE39" s="36" t="str">
        <f>IF(AH39=0,"",IF(AI39=0,AQ39,IF(AI39&gt;20,AR39,IF(AI39&lt;&gt;AJ39,AS39,IF(AK39=0,AT39,IF(AL39=0,AU39,IF(AM39=0,AV39,"")))))))</f>
        <v/>
      </c>
      <c r="AF39" s="131" t="s">
        <v>11450</v>
      </c>
      <c r="AG39" s="65">
        <f t="shared" si="0"/>
        <v>0</v>
      </c>
      <c r="AH39" s="65">
        <f>IF($AH$36=1,1,0)</f>
        <v>0</v>
      </c>
      <c r="AI39" s="65">
        <f>LEN(M39)</f>
        <v>0</v>
      </c>
      <c r="AJ39" s="65">
        <f>LENB(M39)</f>
        <v>0</v>
      </c>
      <c r="AK39" s="114">
        <v>0</v>
      </c>
      <c r="AL39" s="114">
        <v>0</v>
      </c>
      <c r="AM39" s="65">
        <f>IF(M39=$H$12,1,0)</f>
        <v>1</v>
      </c>
      <c r="AO39" s="92">
        <f>IF(OR(AH39=0,AI39=0,M39=$H$12),0,1)</f>
        <v>0</v>
      </c>
      <c r="AQ39" s="65" t="s">
        <v>10182</v>
      </c>
      <c r="AR39" s="93" t="str">
        <f>AI39&amp;"文字です。20文字以内にしてください。"</f>
        <v>0文字です。20文字以内にしてください。</v>
      </c>
      <c r="AS39" s="65" t="s">
        <v>11158</v>
      </c>
      <c r="AT39" s="65" t="s">
        <v>11153</v>
      </c>
      <c r="AU39" s="65" t="s">
        <v>10187</v>
      </c>
      <c r="AV39" s="65" t="s">
        <v>11379</v>
      </c>
    </row>
    <row r="40" spans="2:48" ht="31.5" customHeight="1" x14ac:dyDescent="0.25">
      <c r="C40" s="707" t="s">
        <v>11343</v>
      </c>
      <c r="D40" s="708"/>
      <c r="E40" s="708"/>
      <c r="F40" s="708"/>
      <c r="G40" s="708"/>
      <c r="H40" s="586" t="s">
        <v>58</v>
      </c>
      <c r="I40" s="586"/>
      <c r="J40" s="586"/>
      <c r="K40" s="586"/>
      <c r="L40" s="586"/>
      <c r="M40" s="711"/>
      <c r="N40" s="711"/>
      <c r="O40" s="712" t="str">
        <f>IF(AJ40&gt;0,INDEX(TBL13_JABEE,AJ40,3),"")</f>
        <v/>
      </c>
      <c r="P40" s="712"/>
      <c r="Q40" s="712"/>
      <c r="R40" s="712"/>
      <c r="S40" s="712"/>
      <c r="T40" s="712"/>
      <c r="U40" s="712"/>
      <c r="V40" s="712"/>
      <c r="W40" s="712"/>
      <c r="X40" s="712"/>
      <c r="Y40" s="712"/>
      <c r="Z40" s="712"/>
      <c r="AA40" s="712"/>
      <c r="AB40" s="712"/>
      <c r="AC40" s="712"/>
      <c r="AD40" s="713"/>
      <c r="AE40" s="36" t="str">
        <f>IF(AH40=0,"",IF(AI40=0,AQ40,IF(AJ40=0,AR40,"")))</f>
        <v/>
      </c>
      <c r="AF40" s="79" t="s">
        <v>61</v>
      </c>
      <c r="AG40" s="65">
        <f t="shared" si="0"/>
        <v>0</v>
      </c>
      <c r="AH40" s="65">
        <f>IF($AH$36=2,1,0)</f>
        <v>0</v>
      </c>
      <c r="AI40" s="65">
        <f>LEN(M40)</f>
        <v>0</v>
      </c>
      <c r="AJ40" s="114">
        <v>0</v>
      </c>
      <c r="AQ40" s="65" t="s">
        <v>10182</v>
      </c>
      <c r="AR40" s="65" t="s">
        <v>11224</v>
      </c>
    </row>
    <row r="41" spans="2:48" ht="31.5" customHeight="1" x14ac:dyDescent="0.25">
      <c r="C41" s="707"/>
      <c r="D41" s="708"/>
      <c r="E41" s="708"/>
      <c r="F41" s="708"/>
      <c r="G41" s="708"/>
      <c r="H41" s="586" t="s">
        <v>59</v>
      </c>
      <c r="I41" s="586"/>
      <c r="J41" s="586"/>
      <c r="K41" s="586"/>
      <c r="L41" s="586"/>
      <c r="M41" s="711"/>
      <c r="N41" s="711"/>
      <c r="O41" s="714" t="str">
        <f>IF(AJ41&gt;0,INDEX(TBL13_JABEE,AJ41,4),"")</f>
        <v/>
      </c>
      <c r="P41" s="714"/>
      <c r="Q41" s="714"/>
      <c r="R41" s="714"/>
      <c r="S41" s="714"/>
      <c r="T41" s="714"/>
      <c r="U41" s="714"/>
      <c r="V41" s="714"/>
      <c r="W41" s="714"/>
      <c r="X41" s="714"/>
      <c r="Y41" s="714"/>
      <c r="Z41" s="714"/>
      <c r="AA41" s="714"/>
      <c r="AB41" s="714"/>
      <c r="AC41" s="714"/>
      <c r="AD41" s="715"/>
      <c r="AE41" s="36" t="str">
        <f>IF(AH41=0,"",IF(AI41=0,AQ41,IF(AJ41=0,AR41,"")))</f>
        <v/>
      </c>
      <c r="AF41" s="79" t="s">
        <v>62</v>
      </c>
      <c r="AG41" s="65">
        <f t="shared" si="0"/>
        <v>0</v>
      </c>
      <c r="AH41" s="65">
        <f>IF($AH$36=2,1,0)</f>
        <v>0</v>
      </c>
      <c r="AI41" s="65">
        <f>LEN(M41)</f>
        <v>0</v>
      </c>
      <c r="AJ41" s="114">
        <v>0</v>
      </c>
      <c r="AQ41" s="65" t="s">
        <v>10182</v>
      </c>
      <c r="AR41" s="65" t="s">
        <v>11225</v>
      </c>
    </row>
    <row r="42" spans="2:48" ht="24" customHeight="1" x14ac:dyDescent="0.25">
      <c r="C42" s="707"/>
      <c r="D42" s="708"/>
      <c r="E42" s="708"/>
      <c r="F42" s="708"/>
      <c r="G42" s="708"/>
      <c r="H42" s="586" t="s">
        <v>60</v>
      </c>
      <c r="I42" s="586"/>
      <c r="J42" s="586"/>
      <c r="K42" s="586"/>
      <c r="L42" s="586"/>
      <c r="M42" s="636"/>
      <c r="N42" s="637"/>
      <c r="O42" s="637"/>
      <c r="P42" s="111" t="s">
        <v>17</v>
      </c>
      <c r="Q42" s="637"/>
      <c r="R42" s="637"/>
      <c r="S42" s="112" t="s">
        <v>18</v>
      </c>
      <c r="T42" s="769" t="str">
        <f>IF(LEN(M42)=0,"",DATE(M42,AP42,1))</f>
        <v/>
      </c>
      <c r="U42" s="769"/>
      <c r="V42" s="769"/>
      <c r="W42" s="769"/>
      <c r="X42" s="769"/>
      <c r="Y42" s="770" t="str">
        <f>IF(AND(ISNUMBER(T15),ISNUMBER(T42),T15&lt;T42),DATEDIF(T15,DATE(M42,AP42+1,1),"y"),"")</f>
        <v/>
      </c>
      <c r="Z42" s="770"/>
      <c r="AA42" s="770"/>
      <c r="AB42" s="770"/>
      <c r="AC42" s="770"/>
      <c r="AD42" s="771"/>
      <c r="AE42" s="36" t="str">
        <f>IF(AH42=0,"",IF(AI42=0,AQ42,IF(AJ42=0,AR42,IF(AK42=0,AS42,IF(AL42=0,AT42,IF(AM42=0,AU42,IF(AN42=0,AV42,"")))))))</f>
        <v/>
      </c>
      <c r="AF42" s="79" t="s">
        <v>11318</v>
      </c>
      <c r="AG42" s="65">
        <f t="shared" si="0"/>
        <v>0</v>
      </c>
      <c r="AH42" s="65">
        <f>IF($AH$36=2,1,0)</f>
        <v>0</v>
      </c>
      <c r="AI42" s="65">
        <f>IF(OR(LEN(M42)=0,LEN(Q42)=0),0,1)</f>
        <v>0</v>
      </c>
      <c r="AJ42" s="65">
        <f ca="1">IF(T42&gt;$AI$5,0,1)</f>
        <v>0</v>
      </c>
      <c r="AK42" s="114">
        <v>0</v>
      </c>
      <c r="AL42" s="65">
        <f>IF(ISNUMBER(X46),IF(X46&gt;T42,1,0),1)</f>
        <v>1</v>
      </c>
      <c r="AM42" s="65">
        <f>IF(T42&gt;T33,0,1)</f>
        <v>1</v>
      </c>
      <c r="AN42" s="65">
        <f>IF(OR(Y42&lt;20,Y42&gt;27),0,1)</f>
        <v>0</v>
      </c>
      <c r="AP42" s="65">
        <f>IF(LEN(Q42)=0,1,Q42)</f>
        <v>1</v>
      </c>
      <c r="AQ42" s="65" t="s">
        <v>10184</v>
      </c>
      <c r="AR42" s="93" t="str">
        <f ca="1">$AT$5</f>
        <v>2021年3月を超えています</v>
      </c>
      <c r="AS42" s="65" t="s">
        <v>11227</v>
      </c>
      <c r="AT42" s="65" t="s">
        <v>11228</v>
      </c>
      <c r="AU42" s="65" t="s">
        <v>11312</v>
      </c>
      <c r="AV42" s="65" t="s">
        <v>11380</v>
      </c>
    </row>
    <row r="43" spans="2:48" ht="32.25" thickBot="1" x14ac:dyDescent="0.3">
      <c r="C43" s="724"/>
      <c r="D43" s="725"/>
      <c r="E43" s="725"/>
      <c r="F43" s="725"/>
      <c r="G43" s="725"/>
      <c r="H43" s="759" t="s">
        <v>57</v>
      </c>
      <c r="I43" s="759"/>
      <c r="J43" s="759"/>
      <c r="K43" s="759"/>
      <c r="L43" s="759"/>
      <c r="M43" s="760"/>
      <c r="N43" s="760"/>
      <c r="O43" s="760"/>
      <c r="P43" s="760"/>
      <c r="Q43" s="760"/>
      <c r="R43" s="760"/>
      <c r="S43" s="760"/>
      <c r="T43" s="760"/>
      <c r="U43" s="760"/>
      <c r="V43" s="760"/>
      <c r="W43" s="760"/>
      <c r="X43" s="760"/>
      <c r="Y43" s="760"/>
      <c r="Z43" s="760"/>
      <c r="AA43" s="760"/>
      <c r="AB43" s="760"/>
      <c r="AC43" s="760"/>
      <c r="AD43" s="761"/>
      <c r="AE43" s="36" t="str">
        <f>IF(AH43=0,"",IF(AI43=0,AQ43,IF(AI43&gt;20,AR43,IF(AI43&lt;&gt;AJ43,AS43,IF(AK43=0,AT43,IF(AL43=0,AU43,IF(AM43=0,AV43,"")))))))</f>
        <v/>
      </c>
      <c r="AF43" s="131" t="s">
        <v>11451</v>
      </c>
      <c r="AG43" s="65">
        <f t="shared" si="0"/>
        <v>0</v>
      </c>
      <c r="AH43" s="65">
        <f>IF($AH$36=2,1,0)</f>
        <v>0</v>
      </c>
      <c r="AI43" s="65">
        <f>LEN(M43)</f>
        <v>0</v>
      </c>
      <c r="AJ43" s="65">
        <f>LENB(M43)</f>
        <v>0</v>
      </c>
      <c r="AK43" s="114">
        <v>0</v>
      </c>
      <c r="AL43" s="114">
        <v>0</v>
      </c>
      <c r="AM43" s="65">
        <f>IF(M43=$H$12,1,0)</f>
        <v>1</v>
      </c>
      <c r="AO43" s="92">
        <f>IF(OR(AH43=0,AI43=0,M43=$H$12),0,1)</f>
        <v>0</v>
      </c>
      <c r="AQ43" s="65" t="s">
        <v>10182</v>
      </c>
      <c r="AR43" s="93" t="str">
        <f>AI43&amp;"文字です。20文字以内にしてください。"</f>
        <v>0文字です。20文字以内にしてください。</v>
      </c>
      <c r="AS43" s="65" t="s">
        <v>11158</v>
      </c>
      <c r="AT43" s="65" t="s">
        <v>11153</v>
      </c>
      <c r="AU43" s="65" t="s">
        <v>10187</v>
      </c>
      <c r="AV43" s="65" t="s">
        <v>11379</v>
      </c>
    </row>
    <row r="44" spans="2:48" ht="79.5" thickTop="1" x14ac:dyDescent="0.25">
      <c r="C44" s="803" t="s">
        <v>11344</v>
      </c>
      <c r="D44" s="804"/>
      <c r="E44" s="804"/>
      <c r="F44" s="804"/>
      <c r="G44" s="804"/>
      <c r="H44" s="804"/>
      <c r="I44" s="804"/>
      <c r="J44" s="804"/>
      <c r="K44" s="804"/>
      <c r="L44" s="804"/>
      <c r="M44" s="800"/>
      <c r="N44" s="800"/>
      <c r="O44" s="800"/>
      <c r="P44" s="800"/>
      <c r="Q44" s="800"/>
      <c r="R44" s="800"/>
      <c r="S44" s="801" t="s">
        <v>11452</v>
      </c>
      <c r="T44" s="801"/>
      <c r="U44" s="801"/>
      <c r="V44" s="801"/>
      <c r="W44" s="801"/>
      <c r="X44" s="801"/>
      <c r="Y44" s="801"/>
      <c r="Z44" s="801"/>
      <c r="AA44" s="801"/>
      <c r="AB44" s="801"/>
      <c r="AC44" s="801"/>
      <c r="AD44" s="802"/>
      <c r="AE44" s="34" t="str">
        <f>IF(AH44&gt;0,"",AQ44)</f>
        <v>未選択です</v>
      </c>
      <c r="AF44" s="113" t="s">
        <v>11345</v>
      </c>
      <c r="AG44" s="65">
        <f t="shared" si="0"/>
        <v>1</v>
      </c>
      <c r="AH44" s="65">
        <f>IFERROR(MATCH(M44,PL_受験経路,0),0)</f>
        <v>0</v>
      </c>
      <c r="AQ44" s="65" t="s">
        <v>10180</v>
      </c>
    </row>
    <row r="45" spans="2:48" ht="24" customHeight="1" x14ac:dyDescent="0.25">
      <c r="C45" s="707" t="s">
        <v>11373</v>
      </c>
      <c r="D45" s="708"/>
      <c r="E45" s="708"/>
      <c r="F45" s="708"/>
      <c r="G45" s="708"/>
      <c r="H45" s="586" t="s">
        <v>53</v>
      </c>
      <c r="I45" s="586"/>
      <c r="J45" s="586"/>
      <c r="K45" s="586"/>
      <c r="L45" s="586"/>
      <c r="M45" s="716"/>
      <c r="N45" s="716"/>
      <c r="O45" s="716"/>
      <c r="P45" s="716"/>
      <c r="Q45" s="716"/>
      <c r="R45" s="716"/>
      <c r="S45" s="717"/>
      <c r="T45" s="717"/>
      <c r="U45" s="717"/>
      <c r="V45" s="717"/>
      <c r="W45" s="717"/>
      <c r="X45" s="717"/>
      <c r="Y45" s="717"/>
      <c r="Z45" s="717"/>
      <c r="AA45" s="717"/>
      <c r="AB45" s="717"/>
      <c r="AC45" s="717"/>
      <c r="AD45" s="718"/>
      <c r="AE45" s="36" t="str">
        <f>IF(AH45=0,"",IF(AI45=0,AQ45,""))</f>
        <v/>
      </c>
      <c r="AF45" s="79" t="s">
        <v>11409</v>
      </c>
      <c r="AG45" s="65">
        <f t="shared" si="0"/>
        <v>0</v>
      </c>
      <c r="AH45" s="65">
        <f>IF($AH$44=1,1,0)</f>
        <v>0</v>
      </c>
      <c r="AI45" s="65">
        <f>LEN(M45)</f>
        <v>0</v>
      </c>
      <c r="AP45" s="65">
        <f>MAX_技術士補登録番号+1000</f>
        <v>50688</v>
      </c>
      <c r="AQ45" s="65" t="s">
        <v>10182</v>
      </c>
    </row>
    <row r="46" spans="2:48" ht="24" customHeight="1" x14ac:dyDescent="0.25">
      <c r="C46" s="707"/>
      <c r="D46" s="708"/>
      <c r="E46" s="708"/>
      <c r="F46" s="708"/>
      <c r="G46" s="708"/>
      <c r="H46" s="586" t="s">
        <v>54</v>
      </c>
      <c r="I46" s="586"/>
      <c r="J46" s="586"/>
      <c r="K46" s="586"/>
      <c r="L46" s="586"/>
      <c r="M46" s="636"/>
      <c r="N46" s="637"/>
      <c r="O46" s="637"/>
      <c r="P46" s="111" t="s">
        <v>17</v>
      </c>
      <c r="Q46" s="637"/>
      <c r="R46" s="637"/>
      <c r="S46" s="111" t="s">
        <v>18</v>
      </c>
      <c r="T46" s="637"/>
      <c r="U46" s="637"/>
      <c r="V46" s="558" t="s">
        <v>104</v>
      </c>
      <c r="W46" s="559"/>
      <c r="X46" s="560" t="str">
        <f>IF(LEN(M46)=0,"",DATE(M46,AN46,AO46))</f>
        <v/>
      </c>
      <c r="Y46" s="560"/>
      <c r="Z46" s="560"/>
      <c r="AA46" s="560"/>
      <c r="AB46" s="560"/>
      <c r="AC46" s="560"/>
      <c r="AD46" s="762"/>
      <c r="AE46" s="36" t="str">
        <f>IF(AH46=0,"",IF(AI46=0,AQ46,IF(AJ46=0,AR46,IF(AK46=0,AS46,IF(AL46=0,AT46,"")))))</f>
        <v/>
      </c>
      <c r="AF46" s="79" t="s">
        <v>11316</v>
      </c>
      <c r="AG46" s="65">
        <f t="shared" si="0"/>
        <v>0</v>
      </c>
      <c r="AH46" s="65">
        <f t="shared" ref="AH46" si="3">IF($AH$44=1,1,0)</f>
        <v>0</v>
      </c>
      <c r="AI46" s="65">
        <f>IF(OR(LEN(M46)=0,LEN(Q46)=0,LEN(T46)=0),0,1)</f>
        <v>0</v>
      </c>
      <c r="AJ46" s="65">
        <f>IF(T46&gt;AP46,0,1)</f>
        <v>1</v>
      </c>
      <c r="AK46" s="65">
        <f ca="1">IF(X46&gt;TODAY(),0,1)</f>
        <v>0</v>
      </c>
      <c r="AL46" s="65">
        <f>IF(X46&gt;T15,1,0)</f>
        <v>0</v>
      </c>
      <c r="AN46" s="65">
        <f>IF(LEN(Q46)=0,1,Q46)</f>
        <v>1</v>
      </c>
      <c r="AO46" s="65">
        <f>IF(LEN(T46)=0,1,T46)</f>
        <v>1</v>
      </c>
      <c r="AP46" s="65">
        <f>IF(AND(ISNUMBER(M46),ISNUMBER(Q46)),DAY(DATE(M46,Q46+1,0)),31)</f>
        <v>31</v>
      </c>
      <c r="AQ46" s="65" t="s">
        <v>10184</v>
      </c>
      <c r="AR46" s="65" t="s">
        <v>10186</v>
      </c>
      <c r="AS46" s="65" t="s">
        <v>11280</v>
      </c>
      <c r="AT46" s="65" t="s">
        <v>11310</v>
      </c>
    </row>
    <row r="47" spans="2:48" ht="31.5" customHeight="1" thickBot="1" x14ac:dyDescent="0.3">
      <c r="C47" s="724"/>
      <c r="D47" s="725"/>
      <c r="E47" s="725"/>
      <c r="F47" s="725"/>
      <c r="G47" s="725"/>
      <c r="H47" s="759" t="s">
        <v>57</v>
      </c>
      <c r="I47" s="759"/>
      <c r="J47" s="759"/>
      <c r="K47" s="759"/>
      <c r="L47" s="759"/>
      <c r="M47" s="760"/>
      <c r="N47" s="760"/>
      <c r="O47" s="760"/>
      <c r="P47" s="760"/>
      <c r="Q47" s="760"/>
      <c r="R47" s="760"/>
      <c r="S47" s="760"/>
      <c r="T47" s="760"/>
      <c r="U47" s="760"/>
      <c r="V47" s="760"/>
      <c r="W47" s="760"/>
      <c r="X47" s="760"/>
      <c r="Y47" s="760"/>
      <c r="Z47" s="760"/>
      <c r="AA47" s="760"/>
      <c r="AB47" s="760"/>
      <c r="AC47" s="760"/>
      <c r="AD47" s="761"/>
      <c r="AE47" s="127" t="str">
        <f>IF(AH47=0,"",IF(AI47=0,AQ47,IF(AI47&gt;20,AR47,IF(AI47&lt;&gt;AJ47,AS47,IF(AK47=0,AT47,IF(AL47=0,AU47,IF(AM47=0,AV47,"")))))))</f>
        <v/>
      </c>
      <c r="AF47" s="131" t="s">
        <v>11513</v>
      </c>
      <c r="AG47" s="65">
        <f t="shared" si="0"/>
        <v>0</v>
      </c>
      <c r="AH47" s="65">
        <f>IF($AH$44=1,1,0)</f>
        <v>0</v>
      </c>
      <c r="AI47" s="65">
        <f>LEN(M47)</f>
        <v>0</v>
      </c>
      <c r="AJ47" s="65">
        <f>LENB(M47)</f>
        <v>0</v>
      </c>
      <c r="AK47" s="114">
        <v>0</v>
      </c>
      <c r="AL47" s="114">
        <v>0</v>
      </c>
      <c r="AM47" s="65">
        <f>IF(M47=$H$12,1,0)</f>
        <v>1</v>
      </c>
      <c r="AO47" s="92">
        <f>IF(OR(AH47=0,AI47=0,M47=$H$12),0,1)</f>
        <v>0</v>
      </c>
      <c r="AQ47" s="65" t="s">
        <v>10182</v>
      </c>
      <c r="AR47" s="93" t="str">
        <f>AI47&amp;"文字です。20文字以内にしてください。"</f>
        <v>0文字です。20文字以内にしてください。</v>
      </c>
      <c r="AS47" s="65" t="s">
        <v>11158</v>
      </c>
      <c r="AT47" s="65" t="s">
        <v>11153</v>
      </c>
      <c r="AU47" s="65" t="s">
        <v>10187</v>
      </c>
      <c r="AV47" s="65" t="s">
        <v>11411</v>
      </c>
    </row>
    <row r="48" spans="2:48" ht="96" thickTop="1" thickBot="1" x14ac:dyDescent="0.3">
      <c r="C48" s="741" t="s">
        <v>11346</v>
      </c>
      <c r="D48" s="742"/>
      <c r="E48" s="742"/>
      <c r="F48" s="742"/>
      <c r="G48" s="742"/>
      <c r="H48" s="742"/>
      <c r="I48" s="742"/>
      <c r="J48" s="742"/>
      <c r="K48" s="742"/>
      <c r="L48" s="742"/>
      <c r="M48" s="740" t="s">
        <v>11347</v>
      </c>
      <c r="N48" s="740"/>
      <c r="O48" s="740"/>
      <c r="P48" s="740"/>
      <c r="Q48" s="740"/>
      <c r="R48" s="740"/>
      <c r="S48" s="740"/>
      <c r="T48" s="740"/>
      <c r="U48" s="740"/>
      <c r="V48" s="740"/>
      <c r="W48" s="740"/>
      <c r="X48" s="740"/>
      <c r="Y48" s="738"/>
      <c r="Z48" s="738"/>
      <c r="AA48" s="738"/>
      <c r="AB48" s="738"/>
      <c r="AC48" s="738"/>
      <c r="AD48" s="739"/>
      <c r="AE48" s="34" t="str">
        <f>IF(AH48=0,"",IF(AI48&gt;0,"",AQ48))</f>
        <v/>
      </c>
      <c r="AF48" s="131" t="s">
        <v>11453</v>
      </c>
      <c r="AG48" s="65">
        <f t="shared" si="0"/>
        <v>0</v>
      </c>
      <c r="AH48" s="71">
        <f>IF(AI$30=1,1,0)</f>
        <v>0</v>
      </c>
      <c r="AI48" s="65">
        <f>IFERROR(MATCH(Y48,PL_Yes_No,0),0)</f>
        <v>0</v>
      </c>
      <c r="AQ48" s="65" t="s">
        <v>10180</v>
      </c>
    </row>
    <row r="49" spans="2:45" ht="24" customHeight="1" x14ac:dyDescent="0.25">
      <c r="AE49" s="35"/>
      <c r="AF49" s="80"/>
    </row>
    <row r="50" spans="2:45" ht="24" customHeight="1" thickBot="1" x14ac:dyDescent="0.3">
      <c r="B50" s="77" t="s">
        <v>11350</v>
      </c>
      <c r="AE50" s="33" t="s">
        <v>30</v>
      </c>
      <c r="AF50" s="78" t="s">
        <v>83</v>
      </c>
    </row>
    <row r="51" spans="2:45" ht="24" customHeight="1" x14ac:dyDescent="0.25">
      <c r="C51" s="730" t="s">
        <v>49</v>
      </c>
      <c r="D51" s="731"/>
      <c r="E51" s="731"/>
      <c r="F51" s="731"/>
      <c r="G51" s="731"/>
      <c r="H51" s="732"/>
      <c r="I51" s="733"/>
      <c r="J51" s="733"/>
      <c r="K51" s="733"/>
      <c r="L51" s="734"/>
      <c r="M51" s="735"/>
      <c r="N51" s="736"/>
      <c r="O51" s="736"/>
      <c r="P51" s="736"/>
      <c r="Q51" s="736"/>
      <c r="R51" s="736"/>
      <c r="S51" s="736"/>
      <c r="T51" s="736"/>
      <c r="U51" s="736"/>
      <c r="V51" s="736"/>
      <c r="W51" s="736"/>
      <c r="X51" s="736"/>
      <c r="Y51" s="736"/>
      <c r="Z51" s="736"/>
      <c r="AA51" s="736"/>
      <c r="AB51" s="736"/>
      <c r="AC51" s="736"/>
      <c r="AD51" s="737"/>
      <c r="AE51" s="36" t="str">
        <f>IF(AI51=0,AQ51,IF(AJ51=0,AR51,""))</f>
        <v>未選択です</v>
      </c>
      <c r="AF51" s="79" t="s">
        <v>51</v>
      </c>
      <c r="AG51" s="65">
        <f t="shared" si="0"/>
        <v>1</v>
      </c>
      <c r="AH51" s="71"/>
      <c r="AI51" s="65">
        <f>IFERROR(MATCH(H51,PL02_受験地,0),0)</f>
        <v>0</v>
      </c>
      <c r="AJ51" s="114">
        <v>0</v>
      </c>
      <c r="AQ51" s="65" t="s">
        <v>10180</v>
      </c>
      <c r="AR51" s="65" t="s">
        <v>11381</v>
      </c>
    </row>
    <row r="52" spans="2:45" ht="31.5" customHeight="1" x14ac:dyDescent="0.25">
      <c r="C52" s="707" t="s">
        <v>145</v>
      </c>
      <c r="D52" s="708"/>
      <c r="E52" s="708"/>
      <c r="F52" s="708"/>
      <c r="G52" s="708"/>
      <c r="H52" s="726"/>
      <c r="I52" s="727"/>
      <c r="J52" s="727"/>
      <c r="K52" s="727"/>
      <c r="L52" s="727"/>
      <c r="M52" s="727"/>
      <c r="N52" s="727"/>
      <c r="O52" s="728"/>
      <c r="P52" s="565"/>
      <c r="Q52" s="565"/>
      <c r="R52" s="565"/>
      <c r="S52" s="565"/>
      <c r="T52" s="565"/>
      <c r="U52" s="565"/>
      <c r="V52" s="565"/>
      <c r="W52" s="565"/>
      <c r="X52" s="565"/>
      <c r="Y52" s="565"/>
      <c r="Z52" s="565"/>
      <c r="AA52" s="565"/>
      <c r="AB52" s="550"/>
      <c r="AC52" s="550"/>
      <c r="AD52" s="729"/>
      <c r="AE52" s="34" t="str">
        <f>IF(AI52&gt;0,"",AQ52)</f>
        <v>未選択です</v>
      </c>
      <c r="AF52" s="79" t="s">
        <v>147</v>
      </c>
      <c r="AG52" s="65">
        <f t="shared" si="0"/>
        <v>1</v>
      </c>
      <c r="AH52" s="71"/>
      <c r="AI52" s="65">
        <f>IFERROR(MATCH(H52,PL03_部門名,0),0)</f>
        <v>0</v>
      </c>
      <c r="AJ52" s="71"/>
      <c r="AP52" s="65" t="str">
        <f>"PL04_"&amp;SUBSTITUTE(H52," ","")</f>
        <v>PL04_</v>
      </c>
      <c r="AQ52" s="65" t="s">
        <v>10180</v>
      </c>
    </row>
    <row r="53" spans="2:45" ht="31.5" customHeight="1" x14ac:dyDescent="0.25">
      <c r="C53" s="707" t="s">
        <v>146</v>
      </c>
      <c r="D53" s="630"/>
      <c r="E53" s="630"/>
      <c r="F53" s="630"/>
      <c r="G53" s="630"/>
      <c r="H53" s="547"/>
      <c r="I53" s="548"/>
      <c r="J53" s="548"/>
      <c r="K53" s="548"/>
      <c r="L53" s="548"/>
      <c r="M53" s="548"/>
      <c r="N53" s="548"/>
      <c r="O53" s="548"/>
      <c r="P53" s="548"/>
      <c r="Q53" s="548"/>
      <c r="R53" s="548"/>
      <c r="S53" s="548"/>
      <c r="T53" s="548"/>
      <c r="U53" s="548"/>
      <c r="V53" s="548"/>
      <c r="W53" s="548"/>
      <c r="X53" s="548"/>
      <c r="Y53" s="548"/>
      <c r="Z53" s="548"/>
      <c r="AA53" s="548"/>
      <c r="AB53" s="548"/>
      <c r="AC53" s="548"/>
      <c r="AD53" s="719"/>
      <c r="AE53" s="36" t="str">
        <f>IF(AI53=0,AQ53,IF(AJ53=0,AR53,""))</f>
        <v>未選択です</v>
      </c>
      <c r="AF53" s="79" t="s">
        <v>148</v>
      </c>
      <c r="AG53" s="65">
        <f t="shared" si="0"/>
        <v>1</v>
      </c>
      <c r="AH53" s="71"/>
      <c r="AI53" s="65">
        <f>LEN(H53)</f>
        <v>0</v>
      </c>
      <c r="AJ53" s="65">
        <f ca="1">IFERROR(MATCH(H53,INDIRECT(AP52),0),0)</f>
        <v>0</v>
      </c>
      <c r="AQ53" s="65" t="s">
        <v>10180</v>
      </c>
      <c r="AR53" s="65" t="s">
        <v>10183</v>
      </c>
    </row>
    <row r="54" spans="2:45" ht="31.5" customHeight="1" thickBot="1" x14ac:dyDescent="0.3">
      <c r="C54" s="720" t="s">
        <v>52</v>
      </c>
      <c r="D54" s="699"/>
      <c r="E54" s="699"/>
      <c r="F54" s="699"/>
      <c r="G54" s="699"/>
      <c r="H54" s="721"/>
      <c r="I54" s="722"/>
      <c r="J54" s="722"/>
      <c r="K54" s="722"/>
      <c r="L54" s="722"/>
      <c r="M54" s="722"/>
      <c r="N54" s="722"/>
      <c r="O54" s="722"/>
      <c r="P54" s="722"/>
      <c r="Q54" s="722"/>
      <c r="R54" s="722"/>
      <c r="S54" s="722"/>
      <c r="T54" s="722"/>
      <c r="U54" s="722"/>
      <c r="V54" s="722"/>
      <c r="W54" s="722"/>
      <c r="X54" s="722"/>
      <c r="Y54" s="722"/>
      <c r="Z54" s="722"/>
      <c r="AA54" s="722"/>
      <c r="AB54" s="722"/>
      <c r="AC54" s="722"/>
      <c r="AD54" s="723"/>
      <c r="AE54" s="36" t="str">
        <f>IF(AI54=0,AQ54,IF(AI54&gt;30,AR54,IF(AJ54=0,AS54,"")))</f>
        <v>未入力です</v>
      </c>
      <c r="AF54" s="79" t="s">
        <v>11357</v>
      </c>
      <c r="AG54" s="65">
        <f t="shared" si="0"/>
        <v>1</v>
      </c>
      <c r="AH54" s="71"/>
      <c r="AI54" s="65">
        <f>LEN(H54)</f>
        <v>0</v>
      </c>
      <c r="AJ54" s="65">
        <f>IF(H54=DBCS(H54),1,0)</f>
        <v>1</v>
      </c>
      <c r="AQ54" s="65" t="s">
        <v>10182</v>
      </c>
      <c r="AR54" s="93" t="str">
        <f>AI54&amp;"文字です。30文字以内にしてください。"</f>
        <v>0文字です。30文字以内にしてください。</v>
      </c>
      <c r="AS54" s="65" t="s">
        <v>11331</v>
      </c>
    </row>
    <row r="55" spans="2:45" ht="24" customHeight="1" x14ac:dyDescent="0.25">
      <c r="AE55" s="35"/>
      <c r="AF55" s="80"/>
    </row>
    <row r="56" spans="2:45" ht="24" hidden="1" customHeight="1" thickBot="1" x14ac:dyDescent="0.3">
      <c r="B56" s="77"/>
      <c r="AE56" s="33"/>
      <c r="AF56" s="78"/>
    </row>
    <row r="57" spans="2:45" ht="24" hidden="1" customHeight="1" x14ac:dyDescent="0.25">
      <c r="C57" s="743"/>
      <c r="D57" s="744"/>
      <c r="E57" s="744"/>
      <c r="F57" s="744"/>
      <c r="G57" s="744"/>
      <c r="H57" s="744"/>
      <c r="I57" s="744"/>
      <c r="J57" s="744"/>
      <c r="K57" s="744"/>
      <c r="L57" s="745"/>
      <c r="M57" s="809"/>
      <c r="N57" s="810"/>
      <c r="O57" s="810"/>
      <c r="P57" s="810"/>
      <c r="Q57" s="810"/>
      <c r="R57" s="811"/>
      <c r="S57" s="812"/>
      <c r="T57" s="813"/>
      <c r="U57" s="813"/>
      <c r="V57" s="813"/>
      <c r="W57" s="813"/>
      <c r="X57" s="813"/>
      <c r="Y57" s="813"/>
      <c r="Z57" s="813"/>
      <c r="AA57" s="813"/>
      <c r="AB57" s="813"/>
      <c r="AC57" s="813"/>
      <c r="AD57" s="814"/>
      <c r="AE57" s="36"/>
      <c r="AF57" s="79"/>
    </row>
    <row r="58" spans="2:45" ht="24" hidden="1" customHeight="1" x14ac:dyDescent="0.25">
      <c r="C58" s="786"/>
      <c r="D58" s="815"/>
      <c r="E58" s="815"/>
      <c r="F58" s="815"/>
      <c r="G58" s="816"/>
      <c r="H58" s="586"/>
      <c r="I58" s="586"/>
      <c r="J58" s="586"/>
      <c r="K58" s="586"/>
      <c r="L58" s="586"/>
      <c r="M58" s="627"/>
      <c r="N58" s="628"/>
      <c r="O58" s="628"/>
      <c r="P58" s="628"/>
      <c r="Q58" s="628"/>
      <c r="R58" s="820"/>
      <c r="S58" s="717"/>
      <c r="T58" s="717"/>
      <c r="U58" s="717"/>
      <c r="V58" s="717"/>
      <c r="W58" s="717"/>
      <c r="X58" s="717"/>
      <c r="Y58" s="717"/>
      <c r="Z58" s="717"/>
      <c r="AA58" s="717"/>
      <c r="AB58" s="620"/>
      <c r="AC58" s="620"/>
      <c r="AD58" s="718"/>
      <c r="AE58" s="36"/>
      <c r="AF58" s="79"/>
    </row>
    <row r="59" spans="2:45" ht="24" hidden="1" customHeight="1" x14ac:dyDescent="0.25">
      <c r="C59" s="605"/>
      <c r="D59" s="606"/>
      <c r="E59" s="606"/>
      <c r="F59" s="606"/>
      <c r="G59" s="607"/>
      <c r="H59" s="586"/>
      <c r="I59" s="586"/>
      <c r="J59" s="586"/>
      <c r="K59" s="586"/>
      <c r="L59" s="586"/>
      <c r="M59" s="627"/>
      <c r="N59" s="628"/>
      <c r="O59" s="628"/>
      <c r="P59" s="81"/>
      <c r="Q59" s="628"/>
      <c r="R59" s="628"/>
      <c r="S59" s="85"/>
      <c r="T59" s="821"/>
      <c r="U59" s="821"/>
      <c r="V59" s="821"/>
      <c r="W59" s="821"/>
      <c r="X59" s="821"/>
      <c r="Y59" s="822"/>
      <c r="Z59" s="823"/>
      <c r="AA59" s="823"/>
      <c r="AB59" s="823"/>
      <c r="AC59" s="823"/>
      <c r="AD59" s="824"/>
      <c r="AE59" s="36"/>
      <c r="AF59" s="79"/>
    </row>
    <row r="60" spans="2:45" ht="19.5" hidden="1" x14ac:dyDescent="0.25">
      <c r="C60" s="817"/>
      <c r="D60" s="818"/>
      <c r="E60" s="818"/>
      <c r="F60" s="818"/>
      <c r="G60" s="819"/>
      <c r="H60" s="825"/>
      <c r="I60" s="826"/>
      <c r="J60" s="826"/>
      <c r="K60" s="826"/>
      <c r="L60" s="827"/>
      <c r="M60" s="828"/>
      <c r="N60" s="829"/>
      <c r="O60" s="829"/>
      <c r="P60" s="829"/>
      <c r="Q60" s="829"/>
      <c r="R60" s="829"/>
      <c r="S60" s="829"/>
      <c r="T60" s="829"/>
      <c r="U60" s="829"/>
      <c r="V60" s="829"/>
      <c r="W60" s="829"/>
      <c r="X60" s="829"/>
      <c r="Y60" s="829"/>
      <c r="Z60" s="829"/>
      <c r="AA60" s="829"/>
      <c r="AB60" s="829"/>
      <c r="AC60" s="829"/>
      <c r="AD60" s="830"/>
      <c r="AE60" s="36"/>
      <c r="AF60" s="79"/>
    </row>
    <row r="61" spans="2:45" ht="24" hidden="1" customHeight="1" x14ac:dyDescent="0.25">
      <c r="C61" s="786"/>
      <c r="D61" s="815"/>
      <c r="E61" s="815"/>
      <c r="F61" s="815"/>
      <c r="G61" s="816"/>
      <c r="H61" s="586"/>
      <c r="I61" s="586"/>
      <c r="J61" s="586"/>
      <c r="K61" s="586"/>
      <c r="L61" s="586"/>
      <c r="M61" s="627"/>
      <c r="N61" s="628"/>
      <c r="O61" s="628"/>
      <c r="P61" s="628"/>
      <c r="Q61" s="628"/>
      <c r="R61" s="820"/>
      <c r="S61" s="834"/>
      <c r="T61" s="835"/>
      <c r="U61" s="835"/>
      <c r="V61" s="835"/>
      <c r="W61" s="835"/>
      <c r="X61" s="835"/>
      <c r="Y61" s="835"/>
      <c r="Z61" s="835"/>
      <c r="AA61" s="835"/>
      <c r="AB61" s="835"/>
      <c r="AC61" s="835"/>
      <c r="AD61" s="836"/>
      <c r="AE61" s="36"/>
      <c r="AF61" s="79"/>
    </row>
    <row r="62" spans="2:45" ht="24" hidden="1" customHeight="1" x14ac:dyDescent="0.25">
      <c r="C62" s="605"/>
      <c r="D62" s="606"/>
      <c r="E62" s="606"/>
      <c r="F62" s="606"/>
      <c r="G62" s="607"/>
      <c r="H62" s="586"/>
      <c r="I62" s="586"/>
      <c r="J62" s="586"/>
      <c r="K62" s="586"/>
      <c r="L62" s="586"/>
      <c r="M62" s="627"/>
      <c r="N62" s="628"/>
      <c r="O62" s="628"/>
      <c r="P62" s="81"/>
      <c r="Q62" s="628"/>
      <c r="R62" s="628"/>
      <c r="S62" s="81"/>
      <c r="T62" s="628"/>
      <c r="U62" s="628"/>
      <c r="V62" s="558"/>
      <c r="W62" s="559"/>
      <c r="X62" s="837"/>
      <c r="Y62" s="837"/>
      <c r="Z62" s="837"/>
      <c r="AA62" s="837"/>
      <c r="AB62" s="838"/>
      <c r="AC62" s="838"/>
      <c r="AD62" s="839"/>
      <c r="AE62" s="36"/>
      <c r="AF62" s="79"/>
    </row>
    <row r="63" spans="2:45" ht="20.25" hidden="1" thickBot="1" x14ac:dyDescent="0.3">
      <c r="C63" s="831"/>
      <c r="D63" s="832"/>
      <c r="E63" s="832"/>
      <c r="F63" s="832"/>
      <c r="G63" s="833"/>
      <c r="H63" s="840"/>
      <c r="I63" s="841"/>
      <c r="J63" s="841"/>
      <c r="K63" s="841"/>
      <c r="L63" s="842"/>
      <c r="M63" s="843"/>
      <c r="N63" s="844"/>
      <c r="O63" s="844"/>
      <c r="P63" s="844"/>
      <c r="Q63" s="844"/>
      <c r="R63" s="844"/>
      <c r="S63" s="844"/>
      <c r="T63" s="844"/>
      <c r="U63" s="844"/>
      <c r="V63" s="844"/>
      <c r="W63" s="844"/>
      <c r="X63" s="844"/>
      <c r="Y63" s="844"/>
      <c r="Z63" s="844"/>
      <c r="AA63" s="844"/>
      <c r="AB63" s="844"/>
      <c r="AC63" s="844"/>
      <c r="AD63" s="845"/>
      <c r="AE63" s="36"/>
      <c r="AF63" s="79"/>
    </row>
    <row r="64" spans="2:45" ht="24" hidden="1" customHeight="1" x14ac:dyDescent="0.25">
      <c r="AE64" s="35"/>
      <c r="AF64" s="80"/>
    </row>
    <row r="65" spans="2:48" ht="24" customHeight="1" thickBot="1" x14ac:dyDescent="0.3">
      <c r="B65" s="132" t="s">
        <v>11454</v>
      </c>
      <c r="AE65" s="33" t="s">
        <v>30</v>
      </c>
      <c r="AF65" s="78" t="s">
        <v>83</v>
      </c>
    </row>
    <row r="66" spans="2:48" ht="63" x14ac:dyDescent="0.25">
      <c r="B66" s="77"/>
      <c r="C66" s="705" t="s">
        <v>11330</v>
      </c>
      <c r="D66" s="706"/>
      <c r="E66" s="706"/>
      <c r="F66" s="706"/>
      <c r="G66" s="706"/>
      <c r="H66" s="540" t="s">
        <v>11401</v>
      </c>
      <c r="I66" s="540"/>
      <c r="J66" s="540"/>
      <c r="K66" s="540"/>
      <c r="L66" s="540"/>
      <c r="M66" s="541"/>
      <c r="N66" s="541"/>
      <c r="O66" s="541"/>
      <c r="P66" s="541"/>
      <c r="Q66" s="541"/>
      <c r="R66" s="541"/>
      <c r="S66" s="541"/>
      <c r="T66" s="541"/>
      <c r="U66" s="541"/>
      <c r="V66" s="541"/>
      <c r="W66" s="541"/>
      <c r="X66" s="541"/>
      <c r="Y66" s="541"/>
      <c r="Z66" s="541"/>
      <c r="AA66" s="541"/>
      <c r="AB66" s="541"/>
      <c r="AC66" s="541"/>
      <c r="AD66" s="542"/>
      <c r="AE66" s="95" t="str">
        <f>IF(AH66=0,"",IF(AI66=0,AQ66,IF(AJ66=0,AR66,"")))</f>
        <v/>
      </c>
      <c r="AF66" s="79" t="s">
        <v>11415</v>
      </c>
      <c r="AG66" s="65">
        <f t="shared" si="0"/>
        <v>0</v>
      </c>
      <c r="AH66" s="71">
        <f>IF(AND(AI$30=1,AI$48=1),1,0)</f>
        <v>0</v>
      </c>
      <c r="AI66" s="65">
        <f>IFERROR(MATCH(M66,PL_大学院分類,0),0)</f>
        <v>0</v>
      </c>
      <c r="AJ66" s="65">
        <f>IF(AND(AI48=1,AI66&lt;&gt;1),0,1)</f>
        <v>1</v>
      </c>
      <c r="AQ66" s="65" t="s">
        <v>10182</v>
      </c>
      <c r="AR66" s="65" t="s">
        <v>11407</v>
      </c>
    </row>
    <row r="67" spans="2:48" ht="24" customHeight="1" x14ac:dyDescent="0.25">
      <c r="C67" s="707"/>
      <c r="D67" s="708"/>
      <c r="E67" s="708"/>
      <c r="F67" s="708"/>
      <c r="G67" s="708"/>
      <c r="H67" s="586" t="s">
        <v>42</v>
      </c>
      <c r="I67" s="586"/>
      <c r="J67" s="586"/>
      <c r="K67" s="586"/>
      <c r="L67" s="586"/>
      <c r="M67" s="561"/>
      <c r="N67" s="561"/>
      <c r="O67" s="561"/>
      <c r="P67" s="561"/>
      <c r="Q67" s="561"/>
      <c r="R67" s="561"/>
      <c r="S67" s="561"/>
      <c r="T67" s="561"/>
      <c r="U67" s="561"/>
      <c r="V67" s="561"/>
      <c r="W67" s="561"/>
      <c r="X67" s="561"/>
      <c r="Y67" s="561"/>
      <c r="Z67" s="561"/>
      <c r="AA67" s="561"/>
      <c r="AB67" s="561"/>
      <c r="AC67" s="561"/>
      <c r="AD67" s="587"/>
      <c r="AE67" s="36" t="str">
        <f>IF(AH67=0,"",IF(AI67=0,AQ67,IF(AI67&gt;30,AR67,IF(AJ67=0,AS67,""))))</f>
        <v/>
      </c>
      <c r="AF67" s="79" t="s">
        <v>11358</v>
      </c>
      <c r="AG67" s="65">
        <f t="shared" si="0"/>
        <v>0</v>
      </c>
      <c r="AH67" s="71">
        <f>IF(AND(AI$30=1,OR(AI$48=1,AI$66&gt;0)),1,0)</f>
        <v>0</v>
      </c>
      <c r="AI67" s="65">
        <f>LEN(M67)</f>
        <v>0</v>
      </c>
      <c r="AJ67" s="65">
        <f>IF(M67=DBCS(M67),1,0)</f>
        <v>1</v>
      </c>
      <c r="AQ67" s="65" t="s">
        <v>10182</v>
      </c>
      <c r="AR67" s="93" t="str">
        <f>AI67&amp;"文字です。30文字以内にしてください。"</f>
        <v>0文字です。30文字以内にしてください。</v>
      </c>
      <c r="AS67" s="65" t="s">
        <v>11331</v>
      </c>
    </row>
    <row r="68" spans="2:48" ht="24" customHeight="1" x14ac:dyDescent="0.25">
      <c r="C68" s="707"/>
      <c r="D68" s="708"/>
      <c r="E68" s="708"/>
      <c r="F68" s="708"/>
      <c r="G68" s="708"/>
      <c r="H68" s="586" t="s">
        <v>67</v>
      </c>
      <c r="I68" s="586"/>
      <c r="J68" s="586"/>
      <c r="K68" s="586"/>
      <c r="L68" s="586"/>
      <c r="M68" s="561"/>
      <c r="N68" s="561"/>
      <c r="O68" s="561"/>
      <c r="P68" s="561"/>
      <c r="Q68" s="561"/>
      <c r="R68" s="561"/>
      <c r="S68" s="561"/>
      <c r="T68" s="561"/>
      <c r="U68" s="561"/>
      <c r="V68" s="561"/>
      <c r="W68" s="561"/>
      <c r="X68" s="561"/>
      <c r="Y68" s="561"/>
      <c r="Z68" s="561"/>
      <c r="AA68" s="561"/>
      <c r="AB68" s="561"/>
      <c r="AC68" s="561"/>
      <c r="AD68" s="587"/>
      <c r="AE68" s="36" t="str">
        <f>IF(AH68=0,"",IF(AI68=0,AQ68,IF(AI68&gt;30,AR68,IF(AJ68=0,AS68,""))))</f>
        <v/>
      </c>
      <c r="AF68" s="79" t="s">
        <v>11359</v>
      </c>
      <c r="AG68" s="65">
        <f t="shared" si="0"/>
        <v>0</v>
      </c>
      <c r="AH68" s="71">
        <f t="shared" ref="AH68:AH72" si="4">IF(AND(AI$30=1,OR(AI$48=1,AI$66&gt;0)),1,0)</f>
        <v>0</v>
      </c>
      <c r="AI68" s="65">
        <f>LEN(M68)</f>
        <v>0</v>
      </c>
      <c r="AJ68" s="65">
        <f>IF(M68=DBCS(M68),1,0)</f>
        <v>1</v>
      </c>
      <c r="AQ68" s="65" t="s">
        <v>10182</v>
      </c>
      <c r="AR68" s="93" t="str">
        <f>AI68&amp;"文字です。30文字以内にしてください。"</f>
        <v>0文字です。30文字以内にしてください。</v>
      </c>
      <c r="AS68" s="65" t="s">
        <v>11331</v>
      </c>
    </row>
    <row r="69" spans="2:48" ht="32.1" customHeight="1" x14ac:dyDescent="0.25">
      <c r="C69" s="707"/>
      <c r="D69" s="708"/>
      <c r="E69" s="708"/>
      <c r="F69" s="708"/>
      <c r="G69" s="708"/>
      <c r="H69" s="586" t="s">
        <v>68</v>
      </c>
      <c r="I69" s="586"/>
      <c r="J69" s="586"/>
      <c r="K69" s="586"/>
      <c r="L69" s="586"/>
      <c r="M69" s="696"/>
      <c r="N69" s="697"/>
      <c r="O69" s="697"/>
      <c r="P69" s="697"/>
      <c r="Q69" s="697"/>
      <c r="R69" s="697"/>
      <c r="S69" s="697"/>
      <c r="T69" s="697"/>
      <c r="U69" s="697"/>
      <c r="V69" s="697"/>
      <c r="W69" s="697"/>
      <c r="X69" s="697"/>
      <c r="Y69" s="697"/>
      <c r="Z69" s="697"/>
      <c r="AA69" s="697"/>
      <c r="AB69" s="697"/>
      <c r="AC69" s="697"/>
      <c r="AD69" s="698"/>
      <c r="AE69" s="36" t="str">
        <f>IF(AH69=0,"",IF(AI69=0,AQ69,IF(AI69&gt;60,AR69,IF(AJ69=0,AS69,""))))</f>
        <v/>
      </c>
      <c r="AF69" s="79" t="s">
        <v>11360</v>
      </c>
      <c r="AG69" s="65">
        <f t="shared" si="0"/>
        <v>0</v>
      </c>
      <c r="AH69" s="71">
        <f t="shared" si="4"/>
        <v>0</v>
      </c>
      <c r="AI69" s="65">
        <f>LEN(M69)</f>
        <v>0</v>
      </c>
      <c r="AJ69" s="65">
        <f>IF(M69=DBCS(M69),1,0)</f>
        <v>1</v>
      </c>
      <c r="AQ69" s="65" t="s">
        <v>10182</v>
      </c>
      <c r="AR69" s="93" t="str">
        <f>AI69&amp;"文字です。60文字以内にしてください。"</f>
        <v>0文字です。60文字以内にしてください。</v>
      </c>
      <c r="AS69" s="65" t="s">
        <v>11331</v>
      </c>
    </row>
    <row r="70" spans="2:48" ht="24" customHeight="1" x14ac:dyDescent="0.25">
      <c r="C70" s="707"/>
      <c r="D70" s="708"/>
      <c r="E70" s="708"/>
      <c r="F70" s="708"/>
      <c r="G70" s="708"/>
      <c r="H70" s="586" t="s">
        <v>69</v>
      </c>
      <c r="I70" s="586"/>
      <c r="J70" s="586"/>
      <c r="K70" s="586"/>
      <c r="L70" s="586"/>
      <c r="M70" s="636"/>
      <c r="N70" s="637"/>
      <c r="O70" s="637"/>
      <c r="P70" s="118" t="s">
        <v>17</v>
      </c>
      <c r="Q70" s="637"/>
      <c r="R70" s="637"/>
      <c r="S70" s="119" t="s">
        <v>18</v>
      </c>
      <c r="T70" s="638" t="str">
        <f>IF(AND(ISNUMBER(M70),ISNUMBER(Q70)),DATE(M70,Q70,1),"")</f>
        <v/>
      </c>
      <c r="U70" s="638"/>
      <c r="V70" s="638"/>
      <c r="W70" s="638"/>
      <c r="X70" s="638"/>
      <c r="Y70" s="631" t="str">
        <f>IF(AO70&gt;0,AN71&amp;" 年 "&amp;AO71&amp;" ヶ月","")</f>
        <v/>
      </c>
      <c r="Z70" s="631"/>
      <c r="AA70" s="631"/>
      <c r="AB70" s="631"/>
      <c r="AC70" s="631"/>
      <c r="AD70" s="632"/>
      <c r="AE70" s="36" t="str">
        <f>IF(AH70=0,"",IF(AJ70=0,AQ70,IF(AK70=0,AR70,IF(AL70=0,AS70,""))))</f>
        <v/>
      </c>
      <c r="AF70" s="79" t="s">
        <v>11402</v>
      </c>
      <c r="AG70" s="65">
        <f t="shared" si="0"/>
        <v>0</v>
      </c>
      <c r="AH70" s="71">
        <f t="shared" si="4"/>
        <v>0</v>
      </c>
      <c r="AI70" s="65">
        <f ca="1">IF(M70=MAX_年,3,12)</f>
        <v>12</v>
      </c>
      <c r="AJ70" s="65">
        <f>IF(OR(LEN(M70)=0,LEN(Q70)=0),0,1)</f>
        <v>0</v>
      </c>
      <c r="AK70" s="65">
        <f>IF(AND(AO70&gt;0,AN70=0),0,1)</f>
        <v>1</v>
      </c>
      <c r="AL70" s="65">
        <f>IF(AND(AO70&gt;0,AN70&gt;0,AO70&lt;&gt;AN70),0,1)</f>
        <v>1</v>
      </c>
      <c r="AN70" s="71">
        <f>IF(AND(AI$30=1,AI$66=1),IF(AO70&gt;24,24,AO70),0)</f>
        <v>0</v>
      </c>
      <c r="AO70" s="114">
        <v>0</v>
      </c>
      <c r="AP70" s="65">
        <f>IF(TEXT(T15,"mmdd")&gt;"0401",H15+19,H15+18)</f>
        <v>18</v>
      </c>
      <c r="AQ70" s="65" t="s">
        <v>10184</v>
      </c>
      <c r="AR70" s="65" t="s">
        <v>11414</v>
      </c>
      <c r="AS70" s="65" t="s">
        <v>11413</v>
      </c>
    </row>
    <row r="71" spans="2:48" ht="24" customHeight="1" x14ac:dyDescent="0.25">
      <c r="C71" s="707"/>
      <c r="D71" s="708"/>
      <c r="E71" s="708"/>
      <c r="F71" s="708"/>
      <c r="G71" s="708"/>
      <c r="H71" s="586" t="s">
        <v>70</v>
      </c>
      <c r="I71" s="586"/>
      <c r="J71" s="586"/>
      <c r="K71" s="586"/>
      <c r="L71" s="586"/>
      <c r="M71" s="636"/>
      <c r="N71" s="637"/>
      <c r="O71" s="637"/>
      <c r="P71" s="118" t="s">
        <v>17</v>
      </c>
      <c r="Q71" s="637"/>
      <c r="R71" s="637"/>
      <c r="S71" s="119" t="s">
        <v>18</v>
      </c>
      <c r="T71" s="638" t="str">
        <f>IF(AND(ISNUMBER(M71),ISNUMBER(Q71)),DATE(M71,Q71+1,0),"")</f>
        <v/>
      </c>
      <c r="U71" s="638"/>
      <c r="V71" s="638"/>
      <c r="W71" s="638"/>
      <c r="X71" s="638"/>
      <c r="Y71" s="631"/>
      <c r="Z71" s="631"/>
      <c r="AA71" s="631"/>
      <c r="AB71" s="631"/>
      <c r="AC71" s="631"/>
      <c r="AD71" s="632"/>
      <c r="AE71" s="36" t="str">
        <f>IF(AH71=0,"",IF(AJ71=0,AQ71,IF(AK71=0,AR71,IF(AL71=0,AS71,IF(AM71=0,AT71,"")))))</f>
        <v/>
      </c>
      <c r="AF71" s="79" t="s">
        <v>73</v>
      </c>
      <c r="AG71" s="65">
        <f t="shared" si="0"/>
        <v>0</v>
      </c>
      <c r="AH71" s="71">
        <f t="shared" si="4"/>
        <v>0</v>
      </c>
      <c r="AI71" s="65">
        <f ca="1">IF(M71=MAX_年,3,12)</f>
        <v>12</v>
      </c>
      <c r="AJ71" s="65">
        <f>IF(OR(LEN(M71)=0,LEN(Q71)=0),0,1)</f>
        <v>0</v>
      </c>
      <c r="AK71" s="65">
        <f>IF(T70&lt;T71,1,0)</f>
        <v>0</v>
      </c>
      <c r="AL71" s="65">
        <f ca="1">IF(T71&gt;$AI$5,0,1)</f>
        <v>0</v>
      </c>
      <c r="AM71" s="65">
        <f>IF(T71&gt;T33,0,1)</f>
        <v>1</v>
      </c>
      <c r="AN71" s="65">
        <f>INT(AO70/12)</f>
        <v>0</v>
      </c>
      <c r="AO71" s="65">
        <f>MOD(AO70,12)</f>
        <v>0</v>
      </c>
      <c r="AQ71" s="65" t="s">
        <v>10184</v>
      </c>
      <c r="AR71" s="65" t="s">
        <v>11229</v>
      </c>
      <c r="AS71" s="93" t="str">
        <f ca="1">$AT$5</f>
        <v>2021年3月を超えています</v>
      </c>
      <c r="AT71" s="65" t="s">
        <v>11312</v>
      </c>
    </row>
    <row r="72" spans="2:48" ht="32.25" thickBot="1" x14ac:dyDescent="0.3">
      <c r="C72" s="709"/>
      <c r="D72" s="710"/>
      <c r="E72" s="710"/>
      <c r="F72" s="710"/>
      <c r="G72" s="710"/>
      <c r="H72" s="699" t="s">
        <v>57</v>
      </c>
      <c r="I72" s="699"/>
      <c r="J72" s="699"/>
      <c r="K72" s="699"/>
      <c r="L72" s="699"/>
      <c r="M72" s="700"/>
      <c r="N72" s="700"/>
      <c r="O72" s="700"/>
      <c r="P72" s="700"/>
      <c r="Q72" s="700"/>
      <c r="R72" s="700"/>
      <c r="S72" s="700"/>
      <c r="T72" s="700"/>
      <c r="U72" s="700"/>
      <c r="V72" s="700"/>
      <c r="W72" s="700"/>
      <c r="X72" s="700"/>
      <c r="Y72" s="700"/>
      <c r="Z72" s="700"/>
      <c r="AA72" s="700"/>
      <c r="AB72" s="700"/>
      <c r="AC72" s="700"/>
      <c r="AD72" s="701"/>
      <c r="AE72" s="36" t="str">
        <f>IF(AH72=0,"",IF(AI72=0,AQ72,IF(AI72&gt;20,AR72,IF(AI72&lt;&gt;AJ72,AS72,IF(AK72=0,AT72,IF(AL72=0,AU72,IF(AM72=0,AV72,"")))))))</f>
        <v/>
      </c>
      <c r="AF72" s="131" t="s">
        <v>11456</v>
      </c>
      <c r="AG72" s="65">
        <f t="shared" si="0"/>
        <v>0</v>
      </c>
      <c r="AH72" s="71">
        <f t="shared" si="4"/>
        <v>0</v>
      </c>
      <c r="AI72" s="65">
        <f>LEN(M72)</f>
        <v>0</v>
      </c>
      <c r="AJ72" s="65">
        <f>LENB(M72)</f>
        <v>0</v>
      </c>
      <c r="AK72" s="114">
        <v>0</v>
      </c>
      <c r="AL72" s="114">
        <v>0</v>
      </c>
      <c r="AM72" s="65">
        <f>IF(M72=$H$12,1,0)</f>
        <v>1</v>
      </c>
      <c r="AO72" s="92">
        <f>IF(OR(AH72=0,AI72=0,M72=$H$12),0,1)</f>
        <v>0</v>
      </c>
      <c r="AQ72" s="65" t="s">
        <v>10182</v>
      </c>
      <c r="AR72" s="93" t="str">
        <f>AI72&amp;"文字です。20文字以内にしてください。"</f>
        <v>0文字です。20文字以内にしてください。</v>
      </c>
      <c r="AS72" s="65" t="s">
        <v>11158</v>
      </c>
      <c r="AT72" s="65" t="s">
        <v>11153</v>
      </c>
      <c r="AU72" s="65" t="s">
        <v>10187</v>
      </c>
      <c r="AV72" s="65" t="s">
        <v>11379</v>
      </c>
    </row>
    <row r="73" spans="2:48" ht="24" customHeight="1" x14ac:dyDescent="0.25">
      <c r="AE73" s="35"/>
      <c r="AF73" s="80"/>
    </row>
    <row r="74" spans="2:48" ht="24" customHeight="1" thickBot="1" x14ac:dyDescent="0.3">
      <c r="B74" s="77" t="s">
        <v>11351</v>
      </c>
      <c r="AE74" s="33" t="s">
        <v>30</v>
      </c>
      <c r="AF74" s="78" t="s">
        <v>83</v>
      </c>
      <c r="AH74" s="68" t="str">
        <f>IF(ISNUMBER(X46),IF(AND(M46=MAX_年-AJ$5+AN74,Q46=4,T46&lt;=受付締切_日,AO71=0),DATE(M46,3,31),X46),"")</f>
        <v/>
      </c>
      <c r="AI74" s="68" t="str">
        <f>IF(AH36=1,T38,IF(AH36=2,DATE(M42,AP42+1,0),""))</f>
        <v/>
      </c>
      <c r="AJ74" s="68">
        <f>IF(TEXT(T15,"mmdd")&gt;"0401",DATE(H15+16,3,31),DATE(H15+15,3,31))</f>
        <v>5569</v>
      </c>
      <c r="AK74" s="68">
        <f>IF(AH44=1,AH74,IF(AH44=2,AI74,AJ74))</f>
        <v>5569</v>
      </c>
      <c r="AL74" s="65">
        <f>YEAR(AK74)</f>
        <v>1915</v>
      </c>
      <c r="AN74" s="65">
        <f>IF(AN71&gt;2,2,AN71)</f>
        <v>0</v>
      </c>
      <c r="AO74" s="67"/>
      <c r="AP74" s="67"/>
    </row>
    <row r="75" spans="2:48" ht="31.5" customHeight="1" x14ac:dyDescent="0.25">
      <c r="C75" s="602" t="s">
        <v>86</v>
      </c>
      <c r="D75" s="603"/>
      <c r="E75" s="603"/>
      <c r="F75" s="603"/>
      <c r="G75" s="604"/>
      <c r="H75" s="690" t="s">
        <v>74</v>
      </c>
      <c r="I75" s="690"/>
      <c r="J75" s="540"/>
      <c r="K75" s="540"/>
      <c r="L75" s="540"/>
      <c r="M75" s="702"/>
      <c r="N75" s="703"/>
      <c r="O75" s="703"/>
      <c r="P75" s="703"/>
      <c r="Q75" s="703"/>
      <c r="R75" s="703"/>
      <c r="S75" s="703"/>
      <c r="T75" s="703"/>
      <c r="U75" s="703"/>
      <c r="V75" s="703"/>
      <c r="W75" s="703"/>
      <c r="X75" s="703"/>
      <c r="Y75" s="703"/>
      <c r="Z75" s="703"/>
      <c r="AA75" s="703"/>
      <c r="AB75" s="703"/>
      <c r="AC75" s="703"/>
      <c r="AD75" s="704"/>
      <c r="AE75" s="36" t="str">
        <f>IF(AI75=0,AQ75,IF(AI75&gt;30,AR75,IF(AJ75=0,AS75,"")))</f>
        <v>未入力です</v>
      </c>
      <c r="AF75" s="79" t="s">
        <v>11375</v>
      </c>
      <c r="AG75" s="65">
        <f t="shared" si="0"/>
        <v>1</v>
      </c>
      <c r="AI75" s="65">
        <f>LEN(M75)</f>
        <v>0</v>
      </c>
      <c r="AJ75" s="65">
        <f>IF(M75=DBCS(M75),1,0)</f>
        <v>1</v>
      </c>
      <c r="AQ75" s="65" t="s">
        <v>10182</v>
      </c>
      <c r="AR75" s="93" t="str">
        <f>AI75&amp;"文字です。30文字以内にしてください。"</f>
        <v>0文字です。30文字以内にしてください。</v>
      </c>
      <c r="AS75" s="65" t="s">
        <v>11331</v>
      </c>
    </row>
    <row r="76" spans="2:48" ht="31.5" customHeight="1" x14ac:dyDescent="0.25">
      <c r="C76" s="605"/>
      <c r="D76" s="606"/>
      <c r="E76" s="606"/>
      <c r="F76" s="606"/>
      <c r="G76" s="607"/>
      <c r="H76" s="594" t="s">
        <v>76</v>
      </c>
      <c r="I76" s="594"/>
      <c r="J76" s="595"/>
      <c r="K76" s="595"/>
      <c r="L76" s="595"/>
      <c r="M76" s="569"/>
      <c r="N76" s="570"/>
      <c r="O76" s="570"/>
      <c r="P76" s="570"/>
      <c r="Q76" s="570"/>
      <c r="R76" s="570"/>
      <c r="S76" s="570"/>
      <c r="T76" s="570"/>
      <c r="U76" s="570"/>
      <c r="V76" s="570"/>
      <c r="W76" s="571"/>
      <c r="X76" s="566"/>
      <c r="Y76" s="567"/>
      <c r="Z76" s="567"/>
      <c r="AA76" s="567"/>
      <c r="AB76" s="567"/>
      <c r="AC76" s="567"/>
      <c r="AD76" s="568"/>
      <c r="AE76" s="36" t="str">
        <f>IF(AI76=0,AQ76,IF(AI76&gt;16,AR76,IF(AJ76=0,AS76,"")))</f>
        <v>未入力です</v>
      </c>
      <c r="AF76" s="79" t="s">
        <v>11361</v>
      </c>
      <c r="AG76" s="65">
        <f t="shared" si="0"/>
        <v>1</v>
      </c>
      <c r="AI76" s="65">
        <f>LEN(M76)</f>
        <v>0</v>
      </c>
      <c r="AJ76" s="65">
        <f>IF(M76=DBCS(M76),1,0)</f>
        <v>1</v>
      </c>
      <c r="AQ76" s="65" t="s">
        <v>10182</v>
      </c>
      <c r="AR76" s="93" t="str">
        <f>AI76&amp;"文字です。16文字以内にしてください。"</f>
        <v>0文字です。16文字以内にしてください。</v>
      </c>
      <c r="AS76" s="65" t="s">
        <v>11331</v>
      </c>
    </row>
    <row r="77" spans="2:48" ht="31.5" customHeight="1" x14ac:dyDescent="0.25">
      <c r="C77" s="605"/>
      <c r="D77" s="606"/>
      <c r="E77" s="606"/>
      <c r="F77" s="606"/>
      <c r="G77" s="607"/>
      <c r="H77" s="623" t="s">
        <v>75</v>
      </c>
      <c r="I77" s="623"/>
      <c r="J77" s="586"/>
      <c r="K77" s="586"/>
      <c r="L77" s="586"/>
      <c r="M77" s="569"/>
      <c r="N77" s="570"/>
      <c r="O77" s="570"/>
      <c r="P77" s="570"/>
      <c r="Q77" s="570"/>
      <c r="R77" s="570"/>
      <c r="S77" s="570"/>
      <c r="T77" s="571"/>
      <c r="U77" s="567"/>
      <c r="V77" s="567"/>
      <c r="W77" s="567"/>
      <c r="X77" s="567"/>
      <c r="Y77" s="567"/>
      <c r="Z77" s="567"/>
      <c r="AA77" s="567"/>
      <c r="AB77" s="567"/>
      <c r="AC77" s="567"/>
      <c r="AD77" s="568"/>
      <c r="AE77" s="36" t="str">
        <f>IF(AI77=0,AQ77,IF(AI77&gt;10,AR77,IF(AJ77=0,AS77,"")))</f>
        <v>未入力です</v>
      </c>
      <c r="AF77" s="79" t="s">
        <v>11362</v>
      </c>
      <c r="AG77" s="65">
        <f t="shared" si="0"/>
        <v>1</v>
      </c>
      <c r="AI77" s="65">
        <f>LEN(M77)</f>
        <v>0</v>
      </c>
      <c r="AJ77" s="65">
        <f>IF(M77=DBCS(M77),1,0)</f>
        <v>1</v>
      </c>
      <c r="AQ77" s="65" t="s">
        <v>10182</v>
      </c>
      <c r="AR77" s="93" t="str">
        <f>AI77&amp;"文字です。10文字以内にしてください。"</f>
        <v>0文字です。10文字以内にしてください。</v>
      </c>
      <c r="AS77" s="65" t="s">
        <v>11331</v>
      </c>
    </row>
    <row r="78" spans="2:48" s="73" customFormat="1" ht="32.1" customHeight="1" x14ac:dyDescent="0.25">
      <c r="C78" s="605"/>
      <c r="D78" s="606"/>
      <c r="E78" s="606"/>
      <c r="F78" s="606"/>
      <c r="G78" s="607"/>
      <c r="H78" s="623" t="s">
        <v>77</v>
      </c>
      <c r="I78" s="623"/>
      <c r="J78" s="623"/>
      <c r="K78" s="623"/>
      <c r="L78" s="623"/>
      <c r="M78" s="633"/>
      <c r="N78" s="694"/>
      <c r="O78" s="694"/>
      <c r="P78" s="694"/>
      <c r="Q78" s="694"/>
      <c r="R78" s="694"/>
      <c r="S78" s="694"/>
      <c r="T78" s="694"/>
      <c r="U78" s="694"/>
      <c r="V78" s="694"/>
      <c r="W78" s="694"/>
      <c r="X78" s="694"/>
      <c r="Y78" s="694"/>
      <c r="Z78" s="694"/>
      <c r="AA78" s="694"/>
      <c r="AB78" s="694"/>
      <c r="AC78" s="694"/>
      <c r="AD78" s="695"/>
      <c r="AE78" s="36" t="str">
        <f>IF(AI78=0,AQ78,IF(AI78&gt;60,AR78,IF(AJ78=0,AS78,"")))</f>
        <v>未入力です</v>
      </c>
      <c r="AF78" s="79" t="s">
        <v>11363</v>
      </c>
      <c r="AG78" s="65">
        <f t="shared" ref="AG78:AG110" si="5">IF(AE78="",0,IF(LEFT(AE78,4)="【注意】",0,1))</f>
        <v>1</v>
      </c>
      <c r="AH78" s="66"/>
      <c r="AI78" s="65">
        <f>LEN(M78)</f>
        <v>0</v>
      </c>
      <c r="AJ78" s="65">
        <f>IF(M78=DBCS(M78),1,0)</f>
        <v>1</v>
      </c>
      <c r="AL78" s="66"/>
      <c r="AM78" s="66"/>
      <c r="AN78" s="66"/>
      <c r="AO78" s="66"/>
      <c r="AP78" s="66"/>
      <c r="AQ78" s="65" t="s">
        <v>10182</v>
      </c>
      <c r="AR78" s="93" t="str">
        <f>AI78&amp;"文字です。60文字以内にしてください。"</f>
        <v>0文字です。60文字以内にしてください。</v>
      </c>
      <c r="AS78" s="65" t="s">
        <v>11331</v>
      </c>
      <c r="AT78" s="66"/>
      <c r="AU78" s="66"/>
      <c r="AV78" s="66"/>
    </row>
    <row r="79" spans="2:48" ht="63" x14ac:dyDescent="0.25">
      <c r="C79" s="605"/>
      <c r="D79" s="606"/>
      <c r="E79" s="606"/>
      <c r="F79" s="606"/>
      <c r="G79" s="607"/>
      <c r="H79" s="586" t="s">
        <v>78</v>
      </c>
      <c r="I79" s="586"/>
      <c r="J79" s="586"/>
      <c r="K79" s="586"/>
      <c r="L79" s="586"/>
      <c r="M79" s="636"/>
      <c r="N79" s="637"/>
      <c r="O79" s="637"/>
      <c r="P79" s="81" t="s">
        <v>17</v>
      </c>
      <c r="Q79" s="637"/>
      <c r="R79" s="637"/>
      <c r="S79" s="81" t="s">
        <v>18</v>
      </c>
      <c r="T79" s="638" t="str">
        <f>IF(AND(ISNUMBER(M79),ISNUMBER(Q79)),DATE(M79,Q79,1),"")</f>
        <v/>
      </c>
      <c r="U79" s="638"/>
      <c r="V79" s="638"/>
      <c r="W79" s="638"/>
      <c r="X79" s="638"/>
      <c r="Y79" s="639" t="str">
        <f>IF(AO79&gt;0,AN80&amp;" 年 "&amp;AO80&amp;" ヶ月","")</f>
        <v/>
      </c>
      <c r="Z79" s="640"/>
      <c r="AA79" s="640"/>
      <c r="AB79" s="640"/>
      <c r="AC79" s="640"/>
      <c r="AD79" s="641"/>
      <c r="AE79" s="36" t="str">
        <f>IF(AJ79=0,AQ79,IF(AK79=0,AR79,IF(AL79=1,"",IF(AH44=1,AS79,IF(AH44=2,AT79,AU79)))))</f>
        <v>未入力箇所があります</v>
      </c>
      <c r="AF79" s="131" t="s">
        <v>11457</v>
      </c>
      <c r="AG79" s="65">
        <f t="shared" si="5"/>
        <v>1</v>
      </c>
      <c r="AI79" s="65">
        <f ca="1">IF(M79=MAX_年,3,12)</f>
        <v>12</v>
      </c>
      <c r="AJ79" s="65">
        <f>IF(OR(LEN(M79)=0,LEN(Q79)=0),0,1)</f>
        <v>0</v>
      </c>
      <c r="AK79" s="114">
        <v>1</v>
      </c>
      <c r="AL79" s="65">
        <f>IF(T79&gt;AK74,1,0)</f>
        <v>1</v>
      </c>
      <c r="AO79" s="114">
        <v>0</v>
      </c>
      <c r="AP79" s="65">
        <f>AL74</f>
        <v>1915</v>
      </c>
      <c r="AQ79" s="65" t="s">
        <v>10184</v>
      </c>
      <c r="AR79" s="65" t="s">
        <v>11232</v>
      </c>
      <c r="AS79" s="65" t="s">
        <v>11233</v>
      </c>
      <c r="AT79" s="65" t="s">
        <v>11234</v>
      </c>
      <c r="AU79" s="65" t="s">
        <v>11382</v>
      </c>
    </row>
    <row r="80" spans="2:48" ht="24" customHeight="1" thickBot="1" x14ac:dyDescent="0.3">
      <c r="C80" s="608"/>
      <c r="D80" s="609"/>
      <c r="E80" s="609"/>
      <c r="F80" s="609"/>
      <c r="G80" s="610"/>
      <c r="H80" s="645" t="s">
        <v>79</v>
      </c>
      <c r="I80" s="645"/>
      <c r="J80" s="645"/>
      <c r="K80" s="645"/>
      <c r="L80" s="645"/>
      <c r="M80" s="646"/>
      <c r="N80" s="647"/>
      <c r="O80" s="647"/>
      <c r="P80" s="86" t="s">
        <v>17</v>
      </c>
      <c r="Q80" s="647"/>
      <c r="R80" s="647"/>
      <c r="S80" s="86" t="s">
        <v>18</v>
      </c>
      <c r="T80" s="656" t="str">
        <f>IF(AND(ISNUMBER(M80),ISNUMBER(Q80)),DATE(M80,Q80+1,0),"")</f>
        <v/>
      </c>
      <c r="U80" s="656"/>
      <c r="V80" s="656"/>
      <c r="W80" s="656"/>
      <c r="X80" s="656"/>
      <c r="Y80" s="642"/>
      <c r="Z80" s="643"/>
      <c r="AA80" s="643"/>
      <c r="AB80" s="643"/>
      <c r="AC80" s="643"/>
      <c r="AD80" s="644"/>
      <c r="AE80" s="36" t="str">
        <f>IF(AJ80=0,AQ80,IF(AK80=0,AR80,IF(AL80=0,AS80,"")))</f>
        <v>未入力箇所があります</v>
      </c>
      <c r="AF80" s="79" t="s">
        <v>82</v>
      </c>
      <c r="AG80" s="65">
        <f t="shared" si="5"/>
        <v>1</v>
      </c>
      <c r="AI80" s="65">
        <f ca="1">IF(M80=MAX_年,3,12)</f>
        <v>12</v>
      </c>
      <c r="AJ80" s="65">
        <f>IF(OR(LEN(M80)=0,LEN(Q80)=0),0,1)</f>
        <v>0</v>
      </c>
      <c r="AK80" s="65">
        <f>IF(T79&lt;T80,1,0)</f>
        <v>0</v>
      </c>
      <c r="AL80" s="65">
        <f ca="1">IF(T80&gt;$AI$5,0,1)</f>
        <v>0</v>
      </c>
      <c r="AN80" s="65">
        <f>INT(AO79/12)</f>
        <v>0</v>
      </c>
      <c r="AO80" s="65">
        <f>MOD(AO79,12)</f>
        <v>0</v>
      </c>
      <c r="AQ80" s="65" t="s">
        <v>10184</v>
      </c>
      <c r="AR80" s="65" t="s">
        <v>11230</v>
      </c>
      <c r="AS80" s="93" t="str">
        <f ca="1">$AT$5</f>
        <v>2021年3月を超えています</v>
      </c>
    </row>
    <row r="81" spans="3:46" ht="31.5" customHeight="1" thickTop="1" x14ac:dyDescent="0.25">
      <c r="C81" s="648" t="s">
        <v>87</v>
      </c>
      <c r="D81" s="649"/>
      <c r="E81" s="649"/>
      <c r="F81" s="649"/>
      <c r="G81" s="650"/>
      <c r="H81" s="651" t="s">
        <v>74</v>
      </c>
      <c r="I81" s="651"/>
      <c r="J81" s="652"/>
      <c r="K81" s="652"/>
      <c r="L81" s="652"/>
      <c r="M81" s="653"/>
      <c r="N81" s="654"/>
      <c r="O81" s="654"/>
      <c r="P81" s="654"/>
      <c r="Q81" s="654"/>
      <c r="R81" s="654"/>
      <c r="S81" s="654"/>
      <c r="T81" s="654"/>
      <c r="U81" s="654"/>
      <c r="V81" s="654"/>
      <c r="W81" s="654"/>
      <c r="X81" s="654"/>
      <c r="Y81" s="654"/>
      <c r="Z81" s="654"/>
      <c r="AA81" s="654"/>
      <c r="AB81" s="654"/>
      <c r="AC81" s="654"/>
      <c r="AD81" s="655"/>
      <c r="AE81" s="36" t="str">
        <f>IF(AK81=0,AT81,IF(AL81=0,AQ81,IF(AI81&gt;30,AR81,IF(AJ81=0,AS81,""))))</f>
        <v/>
      </c>
      <c r="AF81" s="79" t="s">
        <v>11375</v>
      </c>
      <c r="AG81" s="65">
        <f t="shared" si="5"/>
        <v>0</v>
      </c>
      <c r="AI81" s="65">
        <f>LEN(M81)</f>
        <v>0</v>
      </c>
      <c r="AJ81" s="65">
        <f>IF(M81=DBCS(M81),1,0)</f>
        <v>1</v>
      </c>
      <c r="AK81" s="65">
        <f>IF(AND(AI81&gt;0,AI75=0),0,1)</f>
        <v>1</v>
      </c>
      <c r="AL81" s="65">
        <f>IF(AND(AI81=0,SUM(AI82:AI84,AM85:AM86)&gt;0),0,1)</f>
        <v>1</v>
      </c>
      <c r="AQ81" s="65" t="s">
        <v>10182</v>
      </c>
      <c r="AR81" s="93" t="str">
        <f>AI81&amp;"文字です。30文字以内にしてください。"</f>
        <v>0文字です。30文字以内にしてください。</v>
      </c>
      <c r="AS81" s="65" t="s">
        <v>11331</v>
      </c>
      <c r="AT81" s="65" t="s">
        <v>11238</v>
      </c>
    </row>
    <row r="82" spans="3:46" ht="31.5" customHeight="1" x14ac:dyDescent="0.25">
      <c r="C82" s="605"/>
      <c r="D82" s="606"/>
      <c r="E82" s="606"/>
      <c r="F82" s="606"/>
      <c r="G82" s="607"/>
      <c r="H82" s="594" t="s">
        <v>76</v>
      </c>
      <c r="I82" s="594"/>
      <c r="J82" s="595"/>
      <c r="K82" s="595"/>
      <c r="L82" s="595"/>
      <c r="M82" s="569"/>
      <c r="N82" s="570"/>
      <c r="O82" s="570"/>
      <c r="P82" s="570"/>
      <c r="Q82" s="570"/>
      <c r="R82" s="570"/>
      <c r="S82" s="570"/>
      <c r="T82" s="570"/>
      <c r="U82" s="570"/>
      <c r="V82" s="570"/>
      <c r="W82" s="571"/>
      <c r="X82" s="566"/>
      <c r="Y82" s="567"/>
      <c r="Z82" s="567"/>
      <c r="AA82" s="567"/>
      <c r="AB82" s="567"/>
      <c r="AC82" s="567"/>
      <c r="AD82" s="568"/>
      <c r="AE82" s="36" t="str">
        <f>IF(AH82=0,"",IF(AI82=0,AQ82,IF(AI82&gt;16,AR82,IF(AJ82=0,AS82,""))))</f>
        <v/>
      </c>
      <c r="AF82" s="79" t="s">
        <v>11361</v>
      </c>
      <c r="AG82" s="65">
        <f t="shared" si="5"/>
        <v>0</v>
      </c>
      <c r="AH82" s="65">
        <f>IF($AI$81&gt;0,1,0)</f>
        <v>0</v>
      </c>
      <c r="AI82" s="65">
        <f>LEN(M82)</f>
        <v>0</v>
      </c>
      <c r="AJ82" s="65">
        <f>IF(M82=DBCS(M82),1,0)</f>
        <v>1</v>
      </c>
      <c r="AQ82" s="65" t="s">
        <v>10182</v>
      </c>
      <c r="AR82" s="93" t="str">
        <f>AI82&amp;"文字です。16文字以内にしてください。"</f>
        <v>0文字です。16文字以内にしてください。</v>
      </c>
      <c r="AS82" s="65" t="s">
        <v>11331</v>
      </c>
    </row>
    <row r="83" spans="3:46" ht="31.5" customHeight="1" x14ac:dyDescent="0.25">
      <c r="C83" s="605"/>
      <c r="D83" s="606"/>
      <c r="E83" s="606"/>
      <c r="F83" s="606"/>
      <c r="G83" s="607"/>
      <c r="H83" s="623" t="s">
        <v>75</v>
      </c>
      <c r="I83" s="623"/>
      <c r="J83" s="586"/>
      <c r="K83" s="586"/>
      <c r="L83" s="586"/>
      <c r="M83" s="569"/>
      <c r="N83" s="570"/>
      <c r="O83" s="570"/>
      <c r="P83" s="570"/>
      <c r="Q83" s="570"/>
      <c r="R83" s="570"/>
      <c r="S83" s="570"/>
      <c r="T83" s="571"/>
      <c r="U83" s="567"/>
      <c r="V83" s="567"/>
      <c r="W83" s="567"/>
      <c r="X83" s="567"/>
      <c r="Y83" s="567"/>
      <c r="Z83" s="567"/>
      <c r="AA83" s="567"/>
      <c r="AB83" s="567"/>
      <c r="AC83" s="567"/>
      <c r="AD83" s="568"/>
      <c r="AE83" s="36" t="str">
        <f>IF(AH83=0,"",IF(AI83=0,AQ83,IF(AI83&gt;10,AR83,IF(AJ83=0,AS83,""))))</f>
        <v/>
      </c>
      <c r="AF83" s="79" t="s">
        <v>11362</v>
      </c>
      <c r="AG83" s="65">
        <f t="shared" si="5"/>
        <v>0</v>
      </c>
      <c r="AH83" s="65">
        <f>IF($AI$81&gt;0,1,0)</f>
        <v>0</v>
      </c>
      <c r="AI83" s="65">
        <f>LEN(M83)</f>
        <v>0</v>
      </c>
      <c r="AJ83" s="65">
        <f>IF(M83=DBCS(M83),1,0)</f>
        <v>1</v>
      </c>
      <c r="AQ83" s="65" t="s">
        <v>10182</v>
      </c>
      <c r="AR83" s="93" t="str">
        <f>AI83&amp;"文字です。10文字以内にしてください。"</f>
        <v>0文字です。10文字以内にしてください。</v>
      </c>
      <c r="AS83" s="65" t="s">
        <v>11331</v>
      </c>
    </row>
    <row r="84" spans="3:46" ht="32.1" customHeight="1" x14ac:dyDescent="0.25">
      <c r="C84" s="605"/>
      <c r="D84" s="606"/>
      <c r="E84" s="606"/>
      <c r="F84" s="606"/>
      <c r="G84" s="607"/>
      <c r="H84" s="623" t="s">
        <v>77</v>
      </c>
      <c r="I84" s="623"/>
      <c r="J84" s="623"/>
      <c r="K84" s="623"/>
      <c r="L84" s="623"/>
      <c r="M84" s="633"/>
      <c r="N84" s="694"/>
      <c r="O84" s="694"/>
      <c r="P84" s="694"/>
      <c r="Q84" s="694"/>
      <c r="R84" s="694"/>
      <c r="S84" s="694"/>
      <c r="T84" s="694"/>
      <c r="U84" s="694"/>
      <c r="V84" s="694"/>
      <c r="W84" s="694"/>
      <c r="X84" s="694"/>
      <c r="Y84" s="694"/>
      <c r="Z84" s="694"/>
      <c r="AA84" s="694"/>
      <c r="AB84" s="694"/>
      <c r="AC84" s="694"/>
      <c r="AD84" s="695"/>
      <c r="AE84" s="36" t="str">
        <f>IF(AH84=0,"",IF(AI84=0,AQ84,IF(AI84&gt;60,AR84,IF(AJ84=0,AS84,""))))</f>
        <v/>
      </c>
      <c r="AF84" s="79" t="s">
        <v>11363</v>
      </c>
      <c r="AG84" s="65">
        <f t="shared" si="5"/>
        <v>0</v>
      </c>
      <c r="AH84" s="65">
        <f>IF($AI$81&gt;0,1,0)</f>
        <v>0</v>
      </c>
      <c r="AI84" s="65">
        <f>LEN(M84)</f>
        <v>0</v>
      </c>
      <c r="AJ84" s="65">
        <f>IF(M84=DBCS(M84),1,0)</f>
        <v>1</v>
      </c>
      <c r="AQ84" s="65" t="s">
        <v>10182</v>
      </c>
      <c r="AR84" s="93" t="str">
        <f>AI84&amp;"文字です。60文字以内にしてください。"</f>
        <v>0文字です。60文字以内にしてください。</v>
      </c>
      <c r="AS84" s="65" t="s">
        <v>11331</v>
      </c>
    </row>
    <row r="85" spans="3:46" ht="24" customHeight="1" x14ac:dyDescent="0.25">
      <c r="C85" s="605"/>
      <c r="D85" s="606"/>
      <c r="E85" s="606"/>
      <c r="F85" s="606"/>
      <c r="G85" s="607"/>
      <c r="H85" s="586" t="s">
        <v>78</v>
      </c>
      <c r="I85" s="586"/>
      <c r="J85" s="586"/>
      <c r="K85" s="586"/>
      <c r="L85" s="586"/>
      <c r="M85" s="636"/>
      <c r="N85" s="637"/>
      <c r="O85" s="637"/>
      <c r="P85" s="81" t="s">
        <v>17</v>
      </c>
      <c r="Q85" s="637"/>
      <c r="R85" s="637"/>
      <c r="S85" s="81" t="s">
        <v>18</v>
      </c>
      <c r="T85" s="638" t="str">
        <f>IF(AND(ISNUMBER(M85),ISNUMBER(Q85)),DATE(M85,Q85,1),"")</f>
        <v/>
      </c>
      <c r="U85" s="638"/>
      <c r="V85" s="638"/>
      <c r="W85" s="638"/>
      <c r="X85" s="638"/>
      <c r="Y85" s="639" t="str">
        <f>IF(AO85&gt;0,AN86&amp;" 年 "&amp;AO86&amp;" ヶ月","")</f>
        <v/>
      </c>
      <c r="Z85" s="640"/>
      <c r="AA85" s="640"/>
      <c r="AB85" s="640"/>
      <c r="AC85" s="640"/>
      <c r="AD85" s="641"/>
      <c r="AE85" s="36" t="str">
        <f>IF(AH85=0,"",IF(AJ85=0,AQ85,IF(AK85=0,AR85,IF(AL85=0,AS85,""))))</f>
        <v/>
      </c>
      <c r="AF85" s="79" t="s">
        <v>81</v>
      </c>
      <c r="AG85" s="65">
        <f t="shared" si="5"/>
        <v>0</v>
      </c>
      <c r="AH85" s="65">
        <f>IF($AI$81&gt;0,1,0)</f>
        <v>0</v>
      </c>
      <c r="AI85" s="65">
        <f ca="1">IF(M85=MAX_年,3,12)</f>
        <v>12</v>
      </c>
      <c r="AJ85" s="65">
        <f>IF(OR(LEN(M85)=0,LEN(Q85)=0),0,1)</f>
        <v>0</v>
      </c>
      <c r="AK85" s="114">
        <v>1</v>
      </c>
      <c r="AL85" s="65">
        <f>IF(T85&gt;T80,1,0)</f>
        <v>0</v>
      </c>
      <c r="AM85" s="65">
        <f>LEN(M85)+LEN(Q85)</f>
        <v>0</v>
      </c>
      <c r="AO85" s="114">
        <v>0</v>
      </c>
      <c r="AQ85" s="65" t="s">
        <v>10184</v>
      </c>
      <c r="AR85" s="65" t="s">
        <v>11232</v>
      </c>
      <c r="AS85" s="65" t="s">
        <v>11235</v>
      </c>
    </row>
    <row r="86" spans="3:46" ht="24" customHeight="1" thickBot="1" x14ac:dyDescent="0.3">
      <c r="C86" s="608"/>
      <c r="D86" s="609"/>
      <c r="E86" s="609"/>
      <c r="F86" s="609"/>
      <c r="G86" s="610"/>
      <c r="H86" s="645" t="s">
        <v>79</v>
      </c>
      <c r="I86" s="645"/>
      <c r="J86" s="645"/>
      <c r="K86" s="645"/>
      <c r="L86" s="645"/>
      <c r="M86" s="646"/>
      <c r="N86" s="647"/>
      <c r="O86" s="647"/>
      <c r="P86" s="86" t="s">
        <v>17</v>
      </c>
      <c r="Q86" s="647"/>
      <c r="R86" s="647"/>
      <c r="S86" s="86" t="s">
        <v>18</v>
      </c>
      <c r="T86" s="656" t="str">
        <f>IF(AND(ISNUMBER(M86),ISNUMBER(Q86)),DATE(M86,Q86+1,0),"")</f>
        <v/>
      </c>
      <c r="U86" s="656"/>
      <c r="V86" s="656"/>
      <c r="W86" s="656"/>
      <c r="X86" s="656"/>
      <c r="Y86" s="642"/>
      <c r="Z86" s="643"/>
      <c r="AA86" s="643"/>
      <c r="AB86" s="643"/>
      <c r="AC86" s="643"/>
      <c r="AD86" s="644"/>
      <c r="AE86" s="36" t="str">
        <f>IF(AH86=0,"",IF(AJ86=0,AQ86,IF(AK86=0,AR86,IF(AL86=0,AS86,""))))</f>
        <v/>
      </c>
      <c r="AF86" s="79" t="s">
        <v>82</v>
      </c>
      <c r="AG86" s="65">
        <f t="shared" si="5"/>
        <v>0</v>
      </c>
      <c r="AH86" s="65">
        <f>IF($AI$81&gt;0,1,0)</f>
        <v>0</v>
      </c>
      <c r="AI86" s="65">
        <f ca="1">IF(M86=MAX_年,3,12)</f>
        <v>12</v>
      </c>
      <c r="AJ86" s="65">
        <f>IF(OR(LEN(M86)=0,LEN(Q86)=0),0,1)</f>
        <v>0</v>
      </c>
      <c r="AK86" s="65">
        <f>IF(T85&lt;T86,1,0)</f>
        <v>0</v>
      </c>
      <c r="AL86" s="65">
        <f ca="1">IF(T86&gt;$AI$5,0,1)</f>
        <v>0</v>
      </c>
      <c r="AM86" s="65">
        <f>LEN(M86)+LEN(Q86)</f>
        <v>0</v>
      </c>
      <c r="AN86" s="65">
        <f>INT(AO85/12)</f>
        <v>0</v>
      </c>
      <c r="AO86" s="65">
        <f>MOD(AO85,12)</f>
        <v>0</v>
      </c>
      <c r="AQ86" s="65" t="s">
        <v>10184</v>
      </c>
      <c r="AR86" s="65" t="s">
        <v>11230</v>
      </c>
      <c r="AS86" s="93" t="str">
        <f ca="1">$AT$5</f>
        <v>2021年3月を超えています</v>
      </c>
    </row>
    <row r="87" spans="3:46" ht="31.5" customHeight="1" thickTop="1" x14ac:dyDescent="0.25">
      <c r="C87" s="648" t="s">
        <v>88</v>
      </c>
      <c r="D87" s="649"/>
      <c r="E87" s="649"/>
      <c r="F87" s="649"/>
      <c r="G87" s="650"/>
      <c r="H87" s="651" t="s">
        <v>74</v>
      </c>
      <c r="I87" s="651"/>
      <c r="J87" s="652"/>
      <c r="K87" s="652"/>
      <c r="L87" s="652"/>
      <c r="M87" s="653"/>
      <c r="N87" s="654"/>
      <c r="O87" s="654"/>
      <c r="P87" s="654"/>
      <c r="Q87" s="654"/>
      <c r="R87" s="654"/>
      <c r="S87" s="654"/>
      <c r="T87" s="654"/>
      <c r="U87" s="654"/>
      <c r="V87" s="654"/>
      <c r="W87" s="654"/>
      <c r="X87" s="654"/>
      <c r="Y87" s="654"/>
      <c r="Z87" s="654"/>
      <c r="AA87" s="654"/>
      <c r="AB87" s="654"/>
      <c r="AC87" s="654"/>
      <c r="AD87" s="655"/>
      <c r="AE87" s="36" t="str">
        <f>IF(AK87=0,AT87,IF(AL87=0,AQ87,IF(AI87&gt;30,AR87,IF(AJ87=0,AS87,""))))</f>
        <v/>
      </c>
      <c r="AF87" s="79" t="s">
        <v>11375</v>
      </c>
      <c r="AG87" s="65">
        <f t="shared" si="5"/>
        <v>0</v>
      </c>
      <c r="AI87" s="65">
        <f>LEN(M87)</f>
        <v>0</v>
      </c>
      <c r="AJ87" s="65">
        <f>IF(M87=DBCS(M87),1,0)</f>
        <v>1</v>
      </c>
      <c r="AK87" s="65">
        <f>IF(AND(AI87&gt;0,AI81=0),0,1)</f>
        <v>1</v>
      </c>
      <c r="AL87" s="65">
        <f>IF(AND(AI87=0,SUM(AI88:AI90,AM91:AM92)&gt;0),0,1)</f>
        <v>1</v>
      </c>
      <c r="AQ87" s="65" t="s">
        <v>10182</v>
      </c>
      <c r="AR87" s="93" t="str">
        <f>AI87&amp;"文字です。30文字以内にしてください。"</f>
        <v>0文字です。30文字以内にしてください。</v>
      </c>
      <c r="AS87" s="65" t="s">
        <v>11331</v>
      </c>
      <c r="AT87" s="65" t="s">
        <v>11237</v>
      </c>
    </row>
    <row r="88" spans="3:46" ht="31.5" customHeight="1" x14ac:dyDescent="0.25">
      <c r="C88" s="605"/>
      <c r="D88" s="606"/>
      <c r="E88" s="606"/>
      <c r="F88" s="606"/>
      <c r="G88" s="607"/>
      <c r="H88" s="594" t="s">
        <v>76</v>
      </c>
      <c r="I88" s="594"/>
      <c r="J88" s="595"/>
      <c r="K88" s="595"/>
      <c r="L88" s="595"/>
      <c r="M88" s="569"/>
      <c r="N88" s="570"/>
      <c r="O88" s="570"/>
      <c r="P88" s="570"/>
      <c r="Q88" s="570"/>
      <c r="R88" s="570"/>
      <c r="S88" s="570"/>
      <c r="T88" s="570"/>
      <c r="U88" s="570"/>
      <c r="V88" s="570"/>
      <c r="W88" s="571"/>
      <c r="X88" s="566"/>
      <c r="Y88" s="567"/>
      <c r="Z88" s="567"/>
      <c r="AA88" s="567"/>
      <c r="AB88" s="567"/>
      <c r="AC88" s="567"/>
      <c r="AD88" s="568"/>
      <c r="AE88" s="36" t="str">
        <f>IF(AH88=0,"",IF(AI88=0,AQ88,IF(AI88&gt;16,AR88,IF(AJ88=0,AS88,""))))</f>
        <v/>
      </c>
      <c r="AF88" s="79" t="s">
        <v>11361</v>
      </c>
      <c r="AG88" s="65">
        <f t="shared" si="5"/>
        <v>0</v>
      </c>
      <c r="AH88" s="65">
        <f>IF($AI$87&gt;0,1,0)</f>
        <v>0</v>
      </c>
      <c r="AI88" s="65">
        <f>LEN(M88)</f>
        <v>0</v>
      </c>
      <c r="AJ88" s="65">
        <f>IF(M88=DBCS(M88),1,0)</f>
        <v>1</v>
      </c>
      <c r="AQ88" s="65" t="s">
        <v>10182</v>
      </c>
      <c r="AR88" s="93" t="str">
        <f>AI88&amp;"文字です。16文字以内にしてください。"</f>
        <v>0文字です。16文字以内にしてください。</v>
      </c>
      <c r="AS88" s="65" t="s">
        <v>11331</v>
      </c>
    </row>
    <row r="89" spans="3:46" ht="31.5" customHeight="1" x14ac:dyDescent="0.25">
      <c r="C89" s="605"/>
      <c r="D89" s="606"/>
      <c r="E89" s="606"/>
      <c r="F89" s="606"/>
      <c r="G89" s="607"/>
      <c r="H89" s="623" t="s">
        <v>75</v>
      </c>
      <c r="I89" s="623"/>
      <c r="J89" s="586"/>
      <c r="K89" s="586"/>
      <c r="L89" s="586"/>
      <c r="M89" s="569"/>
      <c r="N89" s="570"/>
      <c r="O89" s="570"/>
      <c r="P89" s="570"/>
      <c r="Q89" s="570"/>
      <c r="R89" s="570"/>
      <c r="S89" s="570"/>
      <c r="T89" s="571"/>
      <c r="U89" s="567"/>
      <c r="V89" s="567"/>
      <c r="W89" s="567"/>
      <c r="X89" s="567"/>
      <c r="Y89" s="567"/>
      <c r="Z89" s="567"/>
      <c r="AA89" s="567"/>
      <c r="AB89" s="567"/>
      <c r="AC89" s="567"/>
      <c r="AD89" s="568"/>
      <c r="AE89" s="36" t="str">
        <f>IF(AH89=0,"",IF(AI89=0,AQ89,IF(AI89&gt;10,AR89,IF(AJ89=0,AS89,""))))</f>
        <v/>
      </c>
      <c r="AF89" s="79" t="s">
        <v>11362</v>
      </c>
      <c r="AG89" s="65">
        <f t="shared" si="5"/>
        <v>0</v>
      </c>
      <c r="AH89" s="65">
        <f>IF($AI$87&gt;0,1,0)</f>
        <v>0</v>
      </c>
      <c r="AI89" s="65">
        <f>LEN(M89)</f>
        <v>0</v>
      </c>
      <c r="AJ89" s="65">
        <f>IF(M89=DBCS(M89),1,0)</f>
        <v>1</v>
      </c>
      <c r="AQ89" s="65" t="s">
        <v>10182</v>
      </c>
      <c r="AR89" s="93" t="str">
        <f>AI89&amp;"文字です。10文字以内にしてください。"</f>
        <v>0文字です。10文字以内にしてください。</v>
      </c>
      <c r="AS89" s="65" t="s">
        <v>11331</v>
      </c>
    </row>
    <row r="90" spans="3:46" ht="32.1" customHeight="1" x14ac:dyDescent="0.25">
      <c r="C90" s="605"/>
      <c r="D90" s="606"/>
      <c r="E90" s="606"/>
      <c r="F90" s="606"/>
      <c r="G90" s="607"/>
      <c r="H90" s="623" t="s">
        <v>77</v>
      </c>
      <c r="I90" s="623"/>
      <c r="J90" s="623"/>
      <c r="K90" s="623"/>
      <c r="L90" s="623"/>
      <c r="M90" s="633"/>
      <c r="N90" s="694"/>
      <c r="O90" s="694"/>
      <c r="P90" s="694"/>
      <c r="Q90" s="694"/>
      <c r="R90" s="694"/>
      <c r="S90" s="694"/>
      <c r="T90" s="694"/>
      <c r="U90" s="694"/>
      <c r="V90" s="694"/>
      <c r="W90" s="694"/>
      <c r="X90" s="694"/>
      <c r="Y90" s="694"/>
      <c r="Z90" s="694"/>
      <c r="AA90" s="694"/>
      <c r="AB90" s="694"/>
      <c r="AC90" s="694"/>
      <c r="AD90" s="695"/>
      <c r="AE90" s="36" t="str">
        <f>IF(AH90=0,"",IF(AI90=0,AQ90,IF(AI90&gt;60,AR90,IF(AJ90=0,AS90,""))))</f>
        <v/>
      </c>
      <c r="AF90" s="79" t="s">
        <v>11363</v>
      </c>
      <c r="AG90" s="65">
        <f t="shared" si="5"/>
        <v>0</v>
      </c>
      <c r="AH90" s="65">
        <f>IF($AI$87&gt;0,1,0)</f>
        <v>0</v>
      </c>
      <c r="AI90" s="65">
        <f>LEN(M90)</f>
        <v>0</v>
      </c>
      <c r="AJ90" s="65">
        <f>IF(M90=DBCS(M90),1,0)</f>
        <v>1</v>
      </c>
      <c r="AQ90" s="65" t="s">
        <v>10182</v>
      </c>
      <c r="AR90" s="93" t="str">
        <f>AI90&amp;"文字です。60文字以内にしてください。"</f>
        <v>0文字です。60文字以内にしてください。</v>
      </c>
      <c r="AS90" s="65" t="s">
        <v>11331</v>
      </c>
    </row>
    <row r="91" spans="3:46" ht="24" customHeight="1" x14ac:dyDescent="0.25">
      <c r="C91" s="605"/>
      <c r="D91" s="606"/>
      <c r="E91" s="606"/>
      <c r="F91" s="606"/>
      <c r="G91" s="607"/>
      <c r="H91" s="586" t="s">
        <v>78</v>
      </c>
      <c r="I91" s="586"/>
      <c r="J91" s="586"/>
      <c r="K91" s="586"/>
      <c r="L91" s="586"/>
      <c r="M91" s="636"/>
      <c r="N91" s="637"/>
      <c r="O91" s="637"/>
      <c r="P91" s="81" t="s">
        <v>17</v>
      </c>
      <c r="Q91" s="637"/>
      <c r="R91" s="637"/>
      <c r="S91" s="81" t="s">
        <v>18</v>
      </c>
      <c r="T91" s="638" t="str">
        <f>IF(AND(ISNUMBER(M91),ISNUMBER(Q91)),DATE(M91,Q91,1),"")</f>
        <v/>
      </c>
      <c r="U91" s="638"/>
      <c r="V91" s="638"/>
      <c r="W91" s="638"/>
      <c r="X91" s="638"/>
      <c r="Y91" s="639" t="str">
        <f>IF(AO91&gt;0,AN92&amp;" 年 "&amp;AO92&amp;" ヶ月","")</f>
        <v/>
      </c>
      <c r="Z91" s="640"/>
      <c r="AA91" s="640"/>
      <c r="AB91" s="640"/>
      <c r="AC91" s="640"/>
      <c r="AD91" s="641"/>
      <c r="AE91" s="36" t="str">
        <f>IF(AH91=0,"",IF(AJ91=0,AQ91,IF(AK91=0,AR91,IF(AL91=0,AS91,""))))</f>
        <v/>
      </c>
      <c r="AF91" s="79" t="s">
        <v>81</v>
      </c>
      <c r="AG91" s="65">
        <f t="shared" si="5"/>
        <v>0</v>
      </c>
      <c r="AH91" s="65">
        <f>IF($AI$87&gt;0,1,0)</f>
        <v>0</v>
      </c>
      <c r="AI91" s="65">
        <f ca="1">IF(M91=MAX_年,3,12)</f>
        <v>12</v>
      </c>
      <c r="AJ91" s="65">
        <f>IF(OR(LEN(M91)=0,LEN(Q91)=0),0,1)</f>
        <v>0</v>
      </c>
      <c r="AK91" s="114">
        <v>1</v>
      </c>
      <c r="AL91" s="65">
        <f>IF(T91&gt;T86,1,0)</f>
        <v>0</v>
      </c>
      <c r="AM91" s="65">
        <f>LEN(M91)+LEN(Q91)</f>
        <v>0</v>
      </c>
      <c r="AO91" s="114">
        <v>0</v>
      </c>
      <c r="AQ91" s="65" t="s">
        <v>10184</v>
      </c>
      <c r="AR91" s="65" t="s">
        <v>11232</v>
      </c>
      <c r="AS91" s="65" t="s">
        <v>11236</v>
      </c>
    </row>
    <row r="92" spans="3:46" ht="24" customHeight="1" thickBot="1" x14ac:dyDescent="0.3">
      <c r="C92" s="608"/>
      <c r="D92" s="609"/>
      <c r="E92" s="609"/>
      <c r="F92" s="609"/>
      <c r="G92" s="610"/>
      <c r="H92" s="645" t="s">
        <v>79</v>
      </c>
      <c r="I92" s="645"/>
      <c r="J92" s="645"/>
      <c r="K92" s="645"/>
      <c r="L92" s="645"/>
      <c r="M92" s="646"/>
      <c r="N92" s="647"/>
      <c r="O92" s="647"/>
      <c r="P92" s="86" t="s">
        <v>17</v>
      </c>
      <c r="Q92" s="647"/>
      <c r="R92" s="647"/>
      <c r="S92" s="86" t="s">
        <v>18</v>
      </c>
      <c r="T92" s="656" t="str">
        <f>IF(AND(ISNUMBER(M92),ISNUMBER(Q92)),DATE(M92,Q92+1,0),"")</f>
        <v/>
      </c>
      <c r="U92" s="656"/>
      <c r="V92" s="656"/>
      <c r="W92" s="656"/>
      <c r="X92" s="656"/>
      <c r="Y92" s="642"/>
      <c r="Z92" s="643"/>
      <c r="AA92" s="643"/>
      <c r="AB92" s="643"/>
      <c r="AC92" s="643"/>
      <c r="AD92" s="644"/>
      <c r="AE92" s="36" t="str">
        <f>IF(AH92=0,"",IF(AJ92=0,AQ92,IF(AK92=0,AR92,IF(AL92=0,AS92,""))))</f>
        <v/>
      </c>
      <c r="AF92" s="79" t="s">
        <v>82</v>
      </c>
      <c r="AG92" s="65">
        <f t="shared" si="5"/>
        <v>0</v>
      </c>
      <c r="AH92" s="65">
        <f>IF($AI$87&gt;0,1,0)</f>
        <v>0</v>
      </c>
      <c r="AI92" s="65">
        <f ca="1">IF(M92=MAX_年,3,12)</f>
        <v>12</v>
      </c>
      <c r="AJ92" s="65">
        <f>IF(OR(LEN(M92)=0,LEN(Q92)=0),0,1)</f>
        <v>0</v>
      </c>
      <c r="AK92" s="65">
        <f>IF(T91&lt;T92,1,0)</f>
        <v>0</v>
      </c>
      <c r="AL92" s="65">
        <f ca="1">IF(T92&gt;$AI$5,0,1)</f>
        <v>0</v>
      </c>
      <c r="AM92" s="65">
        <f>LEN(M92)+LEN(Q92)</f>
        <v>0</v>
      </c>
      <c r="AN92" s="65">
        <f>INT(AO91/12)</f>
        <v>0</v>
      </c>
      <c r="AO92" s="65">
        <f>MOD(AO91,12)</f>
        <v>0</v>
      </c>
      <c r="AQ92" s="65" t="s">
        <v>10184</v>
      </c>
      <c r="AR92" s="65" t="s">
        <v>11230</v>
      </c>
      <c r="AS92" s="93" t="str">
        <f ca="1">$AT$5</f>
        <v>2021年3月を超えています</v>
      </c>
    </row>
    <row r="93" spans="3:46" ht="31.5" customHeight="1" thickTop="1" x14ac:dyDescent="0.25">
      <c r="C93" s="648" t="s">
        <v>89</v>
      </c>
      <c r="D93" s="649"/>
      <c r="E93" s="649"/>
      <c r="F93" s="649"/>
      <c r="G93" s="650"/>
      <c r="H93" s="651" t="s">
        <v>74</v>
      </c>
      <c r="I93" s="651"/>
      <c r="J93" s="652"/>
      <c r="K93" s="652"/>
      <c r="L93" s="652"/>
      <c r="M93" s="653"/>
      <c r="N93" s="654"/>
      <c r="O93" s="654"/>
      <c r="P93" s="654"/>
      <c r="Q93" s="654"/>
      <c r="R93" s="654"/>
      <c r="S93" s="654"/>
      <c r="T93" s="654"/>
      <c r="U93" s="654"/>
      <c r="V93" s="654"/>
      <c r="W93" s="654"/>
      <c r="X93" s="654"/>
      <c r="Y93" s="654"/>
      <c r="Z93" s="654"/>
      <c r="AA93" s="654"/>
      <c r="AB93" s="654"/>
      <c r="AC93" s="654"/>
      <c r="AD93" s="655"/>
      <c r="AE93" s="36" t="str">
        <f>IF(AK93=0,AT93,IF(AL93=0,AQ93,IF(AI93&gt;30,AR93,IF(AJ93=0,AS93,""))))</f>
        <v/>
      </c>
      <c r="AF93" s="79" t="s">
        <v>11375</v>
      </c>
      <c r="AG93" s="65">
        <f t="shared" si="5"/>
        <v>0</v>
      </c>
      <c r="AI93" s="65">
        <f>LEN(M93)</f>
        <v>0</v>
      </c>
      <c r="AJ93" s="65">
        <f>IF(M93=DBCS(M93),1,0)</f>
        <v>1</v>
      </c>
      <c r="AK93" s="65">
        <f>IF(AND(AI93&gt;0,AI87=0),0,1)</f>
        <v>1</v>
      </c>
      <c r="AL93" s="65">
        <f>IF(AND(AI93=0,SUM(AI94:AI96,AM97:AM98)&gt;0),0,1)</f>
        <v>1</v>
      </c>
      <c r="AQ93" s="65" t="s">
        <v>10182</v>
      </c>
      <c r="AR93" s="93" t="str">
        <f>AI93&amp;"文字です。30文字以内にしてください。"</f>
        <v>0文字です。30文字以内にしてください。</v>
      </c>
      <c r="AS93" s="65" t="s">
        <v>11331</v>
      </c>
      <c r="AT93" s="65" t="s">
        <v>11240</v>
      </c>
    </row>
    <row r="94" spans="3:46" ht="31.5" customHeight="1" x14ac:dyDescent="0.25">
      <c r="C94" s="605"/>
      <c r="D94" s="606"/>
      <c r="E94" s="606"/>
      <c r="F94" s="606"/>
      <c r="G94" s="607"/>
      <c r="H94" s="594" t="s">
        <v>76</v>
      </c>
      <c r="I94" s="594"/>
      <c r="J94" s="595"/>
      <c r="K94" s="595"/>
      <c r="L94" s="595"/>
      <c r="M94" s="569"/>
      <c r="N94" s="570"/>
      <c r="O94" s="570"/>
      <c r="P94" s="570"/>
      <c r="Q94" s="570"/>
      <c r="R94" s="570"/>
      <c r="S94" s="570"/>
      <c r="T94" s="570"/>
      <c r="U94" s="570"/>
      <c r="V94" s="570"/>
      <c r="W94" s="571"/>
      <c r="X94" s="566"/>
      <c r="Y94" s="567"/>
      <c r="Z94" s="567"/>
      <c r="AA94" s="567"/>
      <c r="AB94" s="567"/>
      <c r="AC94" s="567"/>
      <c r="AD94" s="568"/>
      <c r="AE94" s="36" t="str">
        <f>IF(AH94=0,"",IF(AI94=0,AQ94,IF(AI94&gt;16,AR94,IF(AJ94=0,AS94,""))))</f>
        <v/>
      </c>
      <c r="AF94" s="79" t="s">
        <v>11361</v>
      </c>
      <c r="AG94" s="65">
        <f t="shared" si="5"/>
        <v>0</v>
      </c>
      <c r="AH94" s="65">
        <f>IF($AI$93&gt;0,1,0)</f>
        <v>0</v>
      </c>
      <c r="AI94" s="65">
        <f>LEN(M94)</f>
        <v>0</v>
      </c>
      <c r="AJ94" s="65">
        <f>IF(M94=DBCS(M94),1,0)</f>
        <v>1</v>
      </c>
      <c r="AQ94" s="65" t="s">
        <v>10182</v>
      </c>
      <c r="AR94" s="93" t="str">
        <f>AI94&amp;"文字です。16文字以内にしてください。"</f>
        <v>0文字です。16文字以内にしてください。</v>
      </c>
      <c r="AS94" s="65" t="s">
        <v>11331</v>
      </c>
    </row>
    <row r="95" spans="3:46" ht="31.5" customHeight="1" x14ac:dyDescent="0.25">
      <c r="C95" s="605"/>
      <c r="D95" s="606"/>
      <c r="E95" s="606"/>
      <c r="F95" s="606"/>
      <c r="G95" s="607"/>
      <c r="H95" s="623" t="s">
        <v>75</v>
      </c>
      <c r="I95" s="623"/>
      <c r="J95" s="586"/>
      <c r="K95" s="586"/>
      <c r="L95" s="586"/>
      <c r="M95" s="569"/>
      <c r="N95" s="570"/>
      <c r="O95" s="570"/>
      <c r="P95" s="570"/>
      <c r="Q95" s="570"/>
      <c r="R95" s="570"/>
      <c r="S95" s="570"/>
      <c r="T95" s="571"/>
      <c r="U95" s="567"/>
      <c r="V95" s="567"/>
      <c r="W95" s="567"/>
      <c r="X95" s="567"/>
      <c r="Y95" s="567"/>
      <c r="Z95" s="567"/>
      <c r="AA95" s="567"/>
      <c r="AB95" s="567"/>
      <c r="AC95" s="567"/>
      <c r="AD95" s="568"/>
      <c r="AE95" s="36" t="str">
        <f>IF(AH95=0,"",IF(AI95=0,AQ95,IF(AI95&gt;10,AR95,IF(AJ95=0,AS95,""))))</f>
        <v/>
      </c>
      <c r="AF95" s="79" t="s">
        <v>11362</v>
      </c>
      <c r="AG95" s="65">
        <f t="shared" si="5"/>
        <v>0</v>
      </c>
      <c r="AH95" s="65">
        <f>IF($AI$93&gt;0,1,0)</f>
        <v>0</v>
      </c>
      <c r="AI95" s="65">
        <f>LEN(M95)</f>
        <v>0</v>
      </c>
      <c r="AJ95" s="65">
        <f>IF(M95=DBCS(M95),1,0)</f>
        <v>1</v>
      </c>
      <c r="AQ95" s="65" t="s">
        <v>10182</v>
      </c>
      <c r="AR95" s="93" t="str">
        <f>AI95&amp;"文字です。10文字以内にしてください。"</f>
        <v>0文字です。10文字以内にしてください。</v>
      </c>
      <c r="AS95" s="65" t="s">
        <v>11331</v>
      </c>
    </row>
    <row r="96" spans="3:46" ht="32.1" customHeight="1" x14ac:dyDescent="0.25">
      <c r="C96" s="605"/>
      <c r="D96" s="606"/>
      <c r="E96" s="606"/>
      <c r="F96" s="606"/>
      <c r="G96" s="607"/>
      <c r="H96" s="623" t="s">
        <v>77</v>
      </c>
      <c r="I96" s="623"/>
      <c r="J96" s="623"/>
      <c r="K96" s="623"/>
      <c r="L96" s="623"/>
      <c r="M96" s="633"/>
      <c r="N96" s="694"/>
      <c r="O96" s="694"/>
      <c r="P96" s="694"/>
      <c r="Q96" s="694"/>
      <c r="R96" s="694"/>
      <c r="S96" s="694"/>
      <c r="T96" s="694"/>
      <c r="U96" s="694"/>
      <c r="V96" s="694"/>
      <c r="W96" s="694"/>
      <c r="X96" s="694"/>
      <c r="Y96" s="694"/>
      <c r="Z96" s="694"/>
      <c r="AA96" s="694"/>
      <c r="AB96" s="694"/>
      <c r="AC96" s="694"/>
      <c r="AD96" s="695"/>
      <c r="AE96" s="36" t="str">
        <f>IF(AH96=0,"",IF(AI96=0,AQ96,IF(AI96&gt;60,AR96,IF(AJ96=0,AS96,""))))</f>
        <v/>
      </c>
      <c r="AF96" s="79" t="s">
        <v>11363</v>
      </c>
      <c r="AG96" s="65">
        <f t="shared" si="5"/>
        <v>0</v>
      </c>
      <c r="AH96" s="65">
        <f>IF($AI$93&gt;0,1,0)</f>
        <v>0</v>
      </c>
      <c r="AI96" s="65">
        <f>LEN(M96)</f>
        <v>0</v>
      </c>
      <c r="AJ96" s="65">
        <f>IF(M96=DBCS(M96),1,0)</f>
        <v>1</v>
      </c>
      <c r="AQ96" s="65" t="s">
        <v>10182</v>
      </c>
      <c r="AR96" s="93" t="str">
        <f>AI96&amp;"文字です。60文字以内にしてください。"</f>
        <v>0文字です。60文字以内にしてください。</v>
      </c>
      <c r="AS96" s="65" t="s">
        <v>11331</v>
      </c>
    </row>
    <row r="97" spans="2:46" ht="24" customHeight="1" x14ac:dyDescent="0.25">
      <c r="C97" s="605"/>
      <c r="D97" s="606"/>
      <c r="E97" s="606"/>
      <c r="F97" s="606"/>
      <c r="G97" s="607"/>
      <c r="H97" s="586" t="s">
        <v>78</v>
      </c>
      <c r="I97" s="586"/>
      <c r="J97" s="586"/>
      <c r="K97" s="586"/>
      <c r="L97" s="586"/>
      <c r="M97" s="636"/>
      <c r="N97" s="637"/>
      <c r="O97" s="637"/>
      <c r="P97" s="81" t="s">
        <v>17</v>
      </c>
      <c r="Q97" s="637"/>
      <c r="R97" s="637"/>
      <c r="S97" s="81" t="s">
        <v>18</v>
      </c>
      <c r="T97" s="638" t="str">
        <f>IF(AND(ISNUMBER(M97),ISNUMBER(Q97)),DATE(M97,Q97,1),"")</f>
        <v/>
      </c>
      <c r="U97" s="638"/>
      <c r="V97" s="638"/>
      <c r="W97" s="638"/>
      <c r="X97" s="638"/>
      <c r="Y97" s="639" t="str">
        <f>IF(AO97&gt;0,AN98&amp;" 年 "&amp;AO98&amp;" ヶ月","")</f>
        <v/>
      </c>
      <c r="Z97" s="640"/>
      <c r="AA97" s="640"/>
      <c r="AB97" s="640"/>
      <c r="AC97" s="640"/>
      <c r="AD97" s="641"/>
      <c r="AE97" s="36" t="str">
        <f>IF(AH97=0,"",IF(AJ97=0,AQ97,IF(AK97=0,AR97,IF(AL97=0,AS97,""))))</f>
        <v/>
      </c>
      <c r="AF97" s="79" t="s">
        <v>81</v>
      </c>
      <c r="AG97" s="65">
        <f t="shared" si="5"/>
        <v>0</v>
      </c>
      <c r="AH97" s="65">
        <f>IF($AI$93&gt;0,1,0)</f>
        <v>0</v>
      </c>
      <c r="AI97" s="65">
        <f ca="1">IF(M97=MAX_年,3,12)</f>
        <v>12</v>
      </c>
      <c r="AJ97" s="65">
        <f>IF(OR(LEN(M97)=0,LEN(Q97)=0),0,1)</f>
        <v>0</v>
      </c>
      <c r="AK97" s="114">
        <v>1</v>
      </c>
      <c r="AL97" s="65">
        <f>IF(T97&gt;T92,1,0)</f>
        <v>0</v>
      </c>
      <c r="AM97" s="65">
        <f>LEN(M97)+LEN(Q97)</f>
        <v>0</v>
      </c>
      <c r="AO97" s="114">
        <v>0</v>
      </c>
      <c r="AQ97" s="65" t="s">
        <v>10184</v>
      </c>
      <c r="AR97" s="65" t="s">
        <v>11232</v>
      </c>
      <c r="AS97" s="65" t="s">
        <v>11239</v>
      </c>
    </row>
    <row r="98" spans="2:46" ht="24" customHeight="1" thickBot="1" x14ac:dyDescent="0.3">
      <c r="C98" s="608"/>
      <c r="D98" s="609"/>
      <c r="E98" s="609"/>
      <c r="F98" s="609"/>
      <c r="G98" s="610"/>
      <c r="H98" s="645" t="s">
        <v>79</v>
      </c>
      <c r="I98" s="645"/>
      <c r="J98" s="645"/>
      <c r="K98" s="645"/>
      <c r="L98" s="645"/>
      <c r="M98" s="646"/>
      <c r="N98" s="647"/>
      <c r="O98" s="647"/>
      <c r="P98" s="86" t="s">
        <v>17</v>
      </c>
      <c r="Q98" s="647"/>
      <c r="R98" s="647"/>
      <c r="S98" s="86" t="s">
        <v>18</v>
      </c>
      <c r="T98" s="656" t="str">
        <f>IF(AND(ISNUMBER(M98),ISNUMBER(Q98)),DATE(M98,Q98+1,0),"")</f>
        <v/>
      </c>
      <c r="U98" s="656"/>
      <c r="V98" s="656"/>
      <c r="W98" s="656"/>
      <c r="X98" s="656"/>
      <c r="Y98" s="642"/>
      <c r="Z98" s="643"/>
      <c r="AA98" s="643"/>
      <c r="AB98" s="643"/>
      <c r="AC98" s="643"/>
      <c r="AD98" s="644"/>
      <c r="AE98" s="36" t="str">
        <f>IF(AH98=0,"",IF(AJ98=0,AQ98,IF(AK98=0,AR98,IF(AL98=0,AS98,""))))</f>
        <v/>
      </c>
      <c r="AF98" s="79" t="s">
        <v>82</v>
      </c>
      <c r="AG98" s="65">
        <f t="shared" si="5"/>
        <v>0</v>
      </c>
      <c r="AH98" s="65">
        <f>IF($AI$93&gt;0,1,0)</f>
        <v>0</v>
      </c>
      <c r="AI98" s="65">
        <f ca="1">IF(M98=MAX_年,3,12)</f>
        <v>12</v>
      </c>
      <c r="AJ98" s="65">
        <f>IF(OR(LEN(M98)=0,LEN(Q98)=0),0,1)</f>
        <v>0</v>
      </c>
      <c r="AK98" s="65">
        <f>IF(T97&lt;T98,1,0)</f>
        <v>0</v>
      </c>
      <c r="AL98" s="65">
        <f ca="1">IF(T98&gt;$AI$5,0,1)</f>
        <v>0</v>
      </c>
      <c r="AM98" s="65">
        <f>LEN(M98)+LEN(Q98)</f>
        <v>0</v>
      </c>
      <c r="AN98" s="65">
        <f>INT(AO97/12)</f>
        <v>0</v>
      </c>
      <c r="AO98" s="65">
        <f>MOD(AO97,12)</f>
        <v>0</v>
      </c>
      <c r="AQ98" s="65" t="s">
        <v>10184</v>
      </c>
      <c r="AR98" s="65" t="s">
        <v>11230</v>
      </c>
      <c r="AS98" s="93" t="str">
        <f ca="1">$AT$5</f>
        <v>2021年3月を超えています</v>
      </c>
    </row>
    <row r="99" spans="2:46" ht="31.5" customHeight="1" thickTop="1" x14ac:dyDescent="0.25">
      <c r="C99" s="648" t="s">
        <v>90</v>
      </c>
      <c r="D99" s="649"/>
      <c r="E99" s="649"/>
      <c r="F99" s="649"/>
      <c r="G99" s="650"/>
      <c r="H99" s="651" t="s">
        <v>74</v>
      </c>
      <c r="I99" s="651"/>
      <c r="J99" s="652"/>
      <c r="K99" s="652"/>
      <c r="L99" s="652"/>
      <c r="M99" s="653"/>
      <c r="N99" s="654"/>
      <c r="O99" s="654"/>
      <c r="P99" s="654"/>
      <c r="Q99" s="654"/>
      <c r="R99" s="654"/>
      <c r="S99" s="654"/>
      <c r="T99" s="654"/>
      <c r="U99" s="654"/>
      <c r="V99" s="654"/>
      <c r="W99" s="654"/>
      <c r="X99" s="654"/>
      <c r="Y99" s="654"/>
      <c r="Z99" s="654"/>
      <c r="AA99" s="654"/>
      <c r="AB99" s="654"/>
      <c r="AC99" s="654"/>
      <c r="AD99" s="655"/>
      <c r="AE99" s="36" t="str">
        <f>IF(AK99=0,AT99,IF(AL99=0,AQ99,IF(AI99&gt;30,AR99,IF(AJ99=0,AS99,""))))</f>
        <v/>
      </c>
      <c r="AF99" s="79" t="s">
        <v>11375</v>
      </c>
      <c r="AG99" s="65">
        <f t="shared" si="5"/>
        <v>0</v>
      </c>
      <c r="AI99" s="65">
        <f>LEN(M99)</f>
        <v>0</v>
      </c>
      <c r="AJ99" s="65">
        <f>IF(M99=DBCS(M99),1,0)</f>
        <v>1</v>
      </c>
      <c r="AK99" s="65">
        <f>IF(AND(AI99&gt;0,AI93=0),0,1)</f>
        <v>1</v>
      </c>
      <c r="AL99" s="65">
        <f>IF(AND(AI99=0,SUM(AI100:AI102,AM103:AM104)&gt;0),0,1)</f>
        <v>1</v>
      </c>
      <c r="AQ99" s="65" t="s">
        <v>10182</v>
      </c>
      <c r="AR99" s="93" t="str">
        <f>AI99&amp;"文字です。30文字以内にしてください。"</f>
        <v>0文字です。30文字以内にしてください。</v>
      </c>
      <c r="AS99" s="65" t="s">
        <v>11331</v>
      </c>
      <c r="AT99" s="65" t="s">
        <v>11241</v>
      </c>
    </row>
    <row r="100" spans="2:46" ht="31.5" customHeight="1" x14ac:dyDescent="0.25">
      <c r="C100" s="605"/>
      <c r="D100" s="606"/>
      <c r="E100" s="606"/>
      <c r="F100" s="606"/>
      <c r="G100" s="607"/>
      <c r="H100" s="594" t="s">
        <v>76</v>
      </c>
      <c r="I100" s="594"/>
      <c r="J100" s="595"/>
      <c r="K100" s="595"/>
      <c r="L100" s="595"/>
      <c r="M100" s="569"/>
      <c r="N100" s="570"/>
      <c r="O100" s="570"/>
      <c r="P100" s="570"/>
      <c r="Q100" s="570"/>
      <c r="R100" s="570"/>
      <c r="S100" s="570"/>
      <c r="T100" s="570"/>
      <c r="U100" s="570"/>
      <c r="V100" s="570"/>
      <c r="W100" s="571"/>
      <c r="X100" s="566"/>
      <c r="Y100" s="567"/>
      <c r="Z100" s="567"/>
      <c r="AA100" s="567"/>
      <c r="AB100" s="567"/>
      <c r="AC100" s="567"/>
      <c r="AD100" s="568"/>
      <c r="AE100" s="36" t="str">
        <f>IF(AH100=0,"",IF(AI100=0,AQ100,IF(AI100&gt;16,AR100,IF(AJ100=0,AS100,""))))</f>
        <v/>
      </c>
      <c r="AF100" s="79" t="s">
        <v>11361</v>
      </c>
      <c r="AG100" s="65">
        <f t="shared" si="5"/>
        <v>0</v>
      </c>
      <c r="AH100" s="65">
        <f>IF($AI$99&gt;0,1,0)</f>
        <v>0</v>
      </c>
      <c r="AI100" s="65">
        <f>LEN(M100)</f>
        <v>0</v>
      </c>
      <c r="AJ100" s="65">
        <f>IF(M100=DBCS(M100),1,0)</f>
        <v>1</v>
      </c>
      <c r="AQ100" s="65" t="s">
        <v>10182</v>
      </c>
      <c r="AR100" s="93" t="str">
        <f>AI100&amp;"文字です。16文字以内にしてください。"</f>
        <v>0文字です。16文字以内にしてください。</v>
      </c>
      <c r="AS100" s="65" t="s">
        <v>11331</v>
      </c>
    </row>
    <row r="101" spans="2:46" ht="31.5" customHeight="1" x14ac:dyDescent="0.25">
      <c r="C101" s="605"/>
      <c r="D101" s="606"/>
      <c r="E101" s="606"/>
      <c r="F101" s="606"/>
      <c r="G101" s="607"/>
      <c r="H101" s="623" t="s">
        <v>75</v>
      </c>
      <c r="I101" s="623"/>
      <c r="J101" s="586"/>
      <c r="K101" s="586"/>
      <c r="L101" s="586"/>
      <c r="M101" s="569"/>
      <c r="N101" s="570"/>
      <c r="O101" s="570"/>
      <c r="P101" s="570"/>
      <c r="Q101" s="570"/>
      <c r="R101" s="570"/>
      <c r="S101" s="570"/>
      <c r="T101" s="571"/>
      <c r="U101" s="567"/>
      <c r="V101" s="567"/>
      <c r="W101" s="567"/>
      <c r="X101" s="567"/>
      <c r="Y101" s="567"/>
      <c r="Z101" s="567"/>
      <c r="AA101" s="567"/>
      <c r="AB101" s="567"/>
      <c r="AC101" s="567"/>
      <c r="AD101" s="568"/>
      <c r="AE101" s="36" t="str">
        <f>IF(AH101=0,"",IF(AI101=0,AQ101,IF(AI101&gt;10,AR101,IF(AJ101=0,AS101,""))))</f>
        <v/>
      </c>
      <c r="AF101" s="79" t="s">
        <v>11362</v>
      </c>
      <c r="AG101" s="65">
        <f t="shared" si="5"/>
        <v>0</v>
      </c>
      <c r="AH101" s="65">
        <f>IF($AI$99&gt;0,1,0)</f>
        <v>0</v>
      </c>
      <c r="AI101" s="65">
        <f>LEN(M101)</f>
        <v>0</v>
      </c>
      <c r="AJ101" s="65">
        <f>IF(M101=DBCS(M101),1,0)</f>
        <v>1</v>
      </c>
      <c r="AQ101" s="65" t="s">
        <v>10182</v>
      </c>
      <c r="AR101" s="93" t="str">
        <f>AI101&amp;"文字です。10文字以内にしてください。"</f>
        <v>0文字です。10文字以内にしてください。</v>
      </c>
      <c r="AS101" s="65" t="s">
        <v>11331</v>
      </c>
    </row>
    <row r="102" spans="2:46" ht="32.1" customHeight="1" x14ac:dyDescent="0.25">
      <c r="C102" s="605"/>
      <c r="D102" s="606"/>
      <c r="E102" s="606"/>
      <c r="F102" s="606"/>
      <c r="G102" s="607"/>
      <c r="H102" s="623" t="s">
        <v>77</v>
      </c>
      <c r="I102" s="623"/>
      <c r="J102" s="623"/>
      <c r="K102" s="623"/>
      <c r="L102" s="623"/>
      <c r="M102" s="633"/>
      <c r="N102" s="634"/>
      <c r="O102" s="634"/>
      <c r="P102" s="634"/>
      <c r="Q102" s="634"/>
      <c r="R102" s="634"/>
      <c r="S102" s="634"/>
      <c r="T102" s="634"/>
      <c r="U102" s="634"/>
      <c r="V102" s="634"/>
      <c r="W102" s="634"/>
      <c r="X102" s="634"/>
      <c r="Y102" s="634"/>
      <c r="Z102" s="634"/>
      <c r="AA102" s="634"/>
      <c r="AB102" s="634"/>
      <c r="AC102" s="634"/>
      <c r="AD102" s="635"/>
      <c r="AE102" s="36" t="str">
        <f>IF(AH102=0,"",IF(AI102=0,AQ102,IF(AI102&gt;60,AR102,IF(AJ102=0,AS102,""))))</f>
        <v/>
      </c>
      <c r="AF102" s="79" t="s">
        <v>11363</v>
      </c>
      <c r="AG102" s="65">
        <f t="shared" si="5"/>
        <v>0</v>
      </c>
      <c r="AH102" s="65">
        <f>IF($AI$99&gt;0,1,0)</f>
        <v>0</v>
      </c>
      <c r="AI102" s="65">
        <f>LEN(M102)</f>
        <v>0</v>
      </c>
      <c r="AJ102" s="65">
        <f>IF(M102=DBCS(M102),1,0)</f>
        <v>1</v>
      </c>
      <c r="AQ102" s="65" t="s">
        <v>10182</v>
      </c>
      <c r="AR102" s="93" t="str">
        <f>AI102&amp;"文字です。60文字以内にしてください。"</f>
        <v>0文字です。60文字以内にしてください。</v>
      </c>
      <c r="AS102" s="65" t="s">
        <v>11331</v>
      </c>
    </row>
    <row r="103" spans="2:46" ht="24" customHeight="1" x14ac:dyDescent="0.25">
      <c r="C103" s="605"/>
      <c r="D103" s="606"/>
      <c r="E103" s="606"/>
      <c r="F103" s="606"/>
      <c r="G103" s="607"/>
      <c r="H103" s="586" t="s">
        <v>78</v>
      </c>
      <c r="I103" s="586"/>
      <c r="J103" s="586"/>
      <c r="K103" s="586"/>
      <c r="L103" s="586"/>
      <c r="M103" s="636"/>
      <c r="N103" s="637"/>
      <c r="O103" s="637"/>
      <c r="P103" s="81" t="s">
        <v>17</v>
      </c>
      <c r="Q103" s="637"/>
      <c r="R103" s="637"/>
      <c r="S103" s="81" t="s">
        <v>18</v>
      </c>
      <c r="T103" s="638" t="str">
        <f>IF(AND(ISNUMBER(M103),ISNUMBER(Q103)),DATE(M103,Q103,1),"")</f>
        <v/>
      </c>
      <c r="U103" s="638"/>
      <c r="V103" s="638"/>
      <c r="W103" s="638"/>
      <c r="X103" s="638"/>
      <c r="Y103" s="639" t="str">
        <f>IF(AO103&gt;0,AN104&amp;" 年 "&amp;AO104&amp;" ヶ月","")</f>
        <v/>
      </c>
      <c r="Z103" s="640"/>
      <c r="AA103" s="640"/>
      <c r="AB103" s="640"/>
      <c r="AC103" s="640"/>
      <c r="AD103" s="641"/>
      <c r="AE103" s="36" t="str">
        <f>IF(AH103=0,"",IF(AJ103=0,AQ103,IF(AK103=0,AR103,IF(AL103=0,AS103,""))))</f>
        <v/>
      </c>
      <c r="AF103" s="79" t="s">
        <v>81</v>
      </c>
      <c r="AG103" s="65">
        <f t="shared" si="5"/>
        <v>0</v>
      </c>
      <c r="AH103" s="65">
        <f>IF($AI$99&gt;0,1,0)</f>
        <v>0</v>
      </c>
      <c r="AI103" s="65">
        <f ca="1">IF(M103=MAX_年,3,12)</f>
        <v>12</v>
      </c>
      <c r="AJ103" s="65">
        <f>IF(OR(LEN(M103)=0,LEN(Q103)=0),0,1)</f>
        <v>0</v>
      </c>
      <c r="AK103" s="114">
        <v>1</v>
      </c>
      <c r="AL103" s="65">
        <f>IF(T103&gt;T98,1,0)</f>
        <v>0</v>
      </c>
      <c r="AM103" s="65">
        <f>LEN(M103)+LEN(Q103)</f>
        <v>0</v>
      </c>
      <c r="AO103" s="114">
        <v>0</v>
      </c>
      <c r="AQ103" s="65" t="s">
        <v>10184</v>
      </c>
      <c r="AR103" s="65" t="s">
        <v>11232</v>
      </c>
      <c r="AS103" s="65" t="s">
        <v>11242</v>
      </c>
    </row>
    <row r="104" spans="2:46" ht="24" customHeight="1" thickBot="1" x14ac:dyDescent="0.3">
      <c r="C104" s="608"/>
      <c r="D104" s="609"/>
      <c r="E104" s="609"/>
      <c r="F104" s="609"/>
      <c r="G104" s="610"/>
      <c r="H104" s="645" t="s">
        <v>79</v>
      </c>
      <c r="I104" s="645"/>
      <c r="J104" s="645"/>
      <c r="K104" s="645"/>
      <c r="L104" s="645"/>
      <c r="M104" s="646"/>
      <c r="N104" s="647"/>
      <c r="O104" s="647"/>
      <c r="P104" s="86" t="s">
        <v>17</v>
      </c>
      <c r="Q104" s="647"/>
      <c r="R104" s="647"/>
      <c r="S104" s="86" t="s">
        <v>18</v>
      </c>
      <c r="T104" s="656" t="str">
        <f>IF(AND(ISNUMBER(M104),ISNUMBER(Q104)),DATE(M104,Q104+1,0),"")</f>
        <v/>
      </c>
      <c r="U104" s="656"/>
      <c r="V104" s="656"/>
      <c r="W104" s="656"/>
      <c r="X104" s="656"/>
      <c r="Y104" s="642"/>
      <c r="Z104" s="643"/>
      <c r="AA104" s="643"/>
      <c r="AB104" s="643"/>
      <c r="AC104" s="643"/>
      <c r="AD104" s="644"/>
      <c r="AE104" s="36" t="str">
        <f>IF(AH104=0,"",IF(AJ104=0,AQ104,IF(AK104=0,AR104,IF(AL104=0,AS104,""))))</f>
        <v/>
      </c>
      <c r="AF104" s="79" t="s">
        <v>82</v>
      </c>
      <c r="AG104" s="65">
        <f t="shared" si="5"/>
        <v>0</v>
      </c>
      <c r="AH104" s="65">
        <f>IF($AI$99&gt;0,1,0)</f>
        <v>0</v>
      </c>
      <c r="AI104" s="65">
        <f ca="1">IF(M104=MAX_年,3,12)</f>
        <v>12</v>
      </c>
      <c r="AJ104" s="65">
        <f>IF(OR(LEN(M104)=0,LEN(Q104)=0),0,1)</f>
        <v>0</v>
      </c>
      <c r="AK104" s="65">
        <f>IF(T103&lt;T104,1,0)</f>
        <v>0</v>
      </c>
      <c r="AL104" s="65">
        <f ca="1">IF(T104&gt;$AI$5,0,1)</f>
        <v>0</v>
      </c>
      <c r="AM104" s="65">
        <f>LEN(M104)+LEN(Q104)</f>
        <v>0</v>
      </c>
      <c r="AN104" s="65">
        <f>INT(AO103/12)</f>
        <v>0</v>
      </c>
      <c r="AO104" s="65">
        <f>MOD(AO103,12)</f>
        <v>0</v>
      </c>
      <c r="AQ104" s="65" t="s">
        <v>10184</v>
      </c>
      <c r="AR104" s="65" t="s">
        <v>11230</v>
      </c>
      <c r="AS104" s="93" t="str">
        <f ca="1">$AT$5</f>
        <v>2021年3月を超えています</v>
      </c>
    </row>
    <row r="105" spans="2:46" ht="24" customHeight="1" thickTop="1" thickBot="1" x14ac:dyDescent="0.3">
      <c r="C105" s="676" t="s">
        <v>84</v>
      </c>
      <c r="D105" s="677"/>
      <c r="E105" s="677"/>
      <c r="F105" s="677"/>
      <c r="G105" s="677"/>
      <c r="H105" s="677"/>
      <c r="I105" s="677"/>
      <c r="J105" s="677"/>
      <c r="K105" s="677"/>
      <c r="L105" s="677"/>
      <c r="M105" s="688" t="str">
        <f>IF(AN105&gt;0,AL105&amp;" 年 "&amp;AM105&amp;" ヶ月","")</f>
        <v/>
      </c>
      <c r="N105" s="688"/>
      <c r="O105" s="688"/>
      <c r="P105" s="688"/>
      <c r="Q105" s="688"/>
      <c r="R105" s="679"/>
      <c r="S105" s="679"/>
      <c r="T105" s="679"/>
      <c r="U105" s="679"/>
      <c r="V105" s="679"/>
      <c r="W105" s="679"/>
      <c r="X105" s="679"/>
      <c r="Y105" s="679"/>
      <c r="Z105" s="679"/>
      <c r="AA105" s="679"/>
      <c r="AB105" s="680"/>
      <c r="AC105" s="680"/>
      <c r="AD105" s="681"/>
      <c r="AE105" s="36" t="str">
        <f>IF(AH105=0,AQ105,"")</f>
        <v>経歴不足です</v>
      </c>
      <c r="AF105" s="79"/>
      <c r="AG105" s="65">
        <f t="shared" si="5"/>
        <v>1</v>
      </c>
      <c r="AH105" s="65">
        <f>IF(AH$44=3,IF(AL105&lt;AK$5,0,1),IF(AL105&lt;AJ$5,0,1))</f>
        <v>0</v>
      </c>
      <c r="AL105" s="65">
        <f>INT(AN105/12)</f>
        <v>0</v>
      </c>
      <c r="AM105" s="65">
        <f>MOD(AN105,12)</f>
        <v>0</v>
      </c>
      <c r="AN105" s="65">
        <f>SUM(AN70,AO105)</f>
        <v>0</v>
      </c>
      <c r="AO105" s="65">
        <f>SUM(AO79,AO85,AO91,AO97,AO103)</f>
        <v>0</v>
      </c>
      <c r="AQ105" s="65" t="s">
        <v>11243</v>
      </c>
    </row>
    <row r="106" spans="2:46" ht="24" customHeight="1" x14ac:dyDescent="0.25">
      <c r="AE106" s="35"/>
      <c r="AF106" s="80"/>
    </row>
    <row r="107" spans="2:46" ht="24" customHeight="1" thickBot="1" x14ac:dyDescent="0.3">
      <c r="B107" s="77" t="s">
        <v>11352</v>
      </c>
      <c r="AE107" s="33" t="s">
        <v>30</v>
      </c>
      <c r="AF107" s="78" t="s">
        <v>83</v>
      </c>
    </row>
    <row r="108" spans="2:46" ht="24" customHeight="1" x14ac:dyDescent="0.25">
      <c r="C108" s="682" t="s">
        <v>92</v>
      </c>
      <c r="D108" s="540"/>
      <c r="E108" s="540"/>
      <c r="F108" s="540"/>
      <c r="G108" s="540"/>
      <c r="H108" s="689"/>
      <c r="I108" s="689"/>
      <c r="J108" s="689"/>
      <c r="K108" s="689"/>
      <c r="L108" s="689"/>
      <c r="M108" s="684"/>
      <c r="N108" s="684"/>
      <c r="O108" s="684"/>
      <c r="P108" s="684"/>
      <c r="Q108" s="684"/>
      <c r="R108" s="684"/>
      <c r="S108" s="684"/>
      <c r="T108" s="684"/>
      <c r="U108" s="684"/>
      <c r="V108" s="684"/>
      <c r="W108" s="684"/>
      <c r="X108" s="684"/>
      <c r="Y108" s="684"/>
      <c r="Z108" s="684"/>
      <c r="AA108" s="684"/>
      <c r="AB108" s="684"/>
      <c r="AC108" s="684"/>
      <c r="AD108" s="685"/>
      <c r="AE108" s="36" t="str">
        <f>IF(AJ108=0,AQ108,IF(AK108=0,AR108,""))</f>
        <v>未選択です</v>
      </c>
      <c r="AF108" s="79" t="s">
        <v>91</v>
      </c>
      <c r="AG108" s="65">
        <f t="shared" si="5"/>
        <v>1</v>
      </c>
      <c r="AH108" s="65">
        <f>COUNTA(M75,M81,M87,M93,M99)</f>
        <v>0</v>
      </c>
      <c r="AI108" s="65" t="str">
        <f>IF(AH108&gt;1,"PL_経歴"&amp;AH108,"PL_経歴1")</f>
        <v>PL_経歴1</v>
      </c>
      <c r="AJ108" s="65">
        <f>LEN(H108)</f>
        <v>0</v>
      </c>
      <c r="AK108" s="65">
        <f ca="1">IFERROR(MATCH(H108,INDIRECT(AI108),0),0)</f>
        <v>0</v>
      </c>
      <c r="AQ108" s="65" t="s">
        <v>10180</v>
      </c>
      <c r="AR108" s="65" t="s">
        <v>10183</v>
      </c>
    </row>
    <row r="109" spans="2:46" ht="24" customHeight="1" x14ac:dyDescent="0.25">
      <c r="C109" s="629" t="s">
        <v>102</v>
      </c>
      <c r="D109" s="630"/>
      <c r="E109" s="630"/>
      <c r="F109" s="630"/>
      <c r="G109" s="630"/>
      <c r="H109" s="630"/>
      <c r="I109" s="630"/>
      <c r="J109" s="630"/>
      <c r="K109" s="630"/>
      <c r="L109" s="630"/>
      <c r="M109" s="630"/>
      <c r="N109" s="630"/>
      <c r="O109" s="630"/>
      <c r="P109" s="630"/>
      <c r="Q109" s="630"/>
      <c r="R109" s="630"/>
      <c r="S109" s="630"/>
      <c r="T109" s="630"/>
      <c r="U109" s="630"/>
      <c r="V109" s="630"/>
      <c r="W109" s="630" t="s">
        <v>101</v>
      </c>
      <c r="X109" s="630"/>
      <c r="Y109" s="630"/>
      <c r="Z109" s="630"/>
      <c r="AA109" s="630"/>
      <c r="AB109" s="631">
        <f>AJ110</f>
        <v>0</v>
      </c>
      <c r="AC109" s="631"/>
      <c r="AD109" s="632"/>
      <c r="AE109" s="36"/>
      <c r="AF109" s="79"/>
      <c r="AG109" s="65">
        <f t="shared" si="5"/>
        <v>0</v>
      </c>
    </row>
    <row r="110" spans="2:46" ht="24" customHeight="1" x14ac:dyDescent="0.25">
      <c r="C110" s="611"/>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3"/>
      <c r="AE110" s="582" t="str">
        <f>IF(AJ110=0,AQ110,IF(AJ110&lt;1,AR110,IF(AJ110&gt;720,AS110,IF(AK110&gt;20,AT110,""))))</f>
        <v>未入力です</v>
      </c>
      <c r="AF110" s="87" t="s">
        <v>11458</v>
      </c>
      <c r="AG110" s="65">
        <f t="shared" si="5"/>
        <v>1</v>
      </c>
      <c r="AJ110" s="114">
        <v>0</v>
      </c>
      <c r="AK110" s="114">
        <v>0</v>
      </c>
      <c r="AQ110" s="65" t="s">
        <v>10182</v>
      </c>
      <c r="AR110" s="65" t="s">
        <v>11249</v>
      </c>
      <c r="AS110" s="65" t="s">
        <v>11250</v>
      </c>
      <c r="AT110" s="93" t="str">
        <f>"【注意】"&amp;AK110&amp;"行あります。実際の印刷内容を確認してください。"</f>
        <v>【注意】0行あります。実際の印刷内容を確認してください。</v>
      </c>
    </row>
    <row r="111" spans="2:46" ht="24" customHeight="1" x14ac:dyDescent="0.25">
      <c r="C111" s="611"/>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3"/>
      <c r="AE111" s="583"/>
      <c r="AF111" s="88" t="s">
        <v>11374</v>
      </c>
    </row>
    <row r="112" spans="2:46" ht="24" customHeight="1" x14ac:dyDescent="0.25">
      <c r="C112" s="611"/>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3"/>
      <c r="AE112" s="583"/>
      <c r="AF112" s="88" t="s">
        <v>11251</v>
      </c>
    </row>
    <row r="113" spans="2:32" ht="24" customHeight="1" x14ac:dyDescent="0.25">
      <c r="C113" s="611"/>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3"/>
      <c r="AE113" s="583"/>
      <c r="AF113" s="88" t="s">
        <v>11596</v>
      </c>
    </row>
    <row r="114" spans="2:32" ht="24" customHeight="1" x14ac:dyDescent="0.25">
      <c r="C114" s="611"/>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3"/>
      <c r="AE114" s="583"/>
      <c r="AF114" s="88" t="s">
        <v>11597</v>
      </c>
    </row>
    <row r="115" spans="2:32" ht="24" customHeight="1" x14ac:dyDescent="0.25">
      <c r="C115" s="611"/>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3"/>
      <c r="AE115" s="583"/>
      <c r="AF115" s="88"/>
    </row>
    <row r="116" spans="2:32" ht="24" customHeight="1" x14ac:dyDescent="0.25">
      <c r="C116" s="611"/>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3"/>
      <c r="AE116" s="583"/>
      <c r="AF116" s="88"/>
    </row>
    <row r="117" spans="2:32" ht="24" customHeight="1" x14ac:dyDescent="0.25">
      <c r="C117" s="611"/>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2"/>
      <c r="AD117" s="613"/>
      <c r="AE117" s="583"/>
      <c r="AF117" s="88"/>
    </row>
    <row r="118" spans="2:32" ht="24" customHeight="1" x14ac:dyDescent="0.25">
      <c r="C118" s="611"/>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3"/>
      <c r="AE118" s="583"/>
      <c r="AF118" s="88"/>
    </row>
    <row r="119" spans="2:32" ht="39.950000000000003" customHeight="1" thickBot="1" x14ac:dyDescent="0.3">
      <c r="C119" s="614"/>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6"/>
      <c r="AE119" s="584"/>
      <c r="AF119" s="89"/>
    </row>
    <row r="121" spans="2:32" ht="24" hidden="1" customHeight="1" thickBot="1" x14ac:dyDescent="0.3">
      <c r="B121" s="77"/>
      <c r="AE121" s="33"/>
      <c r="AF121" s="78"/>
    </row>
    <row r="122" spans="2:32" ht="31.5" hidden="1" customHeight="1" x14ac:dyDescent="0.25">
      <c r="C122" s="602"/>
      <c r="D122" s="603"/>
      <c r="E122" s="603"/>
      <c r="F122" s="603"/>
      <c r="G122" s="604"/>
      <c r="H122" s="690"/>
      <c r="I122" s="690"/>
      <c r="J122" s="540"/>
      <c r="K122" s="540"/>
      <c r="L122" s="540"/>
      <c r="M122" s="691"/>
      <c r="N122" s="692"/>
      <c r="O122" s="692"/>
      <c r="P122" s="692"/>
      <c r="Q122" s="692"/>
      <c r="R122" s="692"/>
      <c r="S122" s="692"/>
      <c r="T122" s="692"/>
      <c r="U122" s="692"/>
      <c r="V122" s="692"/>
      <c r="W122" s="692"/>
      <c r="X122" s="692"/>
      <c r="Y122" s="692"/>
      <c r="Z122" s="692"/>
      <c r="AA122" s="692"/>
      <c r="AB122" s="692"/>
      <c r="AC122" s="692"/>
      <c r="AD122" s="693"/>
      <c r="AE122" s="36"/>
      <c r="AF122" s="79"/>
    </row>
    <row r="123" spans="2:32" ht="31.5" hidden="1" customHeight="1" x14ac:dyDescent="0.25">
      <c r="C123" s="605"/>
      <c r="D123" s="606"/>
      <c r="E123" s="606"/>
      <c r="F123" s="606"/>
      <c r="G123" s="607"/>
      <c r="H123" s="594"/>
      <c r="I123" s="594"/>
      <c r="J123" s="595"/>
      <c r="K123" s="595"/>
      <c r="L123" s="595"/>
      <c r="M123" s="617"/>
      <c r="N123" s="618"/>
      <c r="O123" s="618"/>
      <c r="P123" s="618"/>
      <c r="Q123" s="618"/>
      <c r="R123" s="618"/>
      <c r="S123" s="618"/>
      <c r="T123" s="619"/>
      <c r="U123" s="621"/>
      <c r="V123" s="621"/>
      <c r="W123" s="621"/>
      <c r="X123" s="621"/>
      <c r="Y123" s="621"/>
      <c r="Z123" s="621"/>
      <c r="AA123" s="621"/>
      <c r="AB123" s="621"/>
      <c r="AC123" s="621"/>
      <c r="AD123" s="622"/>
      <c r="AE123" s="36"/>
      <c r="AF123" s="79"/>
    </row>
    <row r="124" spans="2:32" ht="24" hidden="1" customHeight="1" x14ac:dyDescent="0.25">
      <c r="C124" s="605"/>
      <c r="D124" s="606"/>
      <c r="E124" s="606"/>
      <c r="F124" s="606"/>
      <c r="G124" s="607"/>
      <c r="H124" s="623"/>
      <c r="I124" s="623"/>
      <c r="J124" s="586"/>
      <c r="K124" s="586"/>
      <c r="L124" s="586"/>
      <c r="M124" s="617"/>
      <c r="N124" s="618"/>
      <c r="O124" s="618"/>
      <c r="P124" s="618"/>
      <c r="Q124" s="618"/>
      <c r="R124" s="619"/>
      <c r="S124" s="620"/>
      <c r="T124" s="621"/>
      <c r="U124" s="621"/>
      <c r="V124" s="621"/>
      <c r="W124" s="621"/>
      <c r="X124" s="621"/>
      <c r="Y124" s="621"/>
      <c r="Z124" s="621"/>
      <c r="AA124" s="621"/>
      <c r="AB124" s="621"/>
      <c r="AC124" s="621"/>
      <c r="AD124" s="622"/>
      <c r="AE124" s="36"/>
      <c r="AF124" s="79"/>
    </row>
    <row r="125" spans="2:32" ht="32.1" hidden="1" customHeight="1" x14ac:dyDescent="0.25">
      <c r="C125" s="605"/>
      <c r="D125" s="606"/>
      <c r="E125" s="606"/>
      <c r="F125" s="606"/>
      <c r="G125" s="607"/>
      <c r="H125" s="623"/>
      <c r="I125" s="623"/>
      <c r="J125" s="623"/>
      <c r="K125" s="623"/>
      <c r="L125" s="623"/>
      <c r="M125" s="624"/>
      <c r="N125" s="625"/>
      <c r="O125" s="625"/>
      <c r="P125" s="625"/>
      <c r="Q125" s="625"/>
      <c r="R125" s="625"/>
      <c r="S125" s="625"/>
      <c r="T125" s="625"/>
      <c r="U125" s="625"/>
      <c r="V125" s="625"/>
      <c r="W125" s="625"/>
      <c r="X125" s="625"/>
      <c r="Y125" s="625"/>
      <c r="Z125" s="625"/>
      <c r="AA125" s="625"/>
      <c r="AB125" s="625"/>
      <c r="AC125" s="625"/>
      <c r="AD125" s="626"/>
      <c r="AE125" s="36"/>
      <c r="AF125" s="79"/>
    </row>
    <row r="126" spans="2:32" ht="24" hidden="1" customHeight="1" x14ac:dyDescent="0.25">
      <c r="C126" s="605"/>
      <c r="D126" s="606"/>
      <c r="E126" s="606"/>
      <c r="F126" s="606"/>
      <c r="G126" s="607"/>
      <c r="H126" s="586"/>
      <c r="I126" s="586"/>
      <c r="J126" s="586"/>
      <c r="K126" s="586"/>
      <c r="L126" s="586"/>
      <c r="M126" s="627"/>
      <c r="N126" s="628"/>
      <c r="O126" s="628"/>
      <c r="P126" s="81"/>
      <c r="Q126" s="628"/>
      <c r="R126" s="628"/>
      <c r="S126" s="81"/>
      <c r="T126" s="660"/>
      <c r="U126" s="660"/>
      <c r="V126" s="660"/>
      <c r="W126" s="660"/>
      <c r="X126" s="660"/>
      <c r="Y126" s="661"/>
      <c r="Z126" s="662"/>
      <c r="AA126" s="662"/>
      <c r="AB126" s="662"/>
      <c r="AC126" s="662"/>
      <c r="AD126" s="663"/>
      <c r="AE126" s="36"/>
      <c r="AF126" s="79"/>
    </row>
    <row r="127" spans="2:32" ht="24" hidden="1" customHeight="1" thickBot="1" x14ac:dyDescent="0.3">
      <c r="C127" s="608"/>
      <c r="D127" s="609"/>
      <c r="E127" s="609"/>
      <c r="F127" s="609"/>
      <c r="G127" s="610"/>
      <c r="H127" s="645"/>
      <c r="I127" s="645"/>
      <c r="J127" s="645"/>
      <c r="K127" s="645"/>
      <c r="L127" s="645"/>
      <c r="M127" s="667"/>
      <c r="N127" s="668"/>
      <c r="O127" s="668"/>
      <c r="P127" s="86"/>
      <c r="Q127" s="668"/>
      <c r="R127" s="668"/>
      <c r="S127" s="86"/>
      <c r="T127" s="669"/>
      <c r="U127" s="669"/>
      <c r="V127" s="669"/>
      <c r="W127" s="669"/>
      <c r="X127" s="669"/>
      <c r="Y127" s="664"/>
      <c r="Z127" s="665"/>
      <c r="AA127" s="665"/>
      <c r="AB127" s="665"/>
      <c r="AC127" s="665"/>
      <c r="AD127" s="666"/>
      <c r="AE127" s="36"/>
      <c r="AF127" s="79"/>
    </row>
    <row r="128" spans="2:32" ht="31.5" hidden="1" customHeight="1" thickTop="1" x14ac:dyDescent="0.25">
      <c r="C128" s="602"/>
      <c r="D128" s="603"/>
      <c r="E128" s="603"/>
      <c r="F128" s="603"/>
      <c r="G128" s="604"/>
      <c r="H128" s="651"/>
      <c r="I128" s="651"/>
      <c r="J128" s="652"/>
      <c r="K128" s="652"/>
      <c r="L128" s="652"/>
      <c r="M128" s="657"/>
      <c r="N128" s="658"/>
      <c r="O128" s="658"/>
      <c r="P128" s="658"/>
      <c r="Q128" s="658"/>
      <c r="R128" s="658"/>
      <c r="S128" s="658"/>
      <c r="T128" s="658"/>
      <c r="U128" s="658"/>
      <c r="V128" s="658"/>
      <c r="W128" s="658"/>
      <c r="X128" s="658"/>
      <c r="Y128" s="658"/>
      <c r="Z128" s="658"/>
      <c r="AA128" s="658"/>
      <c r="AB128" s="658"/>
      <c r="AC128" s="658"/>
      <c r="AD128" s="659"/>
      <c r="AE128" s="36"/>
      <c r="AF128" s="79"/>
    </row>
    <row r="129" spans="3:32" ht="31.5" hidden="1" customHeight="1" x14ac:dyDescent="0.25">
      <c r="C129" s="605"/>
      <c r="D129" s="606"/>
      <c r="E129" s="606"/>
      <c r="F129" s="606"/>
      <c r="G129" s="607"/>
      <c r="H129" s="594"/>
      <c r="I129" s="594"/>
      <c r="J129" s="595"/>
      <c r="K129" s="595"/>
      <c r="L129" s="595"/>
      <c r="M129" s="617"/>
      <c r="N129" s="618"/>
      <c r="O129" s="618"/>
      <c r="P129" s="618"/>
      <c r="Q129" s="618"/>
      <c r="R129" s="618"/>
      <c r="S129" s="618"/>
      <c r="T129" s="619"/>
      <c r="U129" s="621"/>
      <c r="V129" s="621"/>
      <c r="W129" s="621"/>
      <c r="X129" s="621"/>
      <c r="Y129" s="621"/>
      <c r="Z129" s="621"/>
      <c r="AA129" s="621"/>
      <c r="AB129" s="621"/>
      <c r="AC129" s="621"/>
      <c r="AD129" s="622"/>
      <c r="AE129" s="36"/>
      <c r="AF129" s="79"/>
    </row>
    <row r="130" spans="3:32" ht="24" hidden="1" customHeight="1" x14ac:dyDescent="0.25">
      <c r="C130" s="605"/>
      <c r="D130" s="606"/>
      <c r="E130" s="606"/>
      <c r="F130" s="606"/>
      <c r="G130" s="607"/>
      <c r="H130" s="623"/>
      <c r="I130" s="623"/>
      <c r="J130" s="586"/>
      <c r="K130" s="586"/>
      <c r="L130" s="586"/>
      <c r="M130" s="617"/>
      <c r="N130" s="618"/>
      <c r="O130" s="618"/>
      <c r="P130" s="618"/>
      <c r="Q130" s="618"/>
      <c r="R130" s="619"/>
      <c r="S130" s="620"/>
      <c r="T130" s="621"/>
      <c r="U130" s="621"/>
      <c r="V130" s="621"/>
      <c r="W130" s="621"/>
      <c r="X130" s="621"/>
      <c r="Y130" s="621"/>
      <c r="Z130" s="621"/>
      <c r="AA130" s="621"/>
      <c r="AB130" s="621"/>
      <c r="AC130" s="621"/>
      <c r="AD130" s="622"/>
      <c r="AE130" s="36"/>
      <c r="AF130" s="79"/>
    </row>
    <row r="131" spans="3:32" ht="32.1" hidden="1" customHeight="1" x14ac:dyDescent="0.25">
      <c r="C131" s="605"/>
      <c r="D131" s="606"/>
      <c r="E131" s="606"/>
      <c r="F131" s="606"/>
      <c r="G131" s="607"/>
      <c r="H131" s="623"/>
      <c r="I131" s="623"/>
      <c r="J131" s="623"/>
      <c r="K131" s="623"/>
      <c r="L131" s="623"/>
      <c r="M131" s="624"/>
      <c r="N131" s="625"/>
      <c r="O131" s="625"/>
      <c r="P131" s="625"/>
      <c r="Q131" s="625"/>
      <c r="R131" s="625"/>
      <c r="S131" s="625"/>
      <c r="T131" s="625"/>
      <c r="U131" s="625"/>
      <c r="V131" s="625"/>
      <c r="W131" s="625"/>
      <c r="X131" s="625"/>
      <c r="Y131" s="625"/>
      <c r="Z131" s="625"/>
      <c r="AA131" s="625"/>
      <c r="AB131" s="625"/>
      <c r="AC131" s="625"/>
      <c r="AD131" s="626"/>
      <c r="AE131" s="36"/>
      <c r="AF131" s="79"/>
    </row>
    <row r="132" spans="3:32" ht="24" hidden="1" customHeight="1" x14ac:dyDescent="0.25">
      <c r="C132" s="605"/>
      <c r="D132" s="606"/>
      <c r="E132" s="606"/>
      <c r="F132" s="606"/>
      <c r="G132" s="607"/>
      <c r="H132" s="586"/>
      <c r="I132" s="586"/>
      <c r="J132" s="586"/>
      <c r="K132" s="586"/>
      <c r="L132" s="586"/>
      <c r="M132" s="627"/>
      <c r="N132" s="628"/>
      <c r="O132" s="628"/>
      <c r="P132" s="81"/>
      <c r="Q132" s="628"/>
      <c r="R132" s="628"/>
      <c r="S132" s="81"/>
      <c r="T132" s="660"/>
      <c r="U132" s="660"/>
      <c r="V132" s="660"/>
      <c r="W132" s="660"/>
      <c r="X132" s="660"/>
      <c r="Y132" s="661"/>
      <c r="Z132" s="662"/>
      <c r="AA132" s="662"/>
      <c r="AB132" s="662"/>
      <c r="AC132" s="662"/>
      <c r="AD132" s="663"/>
      <c r="AE132" s="36"/>
      <c r="AF132" s="79"/>
    </row>
    <row r="133" spans="3:32" ht="24" hidden="1" customHeight="1" thickBot="1" x14ac:dyDescent="0.3">
      <c r="C133" s="608"/>
      <c r="D133" s="609"/>
      <c r="E133" s="609"/>
      <c r="F133" s="609"/>
      <c r="G133" s="610"/>
      <c r="H133" s="645"/>
      <c r="I133" s="645"/>
      <c r="J133" s="645"/>
      <c r="K133" s="645"/>
      <c r="L133" s="645"/>
      <c r="M133" s="667"/>
      <c r="N133" s="668"/>
      <c r="O133" s="668"/>
      <c r="P133" s="86"/>
      <c r="Q133" s="668"/>
      <c r="R133" s="668"/>
      <c r="S133" s="86"/>
      <c r="T133" s="669"/>
      <c r="U133" s="669"/>
      <c r="V133" s="669"/>
      <c r="W133" s="669"/>
      <c r="X133" s="669"/>
      <c r="Y133" s="664"/>
      <c r="Z133" s="665"/>
      <c r="AA133" s="665"/>
      <c r="AB133" s="665"/>
      <c r="AC133" s="665"/>
      <c r="AD133" s="666"/>
      <c r="AE133" s="36"/>
      <c r="AF133" s="79"/>
    </row>
    <row r="134" spans="3:32" ht="31.5" hidden="1" customHeight="1" thickTop="1" x14ac:dyDescent="0.25">
      <c r="C134" s="602"/>
      <c r="D134" s="603"/>
      <c r="E134" s="603"/>
      <c r="F134" s="603"/>
      <c r="G134" s="604"/>
      <c r="H134" s="651"/>
      <c r="I134" s="651"/>
      <c r="J134" s="652"/>
      <c r="K134" s="652"/>
      <c r="L134" s="652"/>
      <c r="M134" s="657"/>
      <c r="N134" s="658"/>
      <c r="O134" s="658"/>
      <c r="P134" s="658"/>
      <c r="Q134" s="658"/>
      <c r="R134" s="658"/>
      <c r="S134" s="658"/>
      <c r="T134" s="658"/>
      <c r="U134" s="658"/>
      <c r="V134" s="658"/>
      <c r="W134" s="658"/>
      <c r="X134" s="658"/>
      <c r="Y134" s="658"/>
      <c r="Z134" s="658"/>
      <c r="AA134" s="658"/>
      <c r="AB134" s="658"/>
      <c r="AC134" s="658"/>
      <c r="AD134" s="659"/>
      <c r="AE134" s="36"/>
      <c r="AF134" s="79"/>
    </row>
    <row r="135" spans="3:32" ht="31.5" hidden="1" customHeight="1" x14ac:dyDescent="0.25">
      <c r="C135" s="605"/>
      <c r="D135" s="606"/>
      <c r="E135" s="606"/>
      <c r="F135" s="606"/>
      <c r="G135" s="607"/>
      <c r="H135" s="594"/>
      <c r="I135" s="594"/>
      <c r="J135" s="595"/>
      <c r="K135" s="595"/>
      <c r="L135" s="595"/>
      <c r="M135" s="617"/>
      <c r="N135" s="618"/>
      <c r="O135" s="618"/>
      <c r="P135" s="618"/>
      <c r="Q135" s="618"/>
      <c r="R135" s="618"/>
      <c r="S135" s="618"/>
      <c r="T135" s="619"/>
      <c r="U135" s="621"/>
      <c r="V135" s="621"/>
      <c r="W135" s="621"/>
      <c r="X135" s="621"/>
      <c r="Y135" s="621"/>
      <c r="Z135" s="621"/>
      <c r="AA135" s="621"/>
      <c r="AB135" s="621"/>
      <c r="AC135" s="621"/>
      <c r="AD135" s="622"/>
      <c r="AE135" s="36"/>
      <c r="AF135" s="79"/>
    </row>
    <row r="136" spans="3:32" ht="24" hidden="1" customHeight="1" x14ac:dyDescent="0.25">
      <c r="C136" s="605"/>
      <c r="D136" s="606"/>
      <c r="E136" s="606"/>
      <c r="F136" s="606"/>
      <c r="G136" s="607"/>
      <c r="H136" s="623"/>
      <c r="I136" s="623"/>
      <c r="J136" s="586"/>
      <c r="K136" s="586"/>
      <c r="L136" s="586"/>
      <c r="M136" s="617"/>
      <c r="N136" s="618"/>
      <c r="O136" s="618"/>
      <c r="P136" s="618"/>
      <c r="Q136" s="618"/>
      <c r="R136" s="619"/>
      <c r="S136" s="620"/>
      <c r="T136" s="621"/>
      <c r="U136" s="621"/>
      <c r="V136" s="621"/>
      <c r="W136" s="621"/>
      <c r="X136" s="621"/>
      <c r="Y136" s="621"/>
      <c r="Z136" s="621"/>
      <c r="AA136" s="621"/>
      <c r="AB136" s="621"/>
      <c r="AC136" s="621"/>
      <c r="AD136" s="622"/>
      <c r="AE136" s="36"/>
      <c r="AF136" s="79"/>
    </row>
    <row r="137" spans="3:32" ht="32.1" hidden="1" customHeight="1" x14ac:dyDescent="0.25">
      <c r="C137" s="605"/>
      <c r="D137" s="606"/>
      <c r="E137" s="606"/>
      <c r="F137" s="606"/>
      <c r="G137" s="607"/>
      <c r="H137" s="623"/>
      <c r="I137" s="623"/>
      <c r="J137" s="623"/>
      <c r="K137" s="623"/>
      <c r="L137" s="623"/>
      <c r="M137" s="624"/>
      <c r="N137" s="625"/>
      <c r="O137" s="625"/>
      <c r="P137" s="625"/>
      <c r="Q137" s="625"/>
      <c r="R137" s="625"/>
      <c r="S137" s="625"/>
      <c r="T137" s="625"/>
      <c r="U137" s="625"/>
      <c r="V137" s="625"/>
      <c r="W137" s="625"/>
      <c r="X137" s="625"/>
      <c r="Y137" s="625"/>
      <c r="Z137" s="625"/>
      <c r="AA137" s="625"/>
      <c r="AB137" s="625"/>
      <c r="AC137" s="625"/>
      <c r="AD137" s="626"/>
      <c r="AE137" s="36"/>
      <c r="AF137" s="79"/>
    </row>
    <row r="138" spans="3:32" ht="24" hidden="1" customHeight="1" x14ac:dyDescent="0.25">
      <c r="C138" s="605"/>
      <c r="D138" s="606"/>
      <c r="E138" s="606"/>
      <c r="F138" s="606"/>
      <c r="G138" s="607"/>
      <c r="H138" s="586"/>
      <c r="I138" s="586"/>
      <c r="J138" s="586"/>
      <c r="K138" s="586"/>
      <c r="L138" s="586"/>
      <c r="M138" s="627"/>
      <c r="N138" s="628"/>
      <c r="O138" s="628"/>
      <c r="P138" s="81"/>
      <c r="Q138" s="628"/>
      <c r="R138" s="628"/>
      <c r="S138" s="81"/>
      <c r="T138" s="660"/>
      <c r="U138" s="660"/>
      <c r="V138" s="660"/>
      <c r="W138" s="660"/>
      <c r="X138" s="660"/>
      <c r="Y138" s="661"/>
      <c r="Z138" s="662"/>
      <c r="AA138" s="662"/>
      <c r="AB138" s="662"/>
      <c r="AC138" s="662"/>
      <c r="AD138" s="663"/>
      <c r="AE138" s="36"/>
      <c r="AF138" s="79"/>
    </row>
    <row r="139" spans="3:32" ht="24" hidden="1" customHeight="1" thickBot="1" x14ac:dyDescent="0.3">
      <c r="C139" s="608"/>
      <c r="D139" s="609"/>
      <c r="E139" s="609"/>
      <c r="F139" s="609"/>
      <c r="G139" s="610"/>
      <c r="H139" s="645"/>
      <c r="I139" s="645"/>
      <c r="J139" s="645"/>
      <c r="K139" s="645"/>
      <c r="L139" s="645"/>
      <c r="M139" s="667"/>
      <c r="N139" s="668"/>
      <c r="O139" s="668"/>
      <c r="P139" s="86"/>
      <c r="Q139" s="668"/>
      <c r="R139" s="668"/>
      <c r="S139" s="86"/>
      <c r="T139" s="669"/>
      <c r="U139" s="669"/>
      <c r="V139" s="669"/>
      <c r="W139" s="669"/>
      <c r="X139" s="669"/>
      <c r="Y139" s="664"/>
      <c r="Z139" s="665"/>
      <c r="AA139" s="665"/>
      <c r="AB139" s="665"/>
      <c r="AC139" s="665"/>
      <c r="AD139" s="666"/>
      <c r="AE139" s="36"/>
      <c r="AF139" s="79"/>
    </row>
    <row r="140" spans="3:32" ht="31.5" hidden="1" customHeight="1" thickTop="1" x14ac:dyDescent="0.25">
      <c r="C140" s="602"/>
      <c r="D140" s="603"/>
      <c r="E140" s="603"/>
      <c r="F140" s="603"/>
      <c r="G140" s="604"/>
      <c r="H140" s="651"/>
      <c r="I140" s="651"/>
      <c r="J140" s="652"/>
      <c r="K140" s="652"/>
      <c r="L140" s="652"/>
      <c r="M140" s="657"/>
      <c r="N140" s="658"/>
      <c r="O140" s="658"/>
      <c r="P140" s="658"/>
      <c r="Q140" s="658"/>
      <c r="R140" s="658"/>
      <c r="S140" s="658"/>
      <c r="T140" s="658"/>
      <c r="U140" s="658"/>
      <c r="V140" s="658"/>
      <c r="W140" s="658"/>
      <c r="X140" s="658"/>
      <c r="Y140" s="658"/>
      <c r="Z140" s="658"/>
      <c r="AA140" s="658"/>
      <c r="AB140" s="658"/>
      <c r="AC140" s="658"/>
      <c r="AD140" s="659"/>
      <c r="AE140" s="36"/>
      <c r="AF140" s="79"/>
    </row>
    <row r="141" spans="3:32" ht="31.5" hidden="1" customHeight="1" x14ac:dyDescent="0.25">
      <c r="C141" s="605"/>
      <c r="D141" s="606"/>
      <c r="E141" s="606"/>
      <c r="F141" s="606"/>
      <c r="G141" s="607"/>
      <c r="H141" s="594"/>
      <c r="I141" s="594"/>
      <c r="J141" s="595"/>
      <c r="K141" s="595"/>
      <c r="L141" s="595"/>
      <c r="M141" s="617"/>
      <c r="N141" s="618"/>
      <c r="O141" s="618"/>
      <c r="P141" s="618"/>
      <c r="Q141" s="618"/>
      <c r="R141" s="618"/>
      <c r="S141" s="618"/>
      <c r="T141" s="619"/>
      <c r="U141" s="621"/>
      <c r="V141" s="621"/>
      <c r="W141" s="621"/>
      <c r="X141" s="621"/>
      <c r="Y141" s="621"/>
      <c r="Z141" s="621"/>
      <c r="AA141" s="621"/>
      <c r="AB141" s="621"/>
      <c r="AC141" s="621"/>
      <c r="AD141" s="622"/>
      <c r="AE141" s="36"/>
      <c r="AF141" s="79"/>
    </row>
    <row r="142" spans="3:32" ht="24" hidden="1" customHeight="1" x14ac:dyDescent="0.25">
      <c r="C142" s="605"/>
      <c r="D142" s="606"/>
      <c r="E142" s="606"/>
      <c r="F142" s="606"/>
      <c r="G142" s="607"/>
      <c r="H142" s="623"/>
      <c r="I142" s="623"/>
      <c r="J142" s="586"/>
      <c r="K142" s="586"/>
      <c r="L142" s="586"/>
      <c r="M142" s="617"/>
      <c r="N142" s="618"/>
      <c r="O142" s="618"/>
      <c r="P142" s="618"/>
      <c r="Q142" s="618"/>
      <c r="R142" s="619"/>
      <c r="S142" s="620"/>
      <c r="T142" s="621"/>
      <c r="U142" s="621"/>
      <c r="V142" s="621"/>
      <c r="W142" s="621"/>
      <c r="X142" s="621"/>
      <c r="Y142" s="621"/>
      <c r="Z142" s="621"/>
      <c r="AA142" s="621"/>
      <c r="AB142" s="621"/>
      <c r="AC142" s="621"/>
      <c r="AD142" s="622"/>
      <c r="AE142" s="36"/>
      <c r="AF142" s="79"/>
    </row>
    <row r="143" spans="3:32" ht="32.1" hidden="1" customHeight="1" x14ac:dyDescent="0.25">
      <c r="C143" s="605"/>
      <c r="D143" s="606"/>
      <c r="E143" s="606"/>
      <c r="F143" s="606"/>
      <c r="G143" s="607"/>
      <c r="H143" s="623"/>
      <c r="I143" s="623"/>
      <c r="J143" s="623"/>
      <c r="K143" s="623"/>
      <c r="L143" s="623"/>
      <c r="M143" s="624"/>
      <c r="N143" s="625"/>
      <c r="O143" s="625"/>
      <c r="P143" s="625"/>
      <c r="Q143" s="625"/>
      <c r="R143" s="625"/>
      <c r="S143" s="625"/>
      <c r="T143" s="625"/>
      <c r="U143" s="625"/>
      <c r="V143" s="625"/>
      <c r="W143" s="625"/>
      <c r="X143" s="625"/>
      <c r="Y143" s="625"/>
      <c r="Z143" s="625"/>
      <c r="AA143" s="625"/>
      <c r="AB143" s="625"/>
      <c r="AC143" s="625"/>
      <c r="AD143" s="626"/>
      <c r="AE143" s="36"/>
      <c r="AF143" s="79"/>
    </row>
    <row r="144" spans="3:32" ht="24" hidden="1" customHeight="1" x14ac:dyDescent="0.25">
      <c r="C144" s="605"/>
      <c r="D144" s="606"/>
      <c r="E144" s="606"/>
      <c r="F144" s="606"/>
      <c r="G144" s="607"/>
      <c r="H144" s="586"/>
      <c r="I144" s="586"/>
      <c r="J144" s="586"/>
      <c r="K144" s="586"/>
      <c r="L144" s="586"/>
      <c r="M144" s="627"/>
      <c r="N144" s="628"/>
      <c r="O144" s="628"/>
      <c r="P144" s="81"/>
      <c r="Q144" s="628"/>
      <c r="R144" s="628"/>
      <c r="S144" s="81"/>
      <c r="T144" s="660"/>
      <c r="U144" s="660"/>
      <c r="V144" s="660"/>
      <c r="W144" s="660"/>
      <c r="X144" s="660"/>
      <c r="Y144" s="661"/>
      <c r="Z144" s="662"/>
      <c r="AA144" s="662"/>
      <c r="AB144" s="662"/>
      <c r="AC144" s="662"/>
      <c r="AD144" s="663"/>
      <c r="AE144" s="36"/>
      <c r="AF144" s="79"/>
    </row>
    <row r="145" spans="2:32" ht="24" hidden="1" customHeight="1" thickBot="1" x14ac:dyDescent="0.3">
      <c r="C145" s="608"/>
      <c r="D145" s="609"/>
      <c r="E145" s="609"/>
      <c r="F145" s="609"/>
      <c r="G145" s="610"/>
      <c r="H145" s="645"/>
      <c r="I145" s="645"/>
      <c r="J145" s="645"/>
      <c r="K145" s="645"/>
      <c r="L145" s="645"/>
      <c r="M145" s="667"/>
      <c r="N145" s="668"/>
      <c r="O145" s="668"/>
      <c r="P145" s="86"/>
      <c r="Q145" s="668"/>
      <c r="R145" s="668"/>
      <c r="S145" s="86"/>
      <c r="T145" s="669"/>
      <c r="U145" s="669"/>
      <c r="V145" s="669"/>
      <c r="W145" s="669"/>
      <c r="X145" s="669"/>
      <c r="Y145" s="664"/>
      <c r="Z145" s="665"/>
      <c r="AA145" s="665"/>
      <c r="AB145" s="665"/>
      <c r="AC145" s="665"/>
      <c r="AD145" s="666"/>
      <c r="AE145" s="36"/>
      <c r="AF145" s="79"/>
    </row>
    <row r="146" spans="2:32" ht="31.5" hidden="1" customHeight="1" thickTop="1" x14ac:dyDescent="0.25">
      <c r="C146" s="602"/>
      <c r="D146" s="603"/>
      <c r="E146" s="603"/>
      <c r="F146" s="603"/>
      <c r="G146" s="604"/>
      <c r="H146" s="651"/>
      <c r="I146" s="651"/>
      <c r="J146" s="652"/>
      <c r="K146" s="652"/>
      <c r="L146" s="652"/>
      <c r="M146" s="657"/>
      <c r="N146" s="658"/>
      <c r="O146" s="658"/>
      <c r="P146" s="658"/>
      <c r="Q146" s="658"/>
      <c r="R146" s="658"/>
      <c r="S146" s="658"/>
      <c r="T146" s="658"/>
      <c r="U146" s="658"/>
      <c r="V146" s="658"/>
      <c r="W146" s="658"/>
      <c r="X146" s="658"/>
      <c r="Y146" s="658"/>
      <c r="Z146" s="658"/>
      <c r="AA146" s="658"/>
      <c r="AB146" s="658"/>
      <c r="AC146" s="658"/>
      <c r="AD146" s="659"/>
      <c r="AE146" s="36"/>
      <c r="AF146" s="79"/>
    </row>
    <row r="147" spans="2:32" ht="31.5" hidden="1" customHeight="1" x14ac:dyDescent="0.25">
      <c r="C147" s="605"/>
      <c r="D147" s="606"/>
      <c r="E147" s="606"/>
      <c r="F147" s="606"/>
      <c r="G147" s="607"/>
      <c r="H147" s="594"/>
      <c r="I147" s="594"/>
      <c r="J147" s="595"/>
      <c r="K147" s="595"/>
      <c r="L147" s="595"/>
      <c r="M147" s="617"/>
      <c r="N147" s="618"/>
      <c r="O147" s="618"/>
      <c r="P147" s="618"/>
      <c r="Q147" s="618"/>
      <c r="R147" s="618"/>
      <c r="S147" s="618"/>
      <c r="T147" s="619"/>
      <c r="U147" s="621"/>
      <c r="V147" s="621"/>
      <c r="W147" s="621"/>
      <c r="X147" s="621"/>
      <c r="Y147" s="621"/>
      <c r="Z147" s="621"/>
      <c r="AA147" s="621"/>
      <c r="AB147" s="621"/>
      <c r="AC147" s="621"/>
      <c r="AD147" s="622"/>
      <c r="AE147" s="36"/>
      <c r="AF147" s="79"/>
    </row>
    <row r="148" spans="2:32" ht="24" hidden="1" customHeight="1" x14ac:dyDescent="0.25">
      <c r="C148" s="605"/>
      <c r="D148" s="606"/>
      <c r="E148" s="606"/>
      <c r="F148" s="606"/>
      <c r="G148" s="607"/>
      <c r="H148" s="623"/>
      <c r="I148" s="623"/>
      <c r="J148" s="586"/>
      <c r="K148" s="586"/>
      <c r="L148" s="586"/>
      <c r="M148" s="617"/>
      <c r="N148" s="618"/>
      <c r="O148" s="618"/>
      <c r="P148" s="618"/>
      <c r="Q148" s="618"/>
      <c r="R148" s="619"/>
      <c r="S148" s="620"/>
      <c r="T148" s="621"/>
      <c r="U148" s="621"/>
      <c r="V148" s="621"/>
      <c r="W148" s="621"/>
      <c r="X148" s="621"/>
      <c r="Y148" s="621"/>
      <c r="Z148" s="621"/>
      <c r="AA148" s="621"/>
      <c r="AB148" s="621"/>
      <c r="AC148" s="621"/>
      <c r="AD148" s="622"/>
      <c r="AE148" s="36"/>
      <c r="AF148" s="79"/>
    </row>
    <row r="149" spans="2:32" ht="32.1" hidden="1" customHeight="1" x14ac:dyDescent="0.25">
      <c r="C149" s="605"/>
      <c r="D149" s="606"/>
      <c r="E149" s="606"/>
      <c r="F149" s="606"/>
      <c r="G149" s="607"/>
      <c r="H149" s="623"/>
      <c r="I149" s="623"/>
      <c r="J149" s="623"/>
      <c r="K149" s="623"/>
      <c r="L149" s="623"/>
      <c r="M149" s="624"/>
      <c r="N149" s="625"/>
      <c r="O149" s="625"/>
      <c r="P149" s="625"/>
      <c r="Q149" s="625"/>
      <c r="R149" s="625"/>
      <c r="S149" s="625"/>
      <c r="T149" s="625"/>
      <c r="U149" s="625"/>
      <c r="V149" s="625"/>
      <c r="W149" s="625"/>
      <c r="X149" s="625"/>
      <c r="Y149" s="625"/>
      <c r="Z149" s="625"/>
      <c r="AA149" s="625"/>
      <c r="AB149" s="625"/>
      <c r="AC149" s="625"/>
      <c r="AD149" s="626"/>
      <c r="AE149" s="36"/>
      <c r="AF149" s="79"/>
    </row>
    <row r="150" spans="2:32" ht="24" hidden="1" customHeight="1" x14ac:dyDescent="0.25">
      <c r="C150" s="605"/>
      <c r="D150" s="606"/>
      <c r="E150" s="606"/>
      <c r="F150" s="606"/>
      <c r="G150" s="607"/>
      <c r="H150" s="586"/>
      <c r="I150" s="586"/>
      <c r="J150" s="586"/>
      <c r="K150" s="586"/>
      <c r="L150" s="586"/>
      <c r="M150" s="627"/>
      <c r="N150" s="628"/>
      <c r="O150" s="628"/>
      <c r="P150" s="81"/>
      <c r="Q150" s="628"/>
      <c r="R150" s="628"/>
      <c r="S150" s="81"/>
      <c r="T150" s="660"/>
      <c r="U150" s="660"/>
      <c r="V150" s="660"/>
      <c r="W150" s="660"/>
      <c r="X150" s="660"/>
      <c r="Y150" s="661"/>
      <c r="Z150" s="662"/>
      <c r="AA150" s="662"/>
      <c r="AB150" s="662"/>
      <c r="AC150" s="662"/>
      <c r="AD150" s="663"/>
      <c r="AE150" s="36"/>
      <c r="AF150" s="79"/>
    </row>
    <row r="151" spans="2:32" ht="24" hidden="1" customHeight="1" thickBot="1" x14ac:dyDescent="0.3">
      <c r="C151" s="608"/>
      <c r="D151" s="609"/>
      <c r="E151" s="609"/>
      <c r="F151" s="609"/>
      <c r="G151" s="610"/>
      <c r="H151" s="645"/>
      <c r="I151" s="645"/>
      <c r="J151" s="645"/>
      <c r="K151" s="645"/>
      <c r="L151" s="645"/>
      <c r="M151" s="667"/>
      <c r="N151" s="668"/>
      <c r="O151" s="668"/>
      <c r="P151" s="86"/>
      <c r="Q151" s="668"/>
      <c r="R151" s="668"/>
      <c r="S151" s="86"/>
      <c r="T151" s="669"/>
      <c r="U151" s="669"/>
      <c r="V151" s="669"/>
      <c r="W151" s="669"/>
      <c r="X151" s="669"/>
      <c r="Y151" s="664"/>
      <c r="Z151" s="665"/>
      <c r="AA151" s="665"/>
      <c r="AB151" s="665"/>
      <c r="AC151" s="665"/>
      <c r="AD151" s="666"/>
      <c r="AE151" s="36"/>
      <c r="AF151" s="79"/>
    </row>
    <row r="152" spans="2:32" ht="24" hidden="1" customHeight="1" thickTop="1" thickBot="1" x14ac:dyDescent="0.3">
      <c r="C152" s="676"/>
      <c r="D152" s="677"/>
      <c r="E152" s="677"/>
      <c r="F152" s="677"/>
      <c r="G152" s="677"/>
      <c r="H152" s="677"/>
      <c r="I152" s="677"/>
      <c r="J152" s="677"/>
      <c r="K152" s="677"/>
      <c r="L152" s="677"/>
      <c r="M152" s="678"/>
      <c r="N152" s="678"/>
      <c r="O152" s="678"/>
      <c r="P152" s="678"/>
      <c r="Q152" s="678"/>
      <c r="R152" s="679"/>
      <c r="S152" s="679"/>
      <c r="T152" s="679"/>
      <c r="U152" s="679"/>
      <c r="V152" s="679"/>
      <c r="W152" s="679"/>
      <c r="X152" s="679"/>
      <c r="Y152" s="679"/>
      <c r="Z152" s="679"/>
      <c r="AA152" s="679"/>
      <c r="AB152" s="680"/>
      <c r="AC152" s="680"/>
      <c r="AD152" s="681"/>
      <c r="AE152" s="36"/>
      <c r="AF152" s="79"/>
    </row>
    <row r="153" spans="2:32" ht="24" hidden="1" customHeight="1" x14ac:dyDescent="0.25">
      <c r="AE153" s="35"/>
      <c r="AF153" s="80"/>
    </row>
    <row r="154" spans="2:32" ht="24" hidden="1" customHeight="1" thickBot="1" x14ac:dyDescent="0.3">
      <c r="B154" s="77"/>
      <c r="AE154" s="33"/>
      <c r="AF154" s="78"/>
    </row>
    <row r="155" spans="2:32" ht="24" hidden="1" customHeight="1" x14ac:dyDescent="0.25">
      <c r="C155" s="682"/>
      <c r="D155" s="540"/>
      <c r="E155" s="540"/>
      <c r="F155" s="540"/>
      <c r="G155" s="540"/>
      <c r="H155" s="683"/>
      <c r="I155" s="683"/>
      <c r="J155" s="683"/>
      <c r="K155" s="683"/>
      <c r="L155" s="683"/>
      <c r="M155" s="684"/>
      <c r="N155" s="684"/>
      <c r="O155" s="684"/>
      <c r="P155" s="684"/>
      <c r="Q155" s="684"/>
      <c r="R155" s="684"/>
      <c r="S155" s="684"/>
      <c r="T155" s="684"/>
      <c r="U155" s="684"/>
      <c r="V155" s="684"/>
      <c r="W155" s="684"/>
      <c r="X155" s="684"/>
      <c r="Y155" s="684"/>
      <c r="Z155" s="684"/>
      <c r="AA155" s="684"/>
      <c r="AB155" s="684"/>
      <c r="AC155" s="684"/>
      <c r="AD155" s="685"/>
      <c r="AE155" s="36"/>
      <c r="AF155" s="79"/>
    </row>
    <row r="156" spans="2:32" ht="24" hidden="1" customHeight="1" x14ac:dyDescent="0.25">
      <c r="C156" s="629"/>
      <c r="D156" s="630"/>
      <c r="E156" s="630"/>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86"/>
      <c r="AC156" s="686"/>
      <c r="AD156" s="687"/>
      <c r="AE156" s="36"/>
      <c r="AF156" s="91"/>
    </row>
    <row r="157" spans="2:32" ht="24" hidden="1" customHeight="1" x14ac:dyDescent="0.25">
      <c r="C157" s="670"/>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2"/>
      <c r="AE157" s="37"/>
      <c r="AF157" s="87"/>
    </row>
    <row r="158" spans="2:32" ht="24" hidden="1" customHeight="1" x14ac:dyDescent="0.25">
      <c r="C158" s="670"/>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c r="AA158" s="671"/>
      <c r="AB158" s="671"/>
      <c r="AC158" s="671"/>
      <c r="AD158" s="672"/>
      <c r="AE158" s="38"/>
      <c r="AF158" s="88"/>
    </row>
    <row r="159" spans="2:32" ht="24" hidden="1" customHeight="1" x14ac:dyDescent="0.25">
      <c r="C159" s="670"/>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2"/>
      <c r="AE159" s="38"/>
      <c r="AF159" s="88"/>
    </row>
    <row r="160" spans="2:32" ht="24" hidden="1" customHeight="1" x14ac:dyDescent="0.25">
      <c r="C160" s="670"/>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1"/>
      <c r="AD160" s="672"/>
      <c r="AE160" s="38"/>
      <c r="AF160" s="88"/>
    </row>
    <row r="161" spans="2:45" ht="24" hidden="1" customHeight="1" x14ac:dyDescent="0.25">
      <c r="C161" s="670"/>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2"/>
      <c r="AE161" s="38"/>
      <c r="AF161" s="88"/>
    </row>
    <row r="162" spans="2:45" ht="24" hidden="1" customHeight="1" x14ac:dyDescent="0.25">
      <c r="C162" s="670"/>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2"/>
      <c r="AE162" s="38"/>
      <c r="AF162" s="88"/>
    </row>
    <row r="163" spans="2:45" ht="24" hidden="1" customHeight="1" x14ac:dyDescent="0.25">
      <c r="C163" s="670"/>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2"/>
      <c r="AE163" s="38"/>
      <c r="AF163" s="88"/>
    </row>
    <row r="164" spans="2:45" ht="24" hidden="1" customHeight="1" x14ac:dyDescent="0.25">
      <c r="C164" s="670"/>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2"/>
      <c r="AE164" s="38"/>
      <c r="AF164" s="88"/>
    </row>
    <row r="165" spans="2:45" ht="24" hidden="1" customHeight="1" x14ac:dyDescent="0.25">
      <c r="C165" s="670"/>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2"/>
      <c r="AE165" s="38"/>
      <c r="AF165" s="88"/>
    </row>
    <row r="166" spans="2:45" ht="39.950000000000003" hidden="1" customHeight="1" thickBot="1" x14ac:dyDescent="0.3">
      <c r="C166" s="673"/>
      <c r="D166" s="674"/>
      <c r="E166" s="674"/>
      <c r="F166" s="674"/>
      <c r="G166" s="674"/>
      <c r="H166" s="674"/>
      <c r="I166" s="674"/>
      <c r="J166" s="674"/>
      <c r="K166" s="674"/>
      <c r="L166" s="674"/>
      <c r="M166" s="674"/>
      <c r="N166" s="674"/>
      <c r="O166" s="674"/>
      <c r="P166" s="674"/>
      <c r="Q166" s="674"/>
      <c r="R166" s="674"/>
      <c r="S166" s="674"/>
      <c r="T166" s="674"/>
      <c r="U166" s="674"/>
      <c r="V166" s="674"/>
      <c r="W166" s="674"/>
      <c r="X166" s="674"/>
      <c r="Y166" s="674"/>
      <c r="Z166" s="674"/>
      <c r="AA166" s="674"/>
      <c r="AB166" s="674"/>
      <c r="AC166" s="674"/>
      <c r="AD166" s="675"/>
      <c r="AE166" s="39"/>
      <c r="AF166" s="89"/>
    </row>
    <row r="167" spans="2:45" ht="24" hidden="1" customHeight="1" x14ac:dyDescent="0.25"/>
    <row r="168" spans="2:45" ht="24" customHeight="1" thickBot="1" x14ac:dyDescent="0.3">
      <c r="B168" s="77" t="s">
        <v>11353</v>
      </c>
      <c r="AE168" s="33" t="s">
        <v>30</v>
      </c>
      <c r="AF168" s="78" t="s">
        <v>83</v>
      </c>
      <c r="AH168" s="67">
        <f ca="1">DATE(YEAR(TODAY()),4-6,1)</f>
        <v>44105</v>
      </c>
      <c r="AI168" s="141">
        <f ca="1">DATE(YEAR(TODAY()),受付締切_月,受付締切_日)</f>
        <v>44305</v>
      </c>
    </row>
    <row r="169" spans="2:45" ht="24" customHeight="1" x14ac:dyDescent="0.25">
      <c r="C169" s="860" t="s">
        <v>106</v>
      </c>
      <c r="D169" s="861"/>
      <c r="E169" s="861"/>
      <c r="F169" s="861"/>
      <c r="G169" s="862"/>
      <c r="H169" s="849" t="s">
        <v>103</v>
      </c>
      <c r="I169" s="849"/>
      <c r="J169" s="850"/>
      <c r="K169" s="850"/>
      <c r="L169" s="850"/>
      <c r="M169" s="851"/>
      <c r="N169" s="599"/>
      <c r="O169" s="599"/>
      <c r="P169" s="90" t="s">
        <v>17</v>
      </c>
      <c r="Q169" s="599"/>
      <c r="R169" s="599"/>
      <c r="S169" s="90" t="s">
        <v>18</v>
      </c>
      <c r="T169" s="599"/>
      <c r="U169" s="599"/>
      <c r="V169" s="600" t="s">
        <v>104</v>
      </c>
      <c r="W169" s="601"/>
      <c r="X169" s="852" t="str">
        <f>IF(LEN(M169)=0,"",DATE(M169,AJ169,AK169))</f>
        <v/>
      </c>
      <c r="Y169" s="852"/>
      <c r="Z169" s="852"/>
      <c r="AA169" s="852"/>
      <c r="AB169" s="852"/>
      <c r="AC169" s="852"/>
      <c r="AD169" s="853"/>
      <c r="AE169" s="36" t="str">
        <f>IF(AL169=0,"",IF(AM169=0,AQ169,IF(AN169=0,AR169,IF(AO169=0,AS169,""))))</f>
        <v/>
      </c>
      <c r="AF169" s="79" t="s">
        <v>113</v>
      </c>
      <c r="AG169" s="65">
        <f t="shared" ref="AG169:AG193" si="6">IF(AE169="",0,IF(LEFT(AE169,4)="【注意】",0,1))</f>
        <v>0</v>
      </c>
      <c r="AH169" s="65">
        <f ca="1">MAX_年-1</f>
        <v>2020</v>
      </c>
      <c r="AI169" s="65">
        <f>IF(AND(ISNUMBER(M169),ISNUMBER(Q169)),DAY(DATE(M169,Q169+1,0)),31)</f>
        <v>31</v>
      </c>
      <c r="AJ169" s="65">
        <f>IF(LEN(Q169)=0,1,Q169)</f>
        <v>1</v>
      </c>
      <c r="AK169" s="65">
        <f>IF(LEN(T169)=0,1,T169)</f>
        <v>1</v>
      </c>
      <c r="AL169" s="65">
        <f>LEN(M169)+LEN(Q169)+LEN(T169)</f>
        <v>0</v>
      </c>
      <c r="AM169" s="65">
        <f>IF(OR(LEN(M169)=0,LEN(Q169)=0,LEN(T169)=0),0,1)</f>
        <v>0</v>
      </c>
      <c r="AN169" s="65">
        <f>IF(T169&gt;AI169,0,1)</f>
        <v>1</v>
      </c>
      <c r="AO169" s="65">
        <f ca="1">IF(OR(X169&lt;AH168,X169&gt;AI168),0,1)</f>
        <v>0</v>
      </c>
      <c r="AQ169" s="65" t="s">
        <v>10184</v>
      </c>
      <c r="AR169" s="65" t="s">
        <v>10186</v>
      </c>
      <c r="AS169" s="65" t="s">
        <v>11261</v>
      </c>
    </row>
    <row r="170" spans="2:45" ht="47.25" x14ac:dyDescent="0.25">
      <c r="C170" s="863"/>
      <c r="D170" s="864"/>
      <c r="E170" s="864"/>
      <c r="F170" s="864"/>
      <c r="G170" s="865"/>
      <c r="H170" s="594"/>
      <c r="I170" s="594"/>
      <c r="J170" s="595"/>
      <c r="K170" s="595"/>
      <c r="L170" s="595"/>
      <c r="M170" s="596" t="s">
        <v>11311</v>
      </c>
      <c r="N170" s="597"/>
      <c r="O170" s="597"/>
      <c r="P170" s="597"/>
      <c r="Q170" s="597"/>
      <c r="R170" s="597"/>
      <c r="S170" s="597"/>
      <c r="T170" s="597"/>
      <c r="U170" s="597"/>
      <c r="V170" s="597"/>
      <c r="W170" s="597"/>
      <c r="X170" s="597"/>
      <c r="Y170" s="597"/>
      <c r="Z170" s="597"/>
      <c r="AA170" s="597"/>
      <c r="AB170" s="597"/>
      <c r="AC170" s="597"/>
      <c r="AD170" s="598"/>
      <c r="AE170" s="36" t="str">
        <f>IF(AH170=0,"",IF(AI170=0,AQ170,""))</f>
        <v/>
      </c>
      <c r="AF170" s="79" t="s">
        <v>11364</v>
      </c>
      <c r="AG170" s="65">
        <f t="shared" si="6"/>
        <v>0</v>
      </c>
      <c r="AH170" s="65">
        <f>LEN(M170)</f>
        <v>0</v>
      </c>
      <c r="AI170" s="65">
        <f>IF(LOWER(RIGHT(M170,4))=".jpg",1,0)</f>
        <v>0</v>
      </c>
      <c r="AQ170" s="65" t="s">
        <v>11307</v>
      </c>
    </row>
    <row r="171" spans="2:45" ht="31.5" customHeight="1" x14ac:dyDescent="0.25">
      <c r="C171" s="866"/>
      <c r="D171" s="867"/>
      <c r="E171" s="867"/>
      <c r="F171" s="867"/>
      <c r="G171" s="868"/>
      <c r="H171" s="594" t="s">
        <v>105</v>
      </c>
      <c r="I171" s="594"/>
      <c r="J171" s="595"/>
      <c r="K171" s="595"/>
      <c r="L171" s="595"/>
      <c r="M171" s="857" t="s">
        <v>11313</v>
      </c>
      <c r="N171" s="858"/>
      <c r="O171" s="858"/>
      <c r="P171" s="858"/>
      <c r="Q171" s="858"/>
      <c r="R171" s="858"/>
      <c r="S171" s="858"/>
      <c r="T171" s="858"/>
      <c r="U171" s="858"/>
      <c r="V171" s="858"/>
      <c r="W171" s="858"/>
      <c r="X171" s="858"/>
      <c r="Y171" s="858"/>
      <c r="Z171" s="858"/>
      <c r="AA171" s="858"/>
      <c r="AB171" s="858"/>
      <c r="AC171" s="858"/>
      <c r="AD171" s="859"/>
      <c r="AE171" s="36"/>
      <c r="AF171" s="79"/>
      <c r="AG171" s="65">
        <f t="shared" si="6"/>
        <v>0</v>
      </c>
    </row>
    <row r="172" spans="2:45" ht="31.5" customHeight="1" x14ac:dyDescent="0.25">
      <c r="C172" s="585" t="s">
        <v>107</v>
      </c>
      <c r="D172" s="586"/>
      <c r="E172" s="586"/>
      <c r="F172" s="586"/>
      <c r="G172" s="586"/>
      <c r="H172" s="586"/>
      <c r="I172" s="586"/>
      <c r="J172" s="586"/>
      <c r="K172" s="586"/>
      <c r="L172" s="586"/>
      <c r="M172" s="561"/>
      <c r="N172" s="561"/>
      <c r="O172" s="561"/>
      <c r="P172" s="561"/>
      <c r="Q172" s="561"/>
      <c r="R172" s="561"/>
      <c r="S172" s="561"/>
      <c r="T172" s="561"/>
      <c r="U172" s="561"/>
      <c r="V172" s="561"/>
      <c r="W172" s="561"/>
      <c r="X172" s="561"/>
      <c r="Y172" s="561"/>
      <c r="Z172" s="561"/>
      <c r="AA172" s="561"/>
      <c r="AB172" s="561"/>
      <c r="AC172" s="561"/>
      <c r="AD172" s="587"/>
      <c r="AE172" s="36" t="str">
        <f>IF(AI172=0,AQ172,IF(AJ172=0,AR172,""))</f>
        <v>未選択です</v>
      </c>
      <c r="AF172" s="79" t="s">
        <v>109</v>
      </c>
      <c r="AG172" s="65">
        <f t="shared" si="6"/>
        <v>1</v>
      </c>
      <c r="AH172" s="65" t="str">
        <f>IF(AH$44=1,"PL_書類_技術士補",IF(AH$36=1,"PL_書類_一次合格","PL_書類_JABEE"))</f>
        <v>PL_書類_JABEE</v>
      </c>
      <c r="AI172" s="65">
        <f>LEN(M172)</f>
        <v>0</v>
      </c>
      <c r="AJ172" s="65">
        <f ca="1">IFERROR(MATCH(M172,INDIRECT(AH172),0),0)</f>
        <v>0</v>
      </c>
      <c r="AQ172" s="65" t="s">
        <v>10180</v>
      </c>
      <c r="AR172" s="65" t="s">
        <v>10183</v>
      </c>
    </row>
    <row r="173" spans="2:45" ht="31.5" hidden="1" customHeight="1" x14ac:dyDescent="0.25">
      <c r="C173" s="585" t="s">
        <v>108</v>
      </c>
      <c r="D173" s="586"/>
      <c r="E173" s="586"/>
      <c r="F173" s="586"/>
      <c r="G173" s="586"/>
      <c r="H173" s="586"/>
      <c r="I173" s="586"/>
      <c r="J173" s="586"/>
      <c r="K173" s="586"/>
      <c r="L173" s="586"/>
      <c r="M173" s="592"/>
      <c r="N173" s="592"/>
      <c r="O173" s="592"/>
      <c r="P173" s="592"/>
      <c r="Q173" s="592"/>
      <c r="R173" s="592"/>
      <c r="S173" s="592"/>
      <c r="T173" s="592"/>
      <c r="U173" s="592"/>
      <c r="V173" s="592"/>
      <c r="W173" s="592"/>
      <c r="X173" s="592"/>
      <c r="Y173" s="592"/>
      <c r="Z173" s="592"/>
      <c r="AA173" s="592"/>
      <c r="AB173" s="592"/>
      <c r="AC173" s="592"/>
      <c r="AD173" s="593"/>
      <c r="AE173" s="36"/>
      <c r="AF173" s="79"/>
    </row>
    <row r="174" spans="2:45" ht="31.5" customHeight="1" x14ac:dyDescent="0.25">
      <c r="C174" s="854" t="s">
        <v>11470</v>
      </c>
      <c r="D174" s="855"/>
      <c r="E174" s="855"/>
      <c r="F174" s="855"/>
      <c r="G174" s="855"/>
      <c r="H174" s="855"/>
      <c r="I174" s="855"/>
      <c r="J174" s="855"/>
      <c r="K174" s="855"/>
      <c r="L174" s="856"/>
      <c r="M174" s="561"/>
      <c r="N174" s="561"/>
      <c r="O174" s="561"/>
      <c r="P174" s="561"/>
      <c r="Q174" s="561"/>
      <c r="R174" s="561"/>
      <c r="S174" s="561"/>
      <c r="T174" s="561"/>
      <c r="U174" s="561"/>
      <c r="V174" s="561"/>
      <c r="W174" s="561"/>
      <c r="X174" s="561"/>
      <c r="Y174" s="561"/>
      <c r="Z174" s="561"/>
      <c r="AA174" s="561"/>
      <c r="AB174" s="561"/>
      <c r="AC174" s="561"/>
      <c r="AD174" s="587"/>
      <c r="AE174" s="36" t="str">
        <f>IF(AH174=0,"",IF(AI174=0,AQ174,IF(AJ174=0,AR174,"")))</f>
        <v/>
      </c>
      <c r="AF174" s="79" t="s">
        <v>109</v>
      </c>
      <c r="AG174" s="65">
        <f t="shared" si="6"/>
        <v>0</v>
      </c>
      <c r="AH174" s="65">
        <f>IF($AH$44=2,1,0)</f>
        <v>0</v>
      </c>
      <c r="AI174" s="65">
        <f>LEN(M174)</f>
        <v>0</v>
      </c>
      <c r="AJ174" s="65">
        <f>IFERROR(MATCH(M174,PL_書類_監督者要件,0),0)</f>
        <v>0</v>
      </c>
      <c r="AQ174" s="65" t="s">
        <v>10180</v>
      </c>
      <c r="AR174" s="65" t="s">
        <v>10183</v>
      </c>
    </row>
    <row r="175" spans="2:45" ht="31.5" customHeight="1" x14ac:dyDescent="0.25">
      <c r="C175" s="585" t="s">
        <v>110</v>
      </c>
      <c r="D175" s="586"/>
      <c r="E175" s="586"/>
      <c r="F175" s="586"/>
      <c r="G175" s="586"/>
      <c r="H175" s="586"/>
      <c r="I175" s="586"/>
      <c r="J175" s="586"/>
      <c r="K175" s="586"/>
      <c r="L175" s="586"/>
      <c r="M175" s="561"/>
      <c r="N175" s="561"/>
      <c r="O175" s="561"/>
      <c r="P175" s="561"/>
      <c r="Q175" s="561"/>
      <c r="R175" s="561"/>
      <c r="S175" s="561"/>
      <c r="T175" s="561"/>
      <c r="U175" s="561"/>
      <c r="V175" s="561"/>
      <c r="W175" s="561"/>
      <c r="X175" s="561"/>
      <c r="Y175" s="561"/>
      <c r="Z175" s="561"/>
      <c r="AA175" s="561"/>
      <c r="AB175" s="561"/>
      <c r="AC175" s="561"/>
      <c r="AD175" s="587"/>
      <c r="AE175" s="36" t="str">
        <f>IF(AH175=0,"",IF(AI175=0,AQ175,IF(AJ175=0,AR175,"")))</f>
        <v/>
      </c>
      <c r="AF175" s="79" t="s">
        <v>109</v>
      </c>
      <c r="AG175" s="65">
        <f t="shared" si="6"/>
        <v>0</v>
      </c>
      <c r="AH175" s="65">
        <f>IF(AND(AI$30=1,AI$48=1,AM175=1),1,0)</f>
        <v>0</v>
      </c>
      <c r="AI175" s="65">
        <f>LEN(M175)</f>
        <v>0</v>
      </c>
      <c r="AJ175" s="65">
        <f>IFERROR(MATCH(M175,PL_書類_大学院,0),0)</f>
        <v>0</v>
      </c>
      <c r="AL175" s="65">
        <f>INT(AO105/12)</f>
        <v>0</v>
      </c>
      <c r="AM175" s="65">
        <f>IF(AH$44=3,IF(AL175&lt;AK$5,1,0),IF(AL175&lt;AJ$5,1,0))</f>
        <v>1</v>
      </c>
      <c r="AQ175" s="65" t="s">
        <v>10180</v>
      </c>
      <c r="AR175" s="65" t="s">
        <v>10183</v>
      </c>
    </row>
    <row r="176" spans="2:45" ht="31.5" x14ac:dyDescent="0.25">
      <c r="C176" s="585" t="s">
        <v>11511</v>
      </c>
      <c r="D176" s="586"/>
      <c r="E176" s="586"/>
      <c r="F176" s="586"/>
      <c r="G176" s="586"/>
      <c r="H176" s="586"/>
      <c r="I176" s="586"/>
      <c r="J176" s="586"/>
      <c r="K176" s="586"/>
      <c r="L176" s="586"/>
      <c r="M176" s="561"/>
      <c r="N176" s="561"/>
      <c r="O176" s="561"/>
      <c r="P176" s="561"/>
      <c r="Q176" s="561"/>
      <c r="R176" s="561"/>
      <c r="S176" s="561"/>
      <c r="T176" s="561"/>
      <c r="U176" s="561"/>
      <c r="V176" s="561"/>
      <c r="W176" s="561"/>
      <c r="X176" s="561"/>
      <c r="Y176" s="561"/>
      <c r="Z176" s="561"/>
      <c r="AA176" s="561"/>
      <c r="AB176" s="561"/>
      <c r="AC176" s="561"/>
      <c r="AD176" s="587"/>
      <c r="AE176" s="36" t="str">
        <f>IF(AH176=0,AQ176,IF(AI176=0,AR176,""))</f>
        <v>未選択です</v>
      </c>
      <c r="AF176" s="131" t="s">
        <v>11459</v>
      </c>
      <c r="AG176" s="65">
        <f t="shared" si="6"/>
        <v>1</v>
      </c>
      <c r="AH176" s="65">
        <f>LEN(M176)</f>
        <v>0</v>
      </c>
      <c r="AI176" s="65">
        <f>IFERROR(MATCH(M176,PL_書類_押印省略,0),0)</f>
        <v>0</v>
      </c>
      <c r="AQ176" s="65" t="s">
        <v>10180</v>
      </c>
      <c r="AR176" s="65" t="s">
        <v>10183</v>
      </c>
    </row>
    <row r="177" spans="2:47" ht="31.5" customHeight="1" thickBot="1" x14ac:dyDescent="0.3">
      <c r="C177" s="588" t="s">
        <v>111</v>
      </c>
      <c r="D177" s="589"/>
      <c r="E177" s="589"/>
      <c r="F177" s="589"/>
      <c r="G177" s="589"/>
      <c r="H177" s="589"/>
      <c r="I177" s="589"/>
      <c r="J177" s="589"/>
      <c r="K177" s="589"/>
      <c r="L177" s="589"/>
      <c r="M177" s="590"/>
      <c r="N177" s="590"/>
      <c r="O177" s="590"/>
      <c r="P177" s="590"/>
      <c r="Q177" s="590"/>
      <c r="R177" s="590"/>
      <c r="S177" s="590"/>
      <c r="T177" s="590"/>
      <c r="U177" s="590"/>
      <c r="V177" s="590"/>
      <c r="W177" s="590"/>
      <c r="X177" s="590"/>
      <c r="Y177" s="590"/>
      <c r="Z177" s="590"/>
      <c r="AA177" s="590"/>
      <c r="AB177" s="590"/>
      <c r="AC177" s="590"/>
      <c r="AD177" s="591"/>
      <c r="AE177" s="36" t="str">
        <f>IF(AH177=0,"",IF(AI177=0,AQ177,IF(AJ177=0,AR177,IF(AK177=0,AR177,""))))</f>
        <v/>
      </c>
      <c r="AF177" s="79" t="s">
        <v>109</v>
      </c>
      <c r="AG177" s="65">
        <f t="shared" si="6"/>
        <v>0</v>
      </c>
      <c r="AH177" s="92">
        <f>SUM(AO47,AO39,AO43,AO60,AO63,AO72)</f>
        <v>0</v>
      </c>
      <c r="AI177" s="65">
        <f>LEN(M177)</f>
        <v>0</v>
      </c>
      <c r="AJ177" s="65">
        <f>IFERROR(MATCH(M177,PL_書類_氏名変更,0),0)</f>
        <v>0</v>
      </c>
      <c r="AK177" s="65">
        <f>IF(AND(AH177&gt;0,AJ177&gt;0),1,0)</f>
        <v>0</v>
      </c>
      <c r="AQ177" s="65" t="s">
        <v>10180</v>
      </c>
      <c r="AR177" s="65" t="s">
        <v>10183</v>
      </c>
    </row>
    <row r="179" spans="2:47" ht="24" customHeight="1" x14ac:dyDescent="0.25">
      <c r="AE179" s="121" t="str">
        <f>AE5</f>
        <v>エラーがあります。エラーを解消してください。</v>
      </c>
    </row>
    <row r="180" spans="2:47" ht="24" customHeight="1" x14ac:dyDescent="0.25">
      <c r="B180" s="133" t="s">
        <v>11462</v>
      </c>
    </row>
    <row r="181" spans="2:47" ht="24" customHeight="1" x14ac:dyDescent="0.25">
      <c r="B181" s="134" t="s">
        <v>11463</v>
      </c>
    </row>
    <row r="182" spans="2:47" ht="24" customHeight="1" x14ac:dyDescent="0.25">
      <c r="B182" s="135" t="s">
        <v>11464</v>
      </c>
    </row>
    <row r="183" spans="2:47" ht="24" customHeight="1" x14ac:dyDescent="0.25">
      <c r="B183" s="135" t="s">
        <v>11465</v>
      </c>
    </row>
    <row r="185" spans="2:47" ht="24" customHeight="1" x14ac:dyDescent="0.25">
      <c r="B185" s="77" t="s">
        <v>11460</v>
      </c>
      <c r="AE185" s="125" t="s">
        <v>30</v>
      </c>
      <c r="AF185" s="126" t="s">
        <v>83</v>
      </c>
    </row>
    <row r="186" spans="2:47" ht="24" customHeight="1" x14ac:dyDescent="0.25">
      <c r="C186" s="572" t="s">
        <v>99</v>
      </c>
      <c r="D186" s="573"/>
      <c r="E186" s="573"/>
      <c r="F186" s="573"/>
      <c r="G186" s="574"/>
      <c r="H186" s="554" t="s">
        <v>100</v>
      </c>
      <c r="I186" s="554"/>
      <c r="J186" s="555"/>
      <c r="K186" s="555"/>
      <c r="L186" s="555"/>
      <c r="M186" s="556"/>
      <c r="N186" s="557"/>
      <c r="O186" s="557"/>
      <c r="P186" s="116" t="s">
        <v>17</v>
      </c>
      <c r="Q186" s="557"/>
      <c r="R186" s="557"/>
      <c r="S186" s="116" t="s">
        <v>18</v>
      </c>
      <c r="T186" s="557"/>
      <c r="U186" s="557"/>
      <c r="V186" s="558" t="s">
        <v>104</v>
      </c>
      <c r="W186" s="559"/>
      <c r="X186" s="560" t="str">
        <f>IF(LEN(M186)=0,"",DATE(M186,AN186,AO186))</f>
        <v/>
      </c>
      <c r="Y186" s="560"/>
      <c r="Z186" s="560"/>
      <c r="AA186" s="560"/>
      <c r="AB186" s="560"/>
      <c r="AC186" s="560"/>
      <c r="AD186" s="560"/>
      <c r="AE186" s="36" t="str">
        <f>IF(AH186=0,"",IF(AI186=0,AQ186,IF(AJ186=0,AR186,IF(AK186=0,AS186,IF(AL186=0,AT186,"")))))</f>
        <v/>
      </c>
      <c r="AF186" s="79" t="s">
        <v>112</v>
      </c>
      <c r="AG186" s="65">
        <f t="shared" si="6"/>
        <v>0</v>
      </c>
      <c r="AH186" s="65">
        <f t="shared" ref="AH186:AH187" si="7">IF(AND(AI$176=1,AH$44=1),1,0)</f>
        <v>0</v>
      </c>
      <c r="AI186" s="65">
        <f>IF(OR(LEN(M186)=0,LEN(Q186)=0,LEN(T186)=0),0,1)</f>
        <v>0</v>
      </c>
      <c r="AJ186" s="65">
        <f>IF(T186&gt;AP186,0,1)</f>
        <v>1</v>
      </c>
      <c r="AK186" s="65">
        <f ca="1">IF(X186&gt;AI$5,1,0)</f>
        <v>1</v>
      </c>
      <c r="AL186" s="65">
        <f>IF(AND(AH$44=1,AN105=AL$5),IF(TEXT(X46,"mmdd")&gt;TEXT(X186,"mmdd"),0,1),1)</f>
        <v>1</v>
      </c>
      <c r="AN186" s="65">
        <f>IF(LEN(Q186)=0,1,Q186)</f>
        <v>1</v>
      </c>
      <c r="AO186" s="65">
        <f>IF(LEN(T186)=0,1,T186)</f>
        <v>1</v>
      </c>
      <c r="AP186" s="65">
        <f>IF(AND(ISNUMBER(M186),ISNUMBER(Q186)),DAY(DATE(M186,Q186+1,0)),31)</f>
        <v>31</v>
      </c>
      <c r="AQ186" s="65" t="s">
        <v>10184</v>
      </c>
      <c r="AR186" s="65" t="s">
        <v>10186</v>
      </c>
      <c r="AS186" s="65" t="s">
        <v>11262</v>
      </c>
      <c r="AT186" s="65" t="s">
        <v>11266</v>
      </c>
    </row>
    <row r="187" spans="2:47" ht="24" customHeight="1" x14ac:dyDescent="0.25">
      <c r="C187" s="575"/>
      <c r="D187" s="576"/>
      <c r="E187" s="576"/>
      <c r="F187" s="576"/>
      <c r="G187" s="577"/>
      <c r="H187" s="554" t="s">
        <v>93</v>
      </c>
      <c r="I187" s="554"/>
      <c r="J187" s="555"/>
      <c r="K187" s="555"/>
      <c r="L187" s="555"/>
      <c r="M187" s="561"/>
      <c r="N187" s="561"/>
      <c r="O187" s="561"/>
      <c r="P187" s="561"/>
      <c r="Q187" s="561"/>
      <c r="R187" s="561"/>
      <c r="S187" s="561"/>
      <c r="T187" s="561"/>
      <c r="U187" s="561"/>
      <c r="V187" s="561"/>
      <c r="W187" s="561"/>
      <c r="X187" s="561"/>
      <c r="Y187" s="561"/>
      <c r="Z187" s="561"/>
      <c r="AA187" s="561"/>
      <c r="AB187" s="561"/>
      <c r="AC187" s="561"/>
      <c r="AD187" s="561"/>
      <c r="AE187" s="36" t="str">
        <f>IF(AH187=0,"",IF(AI187=0,AQ187,IF(AI187&gt;30,AR187,IF(AJ187=0,AS187,""))))</f>
        <v/>
      </c>
      <c r="AF187" s="79" t="s">
        <v>11365</v>
      </c>
      <c r="AG187" s="65">
        <f t="shared" si="6"/>
        <v>0</v>
      </c>
      <c r="AH187" s="65">
        <f t="shared" si="7"/>
        <v>0</v>
      </c>
      <c r="AI187" s="65">
        <f>LEN(M187)</f>
        <v>0</v>
      </c>
      <c r="AJ187" s="65">
        <f>IF(M187=DBCS(M187),1,0)</f>
        <v>1</v>
      </c>
      <c r="AQ187" s="65" t="s">
        <v>10182</v>
      </c>
      <c r="AR187" s="93" t="str">
        <f>AI187&amp;"文字です。16文字以内にしてください。"</f>
        <v>0文字です。16文字以内にしてください。</v>
      </c>
      <c r="AS187" s="65" t="s">
        <v>11331</v>
      </c>
    </row>
    <row r="188" spans="2:47" ht="24" customHeight="1" x14ac:dyDescent="0.25">
      <c r="C188" s="575"/>
      <c r="D188" s="576"/>
      <c r="E188" s="576"/>
      <c r="F188" s="576"/>
      <c r="G188" s="577"/>
      <c r="H188" s="554" t="s">
        <v>96</v>
      </c>
      <c r="I188" s="554"/>
      <c r="J188" s="555"/>
      <c r="K188" s="555"/>
      <c r="L188" s="555"/>
      <c r="M188" s="848"/>
      <c r="N188" s="848"/>
      <c r="O188" s="848"/>
      <c r="P188" s="848"/>
      <c r="Q188" s="848"/>
      <c r="R188" s="848"/>
      <c r="S188" s="848"/>
      <c r="T188" s="848"/>
      <c r="U188" s="565"/>
      <c r="V188" s="565"/>
      <c r="W188" s="565"/>
      <c r="X188" s="565"/>
      <c r="Y188" s="565"/>
      <c r="Z188" s="565"/>
      <c r="AA188" s="565"/>
      <c r="AB188" s="565"/>
      <c r="AC188" s="565"/>
      <c r="AD188" s="565"/>
      <c r="AE188" s="36" t="str">
        <f>IF(AH188=0,"",IF(AI188=0,AQ188,""))</f>
        <v/>
      </c>
      <c r="AF188" s="120" t="s">
        <v>11466</v>
      </c>
      <c r="AG188" s="65">
        <f>IF(AE188="",0,IF(LEFT(AE188,4)="【注意】",0,1))</f>
        <v>0</v>
      </c>
      <c r="AH188" s="65">
        <f>IF(AND(AI$176=1,AH$44=1),1,0)</f>
        <v>0</v>
      </c>
      <c r="AI188" s="65">
        <f>IFERROR(MATCH(M188,PL03_部門名,0),0)</f>
        <v>0</v>
      </c>
      <c r="AJ188" s="65">
        <v>0</v>
      </c>
      <c r="AQ188" s="65" t="s">
        <v>10180</v>
      </c>
    </row>
    <row r="189" spans="2:47" ht="24" customHeight="1" x14ac:dyDescent="0.25">
      <c r="C189" s="575"/>
      <c r="D189" s="576"/>
      <c r="E189" s="576"/>
      <c r="F189" s="576"/>
      <c r="G189" s="577"/>
      <c r="H189" s="554" t="s">
        <v>97</v>
      </c>
      <c r="I189" s="554"/>
      <c r="J189" s="555"/>
      <c r="K189" s="555"/>
      <c r="L189" s="555"/>
      <c r="M189" s="846"/>
      <c r="N189" s="846"/>
      <c r="O189" s="846"/>
      <c r="P189" s="846"/>
      <c r="Q189" s="846"/>
      <c r="R189" s="846"/>
      <c r="S189" s="717"/>
      <c r="T189" s="717"/>
      <c r="U189" s="717"/>
      <c r="V189" s="717"/>
      <c r="W189" s="717"/>
      <c r="X189" s="717"/>
      <c r="Y189" s="717"/>
      <c r="Z189" s="717"/>
      <c r="AA189" s="717"/>
      <c r="AB189" s="717"/>
      <c r="AC189" s="717"/>
      <c r="AD189" s="717"/>
      <c r="AE189" s="36" t="str">
        <f>IF(AI189=0,"",IF(AJ189=0,AQ189,""))</f>
        <v/>
      </c>
      <c r="AF189" s="120" t="s">
        <v>11410</v>
      </c>
      <c r="AG189" s="65">
        <f>IF(AE189="",0,IF(LEFT(AE189,4)="【注意】",0,1))</f>
        <v>0</v>
      </c>
      <c r="AH189" s="65">
        <f t="shared" ref="AH189:AH193" si="8">IF(AND(AI$176=1,AH$44=1),1,0)</f>
        <v>0</v>
      </c>
      <c r="AI189" s="65">
        <f>IF(AND($AL$5&gt;0,$AH$44=1),1,0)</f>
        <v>0</v>
      </c>
      <c r="AJ189" s="65">
        <f>LEN(M189)</f>
        <v>0</v>
      </c>
      <c r="AM189" s="65">
        <v>0</v>
      </c>
      <c r="AP189" s="65">
        <f>MAX_技術士登録番号+1000</f>
        <v>97494</v>
      </c>
      <c r="AQ189" s="65" t="s">
        <v>10182</v>
      </c>
    </row>
    <row r="190" spans="2:47" ht="24" customHeight="1" x14ac:dyDescent="0.25">
      <c r="C190" s="575"/>
      <c r="D190" s="576"/>
      <c r="E190" s="576"/>
      <c r="F190" s="576"/>
      <c r="G190" s="577"/>
      <c r="H190" s="554" t="s">
        <v>98</v>
      </c>
      <c r="I190" s="554"/>
      <c r="J190" s="555"/>
      <c r="K190" s="555"/>
      <c r="L190" s="555"/>
      <c r="M190" s="561"/>
      <c r="N190" s="561"/>
      <c r="O190" s="561"/>
      <c r="P190" s="561"/>
      <c r="Q190" s="561"/>
      <c r="R190" s="561"/>
      <c r="S190" s="561"/>
      <c r="T190" s="561"/>
      <c r="U190" s="561"/>
      <c r="V190" s="561"/>
      <c r="W190" s="561"/>
      <c r="X190" s="561"/>
      <c r="Y190" s="561"/>
      <c r="Z190" s="561"/>
      <c r="AA190" s="561"/>
      <c r="AB190" s="561"/>
      <c r="AC190" s="561"/>
      <c r="AD190" s="561"/>
      <c r="AE190" s="36" t="str">
        <f>IF(AH190=0,"",IF(AI190=0,AQ190,IF(AI190&gt;AJ190,AR190,IF(AK190=0,AS190,IF(AL190=0,AT190,IF(AM190=0,AU190,""))))))</f>
        <v/>
      </c>
      <c r="AF190" s="120" t="s">
        <v>11385</v>
      </c>
      <c r="AG190" s="65">
        <f>IF(AE190="",0,IF(LEFT(AE190,4)="【注意】",0,1))</f>
        <v>0</v>
      </c>
      <c r="AH190" s="65">
        <f t="shared" si="8"/>
        <v>0</v>
      </c>
      <c r="AI190" s="65">
        <f>LEN(M190)</f>
        <v>0</v>
      </c>
      <c r="AJ190" s="114">
        <v>20</v>
      </c>
      <c r="AK190" s="114">
        <v>0</v>
      </c>
      <c r="AL190" s="71">
        <f>IF(AJ190=40,1,IF(M190=DBCS(M190),1,0))</f>
        <v>1</v>
      </c>
      <c r="AM190" s="65">
        <f>IF(SUBSTITUTE(ASC(M190)," ","")=SUBSTITUTE(ASC($H$13)," ",""),0,1)</f>
        <v>0</v>
      </c>
      <c r="AQ190" s="65" t="s">
        <v>10182</v>
      </c>
      <c r="AR190" s="93" t="str">
        <f>AI190&amp;"文字です。"&amp;AJ190&amp;"文字以内にしてください。"</f>
        <v>0文字です。20文字以内にしてください。</v>
      </c>
      <c r="AS190" s="65" t="s">
        <v>10187</v>
      </c>
      <c r="AT190" s="65" t="s">
        <v>11331</v>
      </c>
      <c r="AU190" s="65" t="s">
        <v>11281</v>
      </c>
    </row>
    <row r="191" spans="2:47" ht="24" customHeight="1" x14ac:dyDescent="0.25">
      <c r="C191" s="575"/>
      <c r="D191" s="576"/>
      <c r="E191" s="576"/>
      <c r="F191" s="576"/>
      <c r="G191" s="577"/>
      <c r="H191" s="553" t="s">
        <v>35</v>
      </c>
      <c r="I191" s="553"/>
      <c r="J191" s="553"/>
      <c r="K191" s="553"/>
      <c r="L191" s="553"/>
      <c r="M191" s="562"/>
      <c r="N191" s="563"/>
      <c r="O191" s="563"/>
      <c r="P191" s="82" t="s">
        <v>27</v>
      </c>
      <c r="Q191" s="563"/>
      <c r="R191" s="563"/>
      <c r="S191" s="563"/>
      <c r="T191" s="82" t="s">
        <v>27</v>
      </c>
      <c r="U191" s="563"/>
      <c r="V191" s="563"/>
      <c r="W191" s="564"/>
      <c r="X191" s="565"/>
      <c r="Y191" s="565"/>
      <c r="Z191" s="565"/>
      <c r="AA191" s="565"/>
      <c r="AB191" s="565"/>
      <c r="AC191" s="565"/>
      <c r="AD191" s="565"/>
      <c r="AE191" s="36" t="str">
        <f>IF(AH191=0,"",IF(AI191=0,AQ191,IF(AJ191=0,AR191,"")))</f>
        <v/>
      </c>
      <c r="AF191" s="79" t="s">
        <v>38</v>
      </c>
      <c r="AG191" s="65">
        <f t="shared" si="6"/>
        <v>0</v>
      </c>
      <c r="AH191" s="65">
        <f t="shared" si="8"/>
        <v>0</v>
      </c>
      <c r="AI191" s="65">
        <f>IF(OR(LEN(M191)=0,LEN(Q191)=0,LEN(U191)=0),0,1)</f>
        <v>0</v>
      </c>
      <c r="AJ191" s="114">
        <v>0</v>
      </c>
      <c r="AQ191" s="65" t="s">
        <v>10184</v>
      </c>
      <c r="AR191" s="65" t="s">
        <v>11156</v>
      </c>
    </row>
    <row r="192" spans="2:47" ht="24" customHeight="1" x14ac:dyDescent="0.25">
      <c r="C192" s="575"/>
      <c r="D192" s="576"/>
      <c r="E192" s="576"/>
      <c r="F192" s="576"/>
      <c r="G192" s="577"/>
      <c r="H192" s="553" t="s">
        <v>36</v>
      </c>
      <c r="I192" s="553"/>
      <c r="J192" s="553"/>
      <c r="K192" s="553"/>
      <c r="L192" s="553"/>
      <c r="M192" s="543"/>
      <c r="N192" s="544"/>
      <c r="O192" s="544"/>
      <c r="P192" s="544"/>
      <c r="Q192" s="544"/>
      <c r="R192" s="544"/>
      <c r="S192" s="544"/>
      <c r="T192" s="544"/>
      <c r="U192" s="544"/>
      <c r="V192" s="544"/>
      <c r="W192" s="94" t="s">
        <v>11314</v>
      </c>
      <c r="X192" s="545"/>
      <c r="Y192" s="545"/>
      <c r="Z192" s="545"/>
      <c r="AA192" s="545"/>
      <c r="AB192" s="545"/>
      <c r="AC192" s="545"/>
      <c r="AD192" s="581"/>
      <c r="AE192" s="95" t="str">
        <f>IF(AH192=0,"",IF(AI192=0,AQ192,IF(AJ192&gt;32,AR192,IF(AK192&gt;50,AS192,IF(AK192&lt;&gt;AL192,AT192,IF(AM192=0,AU192,""))))))</f>
        <v/>
      </c>
      <c r="AF192" s="79" t="s">
        <v>11340</v>
      </c>
      <c r="AG192" s="65">
        <f t="shared" si="6"/>
        <v>0</v>
      </c>
      <c r="AH192" s="65">
        <f t="shared" si="8"/>
        <v>0</v>
      </c>
      <c r="AI192" s="65">
        <f>IF(OR(LEN(M192)=0,LEN(X192)=0),0,1)</f>
        <v>0</v>
      </c>
      <c r="AJ192" s="65">
        <f>LEN(M192)</f>
        <v>0</v>
      </c>
      <c r="AK192" s="69">
        <f>LEN(M192)+LEN(X192)+1</f>
        <v>1</v>
      </c>
      <c r="AL192" s="69">
        <f>LENB(M192)+LENB(X192)+1</f>
        <v>1</v>
      </c>
      <c r="AM192" s="114">
        <v>0</v>
      </c>
      <c r="AQ192" s="65" t="s">
        <v>10184</v>
      </c>
      <c r="AR192" s="93" t="str">
        <f>"@の前の文字数が"&amp;AJ192&amp;"文字です。32文字以内にしてください。"</f>
        <v>@の前の文字数が0文字です。32文字以内にしてください。</v>
      </c>
      <c r="AS192" s="93" t="str">
        <f>AK192&amp;"文字です。50文字以内にしてください。"</f>
        <v>1文字です。50文字以内にしてください。</v>
      </c>
      <c r="AT192" s="65" t="s">
        <v>11158</v>
      </c>
      <c r="AU192" s="65" t="s">
        <v>11159</v>
      </c>
    </row>
    <row r="193" spans="3:47" ht="24" customHeight="1" x14ac:dyDescent="0.25">
      <c r="C193" s="578"/>
      <c r="D193" s="579"/>
      <c r="E193" s="579"/>
      <c r="F193" s="579"/>
      <c r="G193" s="580"/>
      <c r="H193" s="553" t="s">
        <v>37</v>
      </c>
      <c r="I193" s="553"/>
      <c r="J193" s="553"/>
      <c r="K193" s="553"/>
      <c r="L193" s="553"/>
      <c r="M193" s="543"/>
      <c r="N193" s="544"/>
      <c r="O193" s="544"/>
      <c r="P193" s="544"/>
      <c r="Q193" s="544"/>
      <c r="R193" s="544"/>
      <c r="S193" s="544"/>
      <c r="T193" s="544"/>
      <c r="U193" s="544"/>
      <c r="V193" s="544"/>
      <c r="W193" s="94" t="s">
        <v>11314</v>
      </c>
      <c r="X193" s="545"/>
      <c r="Y193" s="545"/>
      <c r="Z193" s="545"/>
      <c r="AA193" s="545"/>
      <c r="AB193" s="545"/>
      <c r="AC193" s="545"/>
      <c r="AD193" s="581"/>
      <c r="AE193" s="95" t="str">
        <f>IF(AH193=0,"",IF(AI193=0,AQ193,IF(AJ193=0,AR193,"")))</f>
        <v/>
      </c>
      <c r="AF193" s="79" t="s">
        <v>39</v>
      </c>
      <c r="AG193" s="65">
        <f t="shared" si="6"/>
        <v>0</v>
      </c>
      <c r="AH193" s="65">
        <f t="shared" si="8"/>
        <v>0</v>
      </c>
      <c r="AI193" s="65">
        <f>IF(OR(LEN(M193)=0,LEN(X193)=0),0,1)</f>
        <v>0</v>
      </c>
      <c r="AJ193" s="65">
        <f>IF(AND(M192=M193,X192=X193),1,0)</f>
        <v>1</v>
      </c>
      <c r="AQ193" s="65" t="s">
        <v>10184</v>
      </c>
      <c r="AR193" s="65" t="s">
        <v>11157</v>
      </c>
    </row>
    <row r="194" spans="3:47" ht="24" customHeight="1" x14ac:dyDescent="0.25">
      <c r="C194" s="572" t="s">
        <v>10169</v>
      </c>
      <c r="D194" s="573"/>
      <c r="E194" s="573"/>
      <c r="F194" s="573"/>
      <c r="G194" s="574"/>
      <c r="H194" s="554" t="s">
        <v>100</v>
      </c>
      <c r="I194" s="554"/>
      <c r="J194" s="555"/>
      <c r="K194" s="555"/>
      <c r="L194" s="555"/>
      <c r="M194" s="556"/>
      <c r="N194" s="557"/>
      <c r="O194" s="557"/>
      <c r="P194" s="118" t="s">
        <v>17</v>
      </c>
      <c r="Q194" s="557"/>
      <c r="R194" s="557"/>
      <c r="S194" s="118" t="s">
        <v>18</v>
      </c>
      <c r="T194" s="557"/>
      <c r="U194" s="557"/>
      <c r="V194" s="558" t="s">
        <v>104</v>
      </c>
      <c r="W194" s="559"/>
      <c r="X194" s="560" t="str">
        <f>IF(LEN(M194)=0,"",DATE(M194,AN194,AO194))</f>
        <v/>
      </c>
      <c r="Y194" s="560"/>
      <c r="Z194" s="560"/>
      <c r="AA194" s="560"/>
      <c r="AB194" s="560"/>
      <c r="AC194" s="560"/>
      <c r="AD194" s="560"/>
      <c r="AE194" s="36" t="str">
        <f>IF(AH194=0,"",IF(AI194=0,AQ194,IF(AJ194=0,AR194,IF(AK194=0,AS194,""))))</f>
        <v/>
      </c>
      <c r="AF194" s="79" t="s">
        <v>112</v>
      </c>
      <c r="AG194" s="65">
        <f t="shared" ref="AG194:AG200" si="9">IF(AE194="",0,IF(LEFT(AE194,4)="【注意】",0,1))</f>
        <v>0</v>
      </c>
      <c r="AH194" s="65">
        <f t="shared" ref="AH194:AH195" si="10">IF(AND(AI$176=1,AH$44=2),1,0)</f>
        <v>0</v>
      </c>
      <c r="AI194" s="65">
        <f>IF(OR(LEN(M194)=0,LEN(Q194)=0,LEN(T194)=0),0,1)</f>
        <v>0</v>
      </c>
      <c r="AJ194" s="65">
        <f>IF(T194&gt;AP194,0,1)</f>
        <v>1</v>
      </c>
      <c r="AK194" s="65">
        <f ca="1">IF(X194&gt;AI$5,1,0)</f>
        <v>1</v>
      </c>
      <c r="AN194" s="65">
        <f>IF(LEN(Q194)=0,1,Q194)</f>
        <v>1</v>
      </c>
      <c r="AO194" s="65">
        <f>IF(LEN(T194)=0,1,T194)</f>
        <v>1</v>
      </c>
      <c r="AP194" s="65">
        <f>IF(AND(ISNUMBER(M194),ISNUMBER(Q194)),DAY(DATE(M194,Q194+1,0)),31)</f>
        <v>31</v>
      </c>
      <c r="AQ194" s="65" t="s">
        <v>10184</v>
      </c>
      <c r="AR194" s="65" t="s">
        <v>10186</v>
      </c>
      <c r="AS194" s="65" t="s">
        <v>11262</v>
      </c>
    </row>
    <row r="195" spans="3:47" ht="24" customHeight="1" x14ac:dyDescent="0.25">
      <c r="C195" s="575"/>
      <c r="D195" s="576"/>
      <c r="E195" s="576"/>
      <c r="F195" s="576"/>
      <c r="G195" s="577"/>
      <c r="H195" s="554" t="s">
        <v>93</v>
      </c>
      <c r="I195" s="554"/>
      <c r="J195" s="555"/>
      <c r="K195" s="555"/>
      <c r="L195" s="555"/>
      <c r="M195" s="561"/>
      <c r="N195" s="561"/>
      <c r="O195" s="561"/>
      <c r="P195" s="561"/>
      <c r="Q195" s="561"/>
      <c r="R195" s="561"/>
      <c r="S195" s="561"/>
      <c r="T195" s="561"/>
      <c r="U195" s="561"/>
      <c r="V195" s="561"/>
      <c r="W195" s="561"/>
      <c r="X195" s="561"/>
      <c r="Y195" s="561"/>
      <c r="Z195" s="561"/>
      <c r="AA195" s="561"/>
      <c r="AB195" s="561"/>
      <c r="AC195" s="561"/>
      <c r="AD195" s="561"/>
      <c r="AE195" s="36" t="str">
        <f>IF(AH195=0,"",IF(AI195=0,AQ195,IF(AI195&gt;30,AR195,IF(AJ195=0,AS195,""))))</f>
        <v/>
      </c>
      <c r="AF195" s="79" t="s">
        <v>11365</v>
      </c>
      <c r="AG195" s="65">
        <f t="shared" si="9"/>
        <v>0</v>
      </c>
      <c r="AH195" s="65">
        <f t="shared" si="10"/>
        <v>0</v>
      </c>
      <c r="AI195" s="65">
        <f>LEN(M195)</f>
        <v>0</v>
      </c>
      <c r="AJ195" s="65">
        <v>20</v>
      </c>
      <c r="AK195" s="65">
        <v>0</v>
      </c>
      <c r="AQ195" s="65" t="s">
        <v>10182</v>
      </c>
      <c r="AR195" s="93" t="str">
        <f>AI195&amp;"文字です。16文字以内にしてください。"</f>
        <v>0文字です。16文字以内にしてください。</v>
      </c>
      <c r="AS195" s="65" t="s">
        <v>11331</v>
      </c>
    </row>
    <row r="196" spans="3:47" ht="24" customHeight="1" x14ac:dyDescent="0.25">
      <c r="C196" s="575"/>
      <c r="D196" s="576"/>
      <c r="E196" s="576"/>
      <c r="F196" s="576"/>
      <c r="G196" s="577"/>
      <c r="H196" s="554" t="s">
        <v>11368</v>
      </c>
      <c r="I196" s="554"/>
      <c r="J196" s="555"/>
      <c r="K196" s="555"/>
      <c r="L196" s="555"/>
      <c r="M196" s="847"/>
      <c r="N196" s="847"/>
      <c r="O196" s="847"/>
      <c r="P196" s="847"/>
      <c r="Q196" s="847"/>
      <c r="R196" s="847"/>
      <c r="S196" s="847"/>
      <c r="T196" s="847"/>
      <c r="U196" s="565"/>
      <c r="V196" s="565"/>
      <c r="W196" s="565"/>
      <c r="X196" s="565"/>
      <c r="Y196" s="565"/>
      <c r="Z196" s="565"/>
      <c r="AA196" s="565"/>
      <c r="AB196" s="565"/>
      <c r="AC196" s="565"/>
      <c r="AD196" s="565"/>
      <c r="AE196" s="36" t="str">
        <f>IF(AH196=0,"",IF(AI196=0,AQ196,IF(AI196&gt;10,AR196,IF(AJ196=0,AS196,""))))</f>
        <v/>
      </c>
      <c r="AF196" s="136" t="s">
        <v>11467</v>
      </c>
      <c r="AG196" s="65">
        <f>IF(AE196="",0,IF(LEFT(AE196,4)="【注意】",0,1))</f>
        <v>0</v>
      </c>
      <c r="AH196" s="65">
        <f>IF(AND(AI$176=1,AH$44=2),1,0)</f>
        <v>0</v>
      </c>
      <c r="AI196" s="65">
        <f>LEN(M196)</f>
        <v>0</v>
      </c>
      <c r="AJ196" s="65">
        <f>IF(M196=DBCS(M196),1,0)</f>
        <v>1</v>
      </c>
      <c r="AQ196" s="65" t="s">
        <v>10182</v>
      </c>
      <c r="AR196" s="93" t="str">
        <f>AI196&amp;"文字です。16文字以内にしてください。"</f>
        <v>0文字です。16文字以内にしてください。</v>
      </c>
      <c r="AS196" s="65" t="s">
        <v>11331</v>
      </c>
    </row>
    <row r="197" spans="3:47" ht="24" customHeight="1" x14ac:dyDescent="0.25">
      <c r="C197" s="575"/>
      <c r="D197" s="576"/>
      <c r="E197" s="576"/>
      <c r="F197" s="576"/>
      <c r="G197" s="577"/>
      <c r="H197" s="554" t="s">
        <v>11369</v>
      </c>
      <c r="I197" s="554"/>
      <c r="J197" s="555"/>
      <c r="K197" s="555"/>
      <c r="L197" s="555"/>
      <c r="M197" s="561"/>
      <c r="N197" s="561"/>
      <c r="O197" s="561"/>
      <c r="P197" s="561"/>
      <c r="Q197" s="561"/>
      <c r="R197" s="561"/>
      <c r="S197" s="561"/>
      <c r="T197" s="561"/>
      <c r="U197" s="561"/>
      <c r="V197" s="561"/>
      <c r="W197" s="561"/>
      <c r="X197" s="561"/>
      <c r="Y197" s="561"/>
      <c r="Z197" s="561"/>
      <c r="AA197" s="561"/>
      <c r="AB197" s="561"/>
      <c r="AC197" s="561"/>
      <c r="AD197" s="561"/>
      <c r="AE197" s="36" t="str">
        <f>IF(AH197=0,"",IF(AI197=0,AQ197,IF(AI197&gt;AJ197,AR197,IF(AK197=0,AS197,IF(AL197=0,AT197,IF(AM197=0,AU197,""))))))</f>
        <v/>
      </c>
      <c r="AF197" s="120" t="s">
        <v>11386</v>
      </c>
      <c r="AG197" s="65">
        <f>IF(AE197="",0,IF(LEFT(AE197,4)="【注意】",0,1))</f>
        <v>0</v>
      </c>
      <c r="AH197" s="65">
        <f t="shared" ref="AH197:AH200" si="11">IF(AND(AI$176=1,AH$44=2),1,0)</f>
        <v>0</v>
      </c>
      <c r="AI197" s="65">
        <f>LEN(M197)</f>
        <v>0</v>
      </c>
      <c r="AJ197" s="114">
        <v>20</v>
      </c>
      <c r="AK197" s="114">
        <v>0</v>
      </c>
      <c r="AL197" s="71">
        <f>IF(AJ197=40,1,IF(M197=DBCS(M197),1,0))</f>
        <v>1</v>
      </c>
      <c r="AM197" s="65">
        <f>IF(SUBSTITUTE(ASC(M197)," ","")=SUBSTITUTE(ASC($H$13)," ",""),0,1)</f>
        <v>0</v>
      </c>
      <c r="AQ197" s="65" t="s">
        <v>10182</v>
      </c>
      <c r="AR197" s="93" t="str">
        <f>AI197&amp;"文字です。"&amp;AJ197&amp;"文字以内にしてください。"</f>
        <v>0文字です。20文字以内にしてください。</v>
      </c>
      <c r="AS197" s="65" t="s">
        <v>10187</v>
      </c>
      <c r="AT197" s="65" t="s">
        <v>11331</v>
      </c>
      <c r="AU197" s="65" t="s">
        <v>11281</v>
      </c>
    </row>
    <row r="198" spans="3:47" ht="24" customHeight="1" x14ac:dyDescent="0.25">
      <c r="C198" s="575"/>
      <c r="D198" s="576"/>
      <c r="E198" s="576"/>
      <c r="F198" s="576"/>
      <c r="G198" s="577"/>
      <c r="H198" s="553" t="s">
        <v>35</v>
      </c>
      <c r="I198" s="553"/>
      <c r="J198" s="553"/>
      <c r="K198" s="553"/>
      <c r="L198" s="553"/>
      <c r="M198" s="562"/>
      <c r="N198" s="563"/>
      <c r="O198" s="563"/>
      <c r="P198" s="82" t="s">
        <v>27</v>
      </c>
      <c r="Q198" s="563"/>
      <c r="R198" s="563"/>
      <c r="S198" s="563"/>
      <c r="T198" s="82" t="s">
        <v>27</v>
      </c>
      <c r="U198" s="563"/>
      <c r="V198" s="563"/>
      <c r="W198" s="564"/>
      <c r="X198" s="565"/>
      <c r="Y198" s="565"/>
      <c r="Z198" s="565"/>
      <c r="AA198" s="565"/>
      <c r="AB198" s="565"/>
      <c r="AC198" s="565"/>
      <c r="AD198" s="565"/>
      <c r="AE198" s="36" t="str">
        <f>IF(AH198=0,"",IF(AI198=0,AQ198,IF(AJ198=0,AR198,"")))</f>
        <v/>
      </c>
      <c r="AF198" s="79" t="s">
        <v>38</v>
      </c>
      <c r="AG198" s="65">
        <f t="shared" si="9"/>
        <v>0</v>
      </c>
      <c r="AH198" s="65">
        <f t="shared" si="11"/>
        <v>0</v>
      </c>
      <c r="AI198" s="65">
        <f>IF(OR(LEN(M198)=0,LEN(Q198)=0,LEN(U198)=0),0,1)</f>
        <v>0</v>
      </c>
      <c r="AJ198" s="114">
        <v>0</v>
      </c>
      <c r="AQ198" s="65" t="s">
        <v>10184</v>
      </c>
      <c r="AR198" s="65" t="s">
        <v>11156</v>
      </c>
    </row>
    <row r="199" spans="3:47" ht="24" customHeight="1" x14ac:dyDescent="0.25">
      <c r="C199" s="575"/>
      <c r="D199" s="576"/>
      <c r="E199" s="576"/>
      <c r="F199" s="576"/>
      <c r="G199" s="577"/>
      <c r="H199" s="553" t="s">
        <v>36</v>
      </c>
      <c r="I199" s="553"/>
      <c r="J199" s="553"/>
      <c r="K199" s="553"/>
      <c r="L199" s="553"/>
      <c r="M199" s="543"/>
      <c r="N199" s="544"/>
      <c r="O199" s="544"/>
      <c r="P199" s="544"/>
      <c r="Q199" s="544"/>
      <c r="R199" s="544"/>
      <c r="S199" s="544"/>
      <c r="T199" s="544"/>
      <c r="U199" s="544"/>
      <c r="V199" s="544"/>
      <c r="W199" s="94" t="s">
        <v>11314</v>
      </c>
      <c r="X199" s="545"/>
      <c r="Y199" s="545"/>
      <c r="Z199" s="545"/>
      <c r="AA199" s="545"/>
      <c r="AB199" s="545"/>
      <c r="AC199" s="545"/>
      <c r="AD199" s="581"/>
      <c r="AE199" s="95" t="str">
        <f>IF(AH199=0,"",IF(AI199=0,AQ199,IF(AJ199&gt;32,AR199,IF(AK199&gt;50,AS199,IF(AK199&lt;&gt;AL199,AT199,IF(AM199=0,AU199,""))))))</f>
        <v/>
      </c>
      <c r="AF199" s="79" t="s">
        <v>11340</v>
      </c>
      <c r="AG199" s="65">
        <f t="shared" si="9"/>
        <v>0</v>
      </c>
      <c r="AH199" s="65">
        <f t="shared" si="11"/>
        <v>0</v>
      </c>
      <c r="AI199" s="65">
        <f>IF(OR(LEN(M199)=0,LEN(X199)=0),0,1)</f>
        <v>0</v>
      </c>
      <c r="AJ199" s="65">
        <f>LEN(M199)</f>
        <v>0</v>
      </c>
      <c r="AK199" s="69">
        <f>LEN(M199)+LEN(X199)+1</f>
        <v>1</v>
      </c>
      <c r="AL199" s="69">
        <f>LENB(M199)+LENB(X199)+1</f>
        <v>1</v>
      </c>
      <c r="AM199" s="114">
        <v>0</v>
      </c>
      <c r="AQ199" s="65" t="s">
        <v>10184</v>
      </c>
      <c r="AR199" s="93" t="str">
        <f>"@の前の文字数が"&amp;AJ199&amp;"文字です。32文字以内にしてください。"</f>
        <v>@の前の文字数が0文字です。32文字以内にしてください。</v>
      </c>
      <c r="AS199" s="93" t="str">
        <f>AK199&amp;"文字です。50文字以内にしてください。"</f>
        <v>1文字です。50文字以内にしてください。</v>
      </c>
      <c r="AT199" s="65" t="s">
        <v>11158</v>
      </c>
      <c r="AU199" s="65" t="s">
        <v>11159</v>
      </c>
    </row>
    <row r="200" spans="3:47" ht="24" customHeight="1" x14ac:dyDescent="0.25">
      <c r="C200" s="578"/>
      <c r="D200" s="579"/>
      <c r="E200" s="579"/>
      <c r="F200" s="579"/>
      <c r="G200" s="580"/>
      <c r="H200" s="553" t="s">
        <v>37</v>
      </c>
      <c r="I200" s="553"/>
      <c r="J200" s="553"/>
      <c r="K200" s="553"/>
      <c r="L200" s="553"/>
      <c r="M200" s="543"/>
      <c r="N200" s="544"/>
      <c r="O200" s="544"/>
      <c r="P200" s="544"/>
      <c r="Q200" s="544"/>
      <c r="R200" s="544"/>
      <c r="S200" s="544"/>
      <c r="T200" s="544"/>
      <c r="U200" s="544"/>
      <c r="V200" s="544"/>
      <c r="W200" s="94" t="s">
        <v>11314</v>
      </c>
      <c r="X200" s="545"/>
      <c r="Y200" s="545"/>
      <c r="Z200" s="545"/>
      <c r="AA200" s="545"/>
      <c r="AB200" s="545"/>
      <c r="AC200" s="545"/>
      <c r="AD200" s="581"/>
      <c r="AE200" s="95" t="str">
        <f>IF(AH200=0,"",IF(AI200=0,AQ200,IF(AJ200=0,AR200,"")))</f>
        <v/>
      </c>
      <c r="AF200" s="79" t="s">
        <v>39</v>
      </c>
      <c r="AG200" s="65">
        <f t="shared" si="9"/>
        <v>0</v>
      </c>
      <c r="AH200" s="65">
        <f t="shared" si="11"/>
        <v>0</v>
      </c>
      <c r="AI200" s="65">
        <f>IF(OR(LEN(M200)=0,LEN(X200)=0),0,1)</f>
        <v>0</v>
      </c>
      <c r="AJ200" s="65">
        <f>IF(AND(M199=M200,X199=X200),1,0)</f>
        <v>1</v>
      </c>
      <c r="AQ200" s="65" t="s">
        <v>10184</v>
      </c>
      <c r="AR200" s="65" t="s">
        <v>11157</v>
      </c>
    </row>
    <row r="201" spans="3:47" ht="24" customHeight="1" x14ac:dyDescent="0.25">
      <c r="C201" s="572" t="s">
        <v>10170</v>
      </c>
      <c r="D201" s="573"/>
      <c r="E201" s="573"/>
      <c r="F201" s="573"/>
      <c r="G201" s="574"/>
      <c r="H201" s="554" t="s">
        <v>100</v>
      </c>
      <c r="I201" s="554"/>
      <c r="J201" s="555"/>
      <c r="K201" s="555"/>
      <c r="L201" s="555"/>
      <c r="M201" s="556"/>
      <c r="N201" s="557"/>
      <c r="O201" s="557"/>
      <c r="P201" s="118" t="s">
        <v>17</v>
      </c>
      <c r="Q201" s="557"/>
      <c r="R201" s="557"/>
      <c r="S201" s="118" t="s">
        <v>18</v>
      </c>
      <c r="T201" s="557"/>
      <c r="U201" s="557"/>
      <c r="V201" s="558" t="s">
        <v>104</v>
      </c>
      <c r="W201" s="559"/>
      <c r="X201" s="560" t="str">
        <f>IF(LEN(M201)=0,"",DATE(M201,AN201,AO201))</f>
        <v/>
      </c>
      <c r="Y201" s="560"/>
      <c r="Z201" s="560"/>
      <c r="AA201" s="560"/>
      <c r="AB201" s="560"/>
      <c r="AC201" s="560"/>
      <c r="AD201" s="560"/>
      <c r="AE201" s="36" t="str">
        <f>IF(AH201=0,"",IF(AI201=0,AQ201,IF(AJ201=0,AR201,IF(AK201=0,AS201,""))))</f>
        <v/>
      </c>
      <c r="AF201" s="79" t="s">
        <v>112</v>
      </c>
      <c r="AG201" s="65">
        <f t="shared" ref="AG201:AG207" si="12">IF(AE201="",0,IF(LEFT(AE201,4)="【注意】",0,1))</f>
        <v>0</v>
      </c>
      <c r="AH201" s="65">
        <f t="shared" ref="AH201:AH202" si="13">IF(AND(AI$176=1,AH$44=3),1,0)</f>
        <v>0</v>
      </c>
      <c r="AI201" s="65">
        <f>IF(OR(LEN(M201)=0,LEN(Q201)=0,LEN(T201)=0),0,1)</f>
        <v>0</v>
      </c>
      <c r="AJ201" s="65">
        <f>IF(T201&gt;AP201,0,1)</f>
        <v>1</v>
      </c>
      <c r="AK201" s="65">
        <f ca="1">IF(X201&gt;AI$5,1,0)</f>
        <v>1</v>
      </c>
      <c r="AN201" s="65">
        <f>IF(LEN(Q201)=0,1,Q201)</f>
        <v>1</v>
      </c>
      <c r="AO201" s="65">
        <f>IF(LEN(T201)=0,1,T201)</f>
        <v>1</v>
      </c>
      <c r="AP201" s="65">
        <f>IF(AND(ISNUMBER(M201),ISNUMBER(Q201)),DAY(DATE(M201,Q201+1,0)),31)</f>
        <v>31</v>
      </c>
      <c r="AQ201" s="65" t="s">
        <v>10184</v>
      </c>
      <c r="AR201" s="65" t="s">
        <v>10186</v>
      </c>
      <c r="AS201" s="65" t="s">
        <v>11262</v>
      </c>
    </row>
    <row r="202" spans="3:47" ht="24" customHeight="1" x14ac:dyDescent="0.25">
      <c r="C202" s="575"/>
      <c r="D202" s="576"/>
      <c r="E202" s="576"/>
      <c r="F202" s="576"/>
      <c r="G202" s="577"/>
      <c r="H202" s="554" t="s">
        <v>93</v>
      </c>
      <c r="I202" s="554"/>
      <c r="J202" s="555"/>
      <c r="K202" s="555"/>
      <c r="L202" s="555"/>
      <c r="M202" s="561"/>
      <c r="N202" s="561"/>
      <c r="O202" s="561"/>
      <c r="P202" s="561"/>
      <c r="Q202" s="561"/>
      <c r="R202" s="561"/>
      <c r="S202" s="561"/>
      <c r="T202" s="561"/>
      <c r="U202" s="561"/>
      <c r="V202" s="561"/>
      <c r="W202" s="561"/>
      <c r="X202" s="561"/>
      <c r="Y202" s="561"/>
      <c r="Z202" s="561"/>
      <c r="AA202" s="561"/>
      <c r="AB202" s="561"/>
      <c r="AC202" s="561"/>
      <c r="AD202" s="561"/>
      <c r="AE202" s="36" t="str">
        <f>IF(AH202=0,"",IF(AI202=0,AQ202,IF(AI202&gt;30,AR202,IF(AJ202=0,AS202,""))))</f>
        <v/>
      </c>
      <c r="AF202" s="79" t="s">
        <v>11365</v>
      </c>
      <c r="AG202" s="65">
        <f t="shared" si="12"/>
        <v>0</v>
      </c>
      <c r="AH202" s="65">
        <f t="shared" si="13"/>
        <v>0</v>
      </c>
      <c r="AI202" s="65">
        <f>LEN(M202)</f>
        <v>0</v>
      </c>
      <c r="AJ202" s="65">
        <f>IF(M202=DBCS(M202),1,0)</f>
        <v>1</v>
      </c>
      <c r="AQ202" s="65" t="s">
        <v>10182</v>
      </c>
      <c r="AR202" s="93" t="str">
        <f>AI202&amp;"文字です。16文字以内にしてください。"</f>
        <v>0文字です。16文字以内にしてください。</v>
      </c>
      <c r="AS202" s="65" t="s">
        <v>11331</v>
      </c>
    </row>
    <row r="203" spans="3:47" ht="24" customHeight="1" x14ac:dyDescent="0.25">
      <c r="C203" s="575"/>
      <c r="D203" s="576"/>
      <c r="E203" s="576"/>
      <c r="F203" s="576"/>
      <c r="G203" s="577"/>
      <c r="H203" s="554" t="s">
        <v>94</v>
      </c>
      <c r="I203" s="554"/>
      <c r="J203" s="555"/>
      <c r="K203" s="555"/>
      <c r="L203" s="555"/>
      <c r="M203" s="847"/>
      <c r="N203" s="847"/>
      <c r="O203" s="847"/>
      <c r="P203" s="847"/>
      <c r="Q203" s="847"/>
      <c r="R203" s="847"/>
      <c r="S203" s="847"/>
      <c r="T203" s="847"/>
      <c r="U203" s="565"/>
      <c r="V203" s="565"/>
      <c r="W203" s="565"/>
      <c r="X203" s="565"/>
      <c r="Y203" s="565"/>
      <c r="Z203" s="565"/>
      <c r="AA203" s="565"/>
      <c r="AB203" s="565"/>
      <c r="AC203" s="565"/>
      <c r="AD203" s="565"/>
      <c r="AE203" s="36" t="str">
        <f>IF(AH203=0,"",IF(AI203=0,AQ203,IF(AI203&gt;10,AR203,IF(AJ203=0,AS203,""))))</f>
        <v/>
      </c>
      <c r="AF203" s="79" t="s">
        <v>11366</v>
      </c>
      <c r="AG203" s="65">
        <f>IF(AE203="",0,IF(LEFT(AE203,4)="【注意】",0,1))</f>
        <v>0</v>
      </c>
      <c r="AH203" s="65">
        <f>IF(AND(AI$176=1,AH$44=3),1,0)</f>
        <v>0</v>
      </c>
      <c r="AI203" s="65">
        <f>LEN(M203)</f>
        <v>0</v>
      </c>
      <c r="AJ203" s="65">
        <f>IF(M203=DBCS(M203),1,0)</f>
        <v>1</v>
      </c>
      <c r="AQ203" s="65" t="s">
        <v>10182</v>
      </c>
      <c r="AR203" s="93" t="str">
        <f>AI203&amp;"文字です。16文字以内にしてください。"</f>
        <v>0文字です。16文字以内にしてください。</v>
      </c>
      <c r="AS203" s="65" t="s">
        <v>11331</v>
      </c>
    </row>
    <row r="204" spans="3:47" ht="24" customHeight="1" x14ac:dyDescent="0.25">
      <c r="C204" s="575"/>
      <c r="D204" s="576"/>
      <c r="E204" s="576"/>
      <c r="F204" s="576"/>
      <c r="G204" s="577"/>
      <c r="H204" s="554" t="s">
        <v>95</v>
      </c>
      <c r="I204" s="554"/>
      <c r="J204" s="555"/>
      <c r="K204" s="555"/>
      <c r="L204" s="555"/>
      <c r="M204" s="561"/>
      <c r="N204" s="561"/>
      <c r="O204" s="561"/>
      <c r="P204" s="561"/>
      <c r="Q204" s="561"/>
      <c r="R204" s="561"/>
      <c r="S204" s="561"/>
      <c r="T204" s="561"/>
      <c r="U204" s="561"/>
      <c r="V204" s="561"/>
      <c r="W204" s="561"/>
      <c r="X204" s="561"/>
      <c r="Y204" s="561"/>
      <c r="Z204" s="561"/>
      <c r="AA204" s="561"/>
      <c r="AB204" s="561"/>
      <c r="AC204" s="561"/>
      <c r="AD204" s="561"/>
      <c r="AE204" s="36" t="str">
        <f>IF(AH204=0,"",IF(AI204=0,AQ204,IF(AI204&gt;AJ204,AR204,IF(AK204=0,AS204,IF(AL204=0,AT204,IF(AM204=0,AU204,""))))))</f>
        <v/>
      </c>
      <c r="AF204" s="79" t="s">
        <v>11367</v>
      </c>
      <c r="AG204" s="65">
        <f>IF(AE204="",0,IF(LEFT(AE204,4)="【注意】",0,1))</f>
        <v>0</v>
      </c>
      <c r="AH204" s="65">
        <f t="shared" ref="AH204:AH207" si="14">IF(AND(AI$176=1,AH$44=3),1,0)</f>
        <v>0</v>
      </c>
      <c r="AI204" s="65">
        <f>LEN(M204)</f>
        <v>0</v>
      </c>
      <c r="AJ204" s="114">
        <v>20</v>
      </c>
      <c r="AK204" s="114">
        <v>0</v>
      </c>
      <c r="AL204" s="71">
        <f>IF(AJ204=40,1,IF(M204=DBCS(M204),1,0))</f>
        <v>1</v>
      </c>
      <c r="AM204" s="65">
        <f>IF(SUBSTITUTE(ASC(M204)," ","")=SUBSTITUTE(ASC($H$13)," ",""),0,1)</f>
        <v>0</v>
      </c>
      <c r="AQ204" s="65" t="s">
        <v>10182</v>
      </c>
      <c r="AR204" s="93" t="str">
        <f>AI204&amp;"文字です。"&amp;AJ204&amp;"文字以内にしてください。"</f>
        <v>0文字です。20文字以内にしてください。</v>
      </c>
      <c r="AS204" s="65" t="s">
        <v>10187</v>
      </c>
      <c r="AT204" s="65" t="s">
        <v>11331</v>
      </c>
      <c r="AU204" s="65" t="s">
        <v>11384</v>
      </c>
    </row>
    <row r="205" spans="3:47" ht="24" customHeight="1" x14ac:dyDescent="0.25">
      <c r="C205" s="575"/>
      <c r="D205" s="576"/>
      <c r="E205" s="576"/>
      <c r="F205" s="576"/>
      <c r="G205" s="577"/>
      <c r="H205" s="553" t="s">
        <v>35</v>
      </c>
      <c r="I205" s="553"/>
      <c r="J205" s="553"/>
      <c r="K205" s="553"/>
      <c r="L205" s="553"/>
      <c r="M205" s="562"/>
      <c r="N205" s="563"/>
      <c r="O205" s="563"/>
      <c r="P205" s="82" t="s">
        <v>27</v>
      </c>
      <c r="Q205" s="563"/>
      <c r="R205" s="563"/>
      <c r="S205" s="563"/>
      <c r="T205" s="82" t="s">
        <v>27</v>
      </c>
      <c r="U205" s="563"/>
      <c r="V205" s="563"/>
      <c r="W205" s="564"/>
      <c r="X205" s="565"/>
      <c r="Y205" s="565"/>
      <c r="Z205" s="565"/>
      <c r="AA205" s="565"/>
      <c r="AB205" s="565"/>
      <c r="AC205" s="565"/>
      <c r="AD205" s="565"/>
      <c r="AE205" s="36" t="str">
        <f>IF(AH205=0,"",IF(AI205=0,AQ205,IF(AJ205=0,AR205,"")))</f>
        <v/>
      </c>
      <c r="AF205" s="79" t="s">
        <v>38</v>
      </c>
      <c r="AG205" s="65">
        <f t="shared" si="12"/>
        <v>0</v>
      </c>
      <c r="AH205" s="65">
        <f t="shared" si="14"/>
        <v>0</v>
      </c>
      <c r="AI205" s="65">
        <f>IF(OR(LEN(M205)=0,LEN(Q205)=0,LEN(U205)=0),0,1)</f>
        <v>0</v>
      </c>
      <c r="AJ205" s="114">
        <v>0</v>
      </c>
      <c r="AQ205" s="65" t="s">
        <v>10184</v>
      </c>
      <c r="AR205" s="65" t="s">
        <v>11156</v>
      </c>
    </row>
    <row r="206" spans="3:47" ht="24" customHeight="1" x14ac:dyDescent="0.25">
      <c r="C206" s="575"/>
      <c r="D206" s="576"/>
      <c r="E206" s="576"/>
      <c r="F206" s="576"/>
      <c r="G206" s="577"/>
      <c r="H206" s="553" t="s">
        <v>36</v>
      </c>
      <c r="I206" s="553"/>
      <c r="J206" s="553"/>
      <c r="K206" s="553"/>
      <c r="L206" s="553"/>
      <c r="M206" s="543"/>
      <c r="N206" s="544"/>
      <c r="O206" s="544"/>
      <c r="P206" s="544"/>
      <c r="Q206" s="544"/>
      <c r="R206" s="544"/>
      <c r="S206" s="544"/>
      <c r="T206" s="544"/>
      <c r="U206" s="544"/>
      <c r="V206" s="544"/>
      <c r="W206" s="94" t="s">
        <v>11314</v>
      </c>
      <c r="X206" s="545"/>
      <c r="Y206" s="545"/>
      <c r="Z206" s="545"/>
      <c r="AA206" s="545"/>
      <c r="AB206" s="545"/>
      <c r="AC206" s="545"/>
      <c r="AD206" s="581"/>
      <c r="AE206" s="95" t="str">
        <f>IF(AH206=0,"",IF(AI206=0,AQ206,IF(AJ206&gt;32,AR206,IF(AK206&gt;50,AS206,IF(AK206&lt;&gt;AL206,AT206,IF(AM206=0,AU206,""))))))</f>
        <v/>
      </c>
      <c r="AF206" s="79" t="s">
        <v>11340</v>
      </c>
      <c r="AG206" s="65">
        <f t="shared" si="12"/>
        <v>0</v>
      </c>
      <c r="AH206" s="65">
        <f t="shared" si="14"/>
        <v>0</v>
      </c>
      <c r="AI206" s="65">
        <f>IF(OR(LEN(M206)=0,LEN(X206)=0),0,1)</f>
        <v>0</v>
      </c>
      <c r="AJ206" s="65">
        <f>LEN(M206)</f>
        <v>0</v>
      </c>
      <c r="AK206" s="69">
        <f>LEN(M206)+LEN(X206)+1</f>
        <v>1</v>
      </c>
      <c r="AL206" s="69">
        <f>LENB(M206)+LENB(X206)+1</f>
        <v>1</v>
      </c>
      <c r="AM206" s="114">
        <v>0</v>
      </c>
      <c r="AQ206" s="65" t="s">
        <v>10184</v>
      </c>
      <c r="AR206" s="93" t="str">
        <f>"@の前の文字数が"&amp;AJ206&amp;"文字です。32文字以内にしてください。"</f>
        <v>@の前の文字数が0文字です。32文字以内にしてください。</v>
      </c>
      <c r="AS206" s="93" t="str">
        <f>AK206&amp;"文字です。50文字以内にしてください。"</f>
        <v>1文字です。50文字以内にしてください。</v>
      </c>
      <c r="AT206" s="65" t="s">
        <v>11158</v>
      </c>
      <c r="AU206" s="65" t="s">
        <v>11159</v>
      </c>
    </row>
    <row r="207" spans="3:47" ht="24" customHeight="1" x14ac:dyDescent="0.25">
      <c r="C207" s="578"/>
      <c r="D207" s="579"/>
      <c r="E207" s="579"/>
      <c r="F207" s="579"/>
      <c r="G207" s="580"/>
      <c r="H207" s="553" t="s">
        <v>37</v>
      </c>
      <c r="I207" s="553"/>
      <c r="J207" s="553"/>
      <c r="K207" s="553"/>
      <c r="L207" s="553"/>
      <c r="M207" s="543"/>
      <c r="N207" s="544"/>
      <c r="O207" s="544"/>
      <c r="P207" s="544"/>
      <c r="Q207" s="544"/>
      <c r="R207" s="544"/>
      <c r="S207" s="544"/>
      <c r="T207" s="544"/>
      <c r="U207" s="544"/>
      <c r="V207" s="544"/>
      <c r="W207" s="94" t="s">
        <v>11314</v>
      </c>
      <c r="X207" s="545"/>
      <c r="Y207" s="545"/>
      <c r="Z207" s="545"/>
      <c r="AA207" s="545"/>
      <c r="AB207" s="545"/>
      <c r="AC207" s="545"/>
      <c r="AD207" s="581"/>
      <c r="AE207" s="95" t="str">
        <f>IF(AH207=0,"",IF(AI207=0,AQ207,IF(AJ207=0,AR207,"")))</f>
        <v/>
      </c>
      <c r="AF207" s="79" t="s">
        <v>39</v>
      </c>
      <c r="AG207" s="65">
        <f t="shared" si="12"/>
        <v>0</v>
      </c>
      <c r="AH207" s="65">
        <f t="shared" si="14"/>
        <v>0</v>
      </c>
      <c r="AI207" s="65">
        <f>IF(OR(LEN(M207)=0,LEN(X207)=0),0,1)</f>
        <v>0</v>
      </c>
      <c r="AJ207" s="65">
        <f>IF(AND(M206=M207,X206=X207),1,0)</f>
        <v>1</v>
      </c>
      <c r="AQ207" s="65" t="s">
        <v>10184</v>
      </c>
      <c r="AR207" s="65" t="s">
        <v>11157</v>
      </c>
    </row>
    <row r="208" spans="3:47" ht="24" customHeight="1" x14ac:dyDescent="0.25">
      <c r="AE208" s="35"/>
      <c r="AF208" s="80"/>
    </row>
  </sheetData>
  <sheetProtection password="87DA" sheet="1" objects="1" scenarios="1"/>
  <mergeCells count="495">
    <mergeCell ref="H189:L189"/>
    <mergeCell ref="H169:L169"/>
    <mergeCell ref="M169:O169"/>
    <mergeCell ref="X169:AD169"/>
    <mergeCell ref="Q169:R169"/>
    <mergeCell ref="U196:AD196"/>
    <mergeCell ref="H197:L197"/>
    <mergeCell ref="M197:AD197"/>
    <mergeCell ref="H191:L191"/>
    <mergeCell ref="M191:O191"/>
    <mergeCell ref="Q191:S191"/>
    <mergeCell ref="U191:W191"/>
    <mergeCell ref="X191:AD191"/>
    <mergeCell ref="H192:L192"/>
    <mergeCell ref="H193:L193"/>
    <mergeCell ref="H186:L186"/>
    <mergeCell ref="M186:O186"/>
    <mergeCell ref="Q186:R186"/>
    <mergeCell ref="T186:U186"/>
    <mergeCell ref="V186:W186"/>
    <mergeCell ref="C174:L174"/>
    <mergeCell ref="H171:L171"/>
    <mergeCell ref="M171:AD171"/>
    <mergeCell ref="C169:G171"/>
    <mergeCell ref="H203:L203"/>
    <mergeCell ref="H204:L204"/>
    <mergeCell ref="M204:AD204"/>
    <mergeCell ref="M189:R189"/>
    <mergeCell ref="S189:AD189"/>
    <mergeCell ref="H190:L190"/>
    <mergeCell ref="M190:AD190"/>
    <mergeCell ref="X186:AD186"/>
    <mergeCell ref="H187:L187"/>
    <mergeCell ref="M187:AD187"/>
    <mergeCell ref="M203:T203"/>
    <mergeCell ref="U203:AD203"/>
    <mergeCell ref="H188:L188"/>
    <mergeCell ref="M188:T188"/>
    <mergeCell ref="U188:AD188"/>
    <mergeCell ref="H194:L194"/>
    <mergeCell ref="M194:O194"/>
    <mergeCell ref="Q194:R194"/>
    <mergeCell ref="T194:U194"/>
    <mergeCell ref="V194:W194"/>
    <mergeCell ref="X194:AD194"/>
    <mergeCell ref="H195:L195"/>
    <mergeCell ref="H196:L196"/>
    <mergeCell ref="M196:T196"/>
    <mergeCell ref="C146:G151"/>
    <mergeCell ref="H146:L146"/>
    <mergeCell ref="M146:AD146"/>
    <mergeCell ref="H147:L147"/>
    <mergeCell ref="M147:T147"/>
    <mergeCell ref="U147:AD147"/>
    <mergeCell ref="H148:L148"/>
    <mergeCell ref="M148:R148"/>
    <mergeCell ref="S148:AD148"/>
    <mergeCell ref="H149:L149"/>
    <mergeCell ref="M149:AD149"/>
    <mergeCell ref="H150:L150"/>
    <mergeCell ref="M150:O150"/>
    <mergeCell ref="Q150:R150"/>
    <mergeCell ref="T150:X150"/>
    <mergeCell ref="Y150:AD151"/>
    <mergeCell ref="H151:L151"/>
    <mergeCell ref="M151:O151"/>
    <mergeCell ref="Q151:R151"/>
    <mergeCell ref="T151:X151"/>
    <mergeCell ref="C140:G145"/>
    <mergeCell ref="H140:L140"/>
    <mergeCell ref="M140:AD140"/>
    <mergeCell ref="H141:L141"/>
    <mergeCell ref="M141:T141"/>
    <mergeCell ref="U141:AD141"/>
    <mergeCell ref="H142:L142"/>
    <mergeCell ref="M142:R142"/>
    <mergeCell ref="S142:AD142"/>
    <mergeCell ref="H143:L143"/>
    <mergeCell ref="M143:AD143"/>
    <mergeCell ref="H144:L144"/>
    <mergeCell ref="M144:O144"/>
    <mergeCell ref="Q144:R144"/>
    <mergeCell ref="T144:X144"/>
    <mergeCell ref="Y144:AD145"/>
    <mergeCell ref="H145:L145"/>
    <mergeCell ref="M145:O145"/>
    <mergeCell ref="Q145:R145"/>
    <mergeCell ref="T145:X145"/>
    <mergeCell ref="C134:G139"/>
    <mergeCell ref="H134:L134"/>
    <mergeCell ref="M134:AD134"/>
    <mergeCell ref="H135:L135"/>
    <mergeCell ref="M135:T135"/>
    <mergeCell ref="U135:AD135"/>
    <mergeCell ref="H136:L136"/>
    <mergeCell ref="M136:R136"/>
    <mergeCell ref="S136:AD136"/>
    <mergeCell ref="H137:L137"/>
    <mergeCell ref="M137:AD137"/>
    <mergeCell ref="H138:L138"/>
    <mergeCell ref="M138:O138"/>
    <mergeCell ref="Q138:R138"/>
    <mergeCell ref="T138:X138"/>
    <mergeCell ref="Y138:AD139"/>
    <mergeCell ref="H139:L139"/>
    <mergeCell ref="M139:O139"/>
    <mergeCell ref="Q139:R139"/>
    <mergeCell ref="T139:X139"/>
    <mergeCell ref="C61:G63"/>
    <mergeCell ref="H61:L61"/>
    <mergeCell ref="M61:R61"/>
    <mergeCell ref="S61:AD61"/>
    <mergeCell ref="H62:L62"/>
    <mergeCell ref="M62:O62"/>
    <mergeCell ref="Q62:R62"/>
    <mergeCell ref="T62:U62"/>
    <mergeCell ref="V62:W62"/>
    <mergeCell ref="X62:AD62"/>
    <mergeCell ref="H63:L63"/>
    <mergeCell ref="M63:AD63"/>
    <mergeCell ref="M57:R57"/>
    <mergeCell ref="S57:AD57"/>
    <mergeCell ref="C58:G60"/>
    <mergeCell ref="H58:L58"/>
    <mergeCell ref="M58:R58"/>
    <mergeCell ref="S58:AD58"/>
    <mergeCell ref="H59:L59"/>
    <mergeCell ref="M59:O59"/>
    <mergeCell ref="Q59:R59"/>
    <mergeCell ref="T59:X59"/>
    <mergeCell ref="Y59:AD59"/>
    <mergeCell ref="H60:L60"/>
    <mergeCell ref="M60:AD60"/>
    <mergeCell ref="C12:G12"/>
    <mergeCell ref="H12:AD12"/>
    <mergeCell ref="C13:G13"/>
    <mergeCell ref="H13:AD13"/>
    <mergeCell ref="C14:G14"/>
    <mergeCell ref="H14:J14"/>
    <mergeCell ref="K14:AD14"/>
    <mergeCell ref="C36:L36"/>
    <mergeCell ref="M44:R44"/>
    <mergeCell ref="S44:AD44"/>
    <mergeCell ref="C44:L44"/>
    <mergeCell ref="M36:T36"/>
    <mergeCell ref="U36:AD36"/>
    <mergeCell ref="Y15:AD15"/>
    <mergeCell ref="C16:G18"/>
    <mergeCell ref="H16:L16"/>
    <mergeCell ref="M16:O16"/>
    <mergeCell ref="P16:AD16"/>
    <mergeCell ref="H17:L17"/>
    <mergeCell ref="M17:AD17"/>
    <mergeCell ref="H18:L18"/>
    <mergeCell ref="M18:AD18"/>
    <mergeCell ref="C15:G15"/>
    <mergeCell ref="H15:K15"/>
    <mergeCell ref="M15:N15"/>
    <mergeCell ref="P15:Q15"/>
    <mergeCell ref="R15:S15"/>
    <mergeCell ref="T15:X15"/>
    <mergeCell ref="H22:L22"/>
    <mergeCell ref="M22:AD22"/>
    <mergeCell ref="C23:G25"/>
    <mergeCell ref="H23:L23"/>
    <mergeCell ref="M23:O23"/>
    <mergeCell ref="Q23:S23"/>
    <mergeCell ref="U23:W23"/>
    <mergeCell ref="X23:AD23"/>
    <mergeCell ref="H24:L24"/>
    <mergeCell ref="C19:G22"/>
    <mergeCell ref="H19:L19"/>
    <mergeCell ref="M19:N19"/>
    <mergeCell ref="P19:R19"/>
    <mergeCell ref="S19:AD19"/>
    <mergeCell ref="H20:L20"/>
    <mergeCell ref="M20:P20"/>
    <mergeCell ref="Q20:AD20"/>
    <mergeCell ref="H21:L21"/>
    <mergeCell ref="M21:AD21"/>
    <mergeCell ref="H25:L25"/>
    <mergeCell ref="C26:G29"/>
    <mergeCell ref="H26:L26"/>
    <mergeCell ref="M26:AD26"/>
    <mergeCell ref="H27:L27"/>
    <mergeCell ref="M27:AD27"/>
    <mergeCell ref="H28:L28"/>
    <mergeCell ref="M28:AD28"/>
    <mergeCell ref="H29:L29"/>
    <mergeCell ref="M29:O29"/>
    <mergeCell ref="Q29:S29"/>
    <mergeCell ref="U29:W29"/>
    <mergeCell ref="X29:AD29"/>
    <mergeCell ref="C30:G33"/>
    <mergeCell ref="H30:L30"/>
    <mergeCell ref="H31:L31"/>
    <mergeCell ref="M31:AD31"/>
    <mergeCell ref="T38:X38"/>
    <mergeCell ref="Y38:AD38"/>
    <mergeCell ref="H47:L47"/>
    <mergeCell ref="M47:AD47"/>
    <mergeCell ref="H39:L39"/>
    <mergeCell ref="X46:AD46"/>
    <mergeCell ref="H32:L32"/>
    <mergeCell ref="M32:AD32"/>
    <mergeCell ref="H33:L33"/>
    <mergeCell ref="M33:O33"/>
    <mergeCell ref="Q33:R33"/>
    <mergeCell ref="T33:X33"/>
    <mergeCell ref="Y33:AD33"/>
    <mergeCell ref="Q42:R42"/>
    <mergeCell ref="T42:X42"/>
    <mergeCell ref="Y42:AD42"/>
    <mergeCell ref="H43:L43"/>
    <mergeCell ref="M43:AD43"/>
    <mergeCell ref="M39:AD39"/>
    <mergeCell ref="C40:G43"/>
    <mergeCell ref="M67:AD67"/>
    <mergeCell ref="C53:G53"/>
    <mergeCell ref="H53:AD53"/>
    <mergeCell ref="C54:G54"/>
    <mergeCell ref="H54:AD54"/>
    <mergeCell ref="C45:G47"/>
    <mergeCell ref="H45:L45"/>
    <mergeCell ref="M45:R45"/>
    <mergeCell ref="S45:AD45"/>
    <mergeCell ref="H46:L46"/>
    <mergeCell ref="M46:O46"/>
    <mergeCell ref="C52:G52"/>
    <mergeCell ref="H52:O52"/>
    <mergeCell ref="P52:AD52"/>
    <mergeCell ref="C51:G51"/>
    <mergeCell ref="H51:L51"/>
    <mergeCell ref="M51:AD51"/>
    <mergeCell ref="Q46:R46"/>
    <mergeCell ref="T46:U46"/>
    <mergeCell ref="V46:W46"/>
    <mergeCell ref="Y48:AD48"/>
    <mergeCell ref="M48:X48"/>
    <mergeCell ref="C48:L48"/>
    <mergeCell ref="C57:L57"/>
    <mergeCell ref="H40:L40"/>
    <mergeCell ref="M40:N40"/>
    <mergeCell ref="O40:AD40"/>
    <mergeCell ref="H41:L41"/>
    <mergeCell ref="M41:N41"/>
    <mergeCell ref="O41:AD41"/>
    <mergeCell ref="H42:L42"/>
    <mergeCell ref="M42:O42"/>
    <mergeCell ref="C37:G39"/>
    <mergeCell ref="H37:L37"/>
    <mergeCell ref="M37:R37"/>
    <mergeCell ref="S37:AD37"/>
    <mergeCell ref="H38:L38"/>
    <mergeCell ref="M38:O38"/>
    <mergeCell ref="Q38:R38"/>
    <mergeCell ref="H72:L72"/>
    <mergeCell ref="M72:AD72"/>
    <mergeCell ref="M76:W76"/>
    <mergeCell ref="X76:AD76"/>
    <mergeCell ref="C75:G80"/>
    <mergeCell ref="H75:L75"/>
    <mergeCell ref="H78:L78"/>
    <mergeCell ref="M78:AD78"/>
    <mergeCell ref="H79:L79"/>
    <mergeCell ref="M79:O79"/>
    <mergeCell ref="Q79:R79"/>
    <mergeCell ref="T79:X79"/>
    <mergeCell ref="Y79:AD80"/>
    <mergeCell ref="H80:L80"/>
    <mergeCell ref="M80:O80"/>
    <mergeCell ref="Q80:R80"/>
    <mergeCell ref="T80:X80"/>
    <mergeCell ref="M75:AD75"/>
    <mergeCell ref="H76:L76"/>
    <mergeCell ref="H77:L77"/>
    <mergeCell ref="U77:AD77"/>
    <mergeCell ref="M77:T77"/>
    <mergeCell ref="C66:G72"/>
    <mergeCell ref="H67:L67"/>
    <mergeCell ref="M68:AD68"/>
    <mergeCell ref="H69:L69"/>
    <mergeCell ref="M69:AD69"/>
    <mergeCell ref="H70:L70"/>
    <mergeCell ref="M70:O70"/>
    <mergeCell ref="Q70:R70"/>
    <mergeCell ref="T70:X70"/>
    <mergeCell ref="Y70:AD71"/>
    <mergeCell ref="H71:L71"/>
    <mergeCell ref="M71:O71"/>
    <mergeCell ref="H68:L68"/>
    <mergeCell ref="Q71:R71"/>
    <mergeCell ref="T71:X71"/>
    <mergeCell ref="C81:G86"/>
    <mergeCell ref="H81:L81"/>
    <mergeCell ref="M81:AD81"/>
    <mergeCell ref="H82:L82"/>
    <mergeCell ref="H83:L83"/>
    <mergeCell ref="H84:L84"/>
    <mergeCell ref="M84:AD84"/>
    <mergeCell ref="H85:L85"/>
    <mergeCell ref="M85:O85"/>
    <mergeCell ref="Q85:R85"/>
    <mergeCell ref="T85:X85"/>
    <mergeCell ref="Y85:AD86"/>
    <mergeCell ref="H86:L86"/>
    <mergeCell ref="M86:O86"/>
    <mergeCell ref="Q86:R86"/>
    <mergeCell ref="T86:X86"/>
    <mergeCell ref="M83:T83"/>
    <mergeCell ref="U83:AD83"/>
    <mergeCell ref="M82:W82"/>
    <mergeCell ref="X82:AD82"/>
    <mergeCell ref="H102:L102"/>
    <mergeCell ref="C87:G92"/>
    <mergeCell ref="H87:L87"/>
    <mergeCell ref="M87:AD87"/>
    <mergeCell ref="H88:L88"/>
    <mergeCell ref="H89:L89"/>
    <mergeCell ref="H90:L90"/>
    <mergeCell ref="M90:AD90"/>
    <mergeCell ref="H91:L91"/>
    <mergeCell ref="M91:O91"/>
    <mergeCell ref="Q91:R91"/>
    <mergeCell ref="T91:X91"/>
    <mergeCell ref="Y91:AD92"/>
    <mergeCell ref="H92:L92"/>
    <mergeCell ref="M92:O92"/>
    <mergeCell ref="Q92:R92"/>
    <mergeCell ref="T92:X92"/>
    <mergeCell ref="M89:T89"/>
    <mergeCell ref="U89:AD89"/>
    <mergeCell ref="M88:W88"/>
    <mergeCell ref="X88:AD88"/>
    <mergeCell ref="C93:G98"/>
    <mergeCell ref="H93:L93"/>
    <mergeCell ref="M93:AD93"/>
    <mergeCell ref="H94:L94"/>
    <mergeCell ref="H95:L95"/>
    <mergeCell ref="H96:L96"/>
    <mergeCell ref="M96:AD96"/>
    <mergeCell ref="H97:L97"/>
    <mergeCell ref="M97:O97"/>
    <mergeCell ref="Q97:R97"/>
    <mergeCell ref="T97:X97"/>
    <mergeCell ref="Y97:AD98"/>
    <mergeCell ref="H98:L98"/>
    <mergeCell ref="M98:O98"/>
    <mergeCell ref="Q98:R98"/>
    <mergeCell ref="T98:X98"/>
    <mergeCell ref="C105:L105"/>
    <mergeCell ref="M105:Q105"/>
    <mergeCell ref="R105:AD105"/>
    <mergeCell ref="C108:G108"/>
    <mergeCell ref="H108:L108"/>
    <mergeCell ref="M108:AD108"/>
    <mergeCell ref="C122:G127"/>
    <mergeCell ref="H122:L122"/>
    <mergeCell ref="M122:AD122"/>
    <mergeCell ref="H123:L123"/>
    <mergeCell ref="M123:T123"/>
    <mergeCell ref="U123:AD123"/>
    <mergeCell ref="H124:L124"/>
    <mergeCell ref="Q126:R126"/>
    <mergeCell ref="T126:X126"/>
    <mergeCell ref="Y126:AD127"/>
    <mergeCell ref="H127:L127"/>
    <mergeCell ref="M127:O127"/>
    <mergeCell ref="Q127:R127"/>
    <mergeCell ref="T127:X127"/>
    <mergeCell ref="C157:AD166"/>
    <mergeCell ref="C152:L152"/>
    <mergeCell ref="M152:Q152"/>
    <mergeCell ref="R152:AD152"/>
    <mergeCell ref="C155:G155"/>
    <mergeCell ref="H155:L155"/>
    <mergeCell ref="M155:AD155"/>
    <mergeCell ref="C156:V156"/>
    <mergeCell ref="W156:AA156"/>
    <mergeCell ref="AB156:AD156"/>
    <mergeCell ref="H132:L132"/>
    <mergeCell ref="H131:L131"/>
    <mergeCell ref="M131:AD131"/>
    <mergeCell ref="H128:L128"/>
    <mergeCell ref="M128:AD128"/>
    <mergeCell ref="H129:L129"/>
    <mergeCell ref="M129:T129"/>
    <mergeCell ref="U129:AD129"/>
    <mergeCell ref="M132:O132"/>
    <mergeCell ref="Q132:R132"/>
    <mergeCell ref="T132:X132"/>
    <mergeCell ref="Y132:AD133"/>
    <mergeCell ref="H133:L133"/>
    <mergeCell ref="M133:O133"/>
    <mergeCell ref="T133:X133"/>
    <mergeCell ref="Q133:R133"/>
    <mergeCell ref="H130:L130"/>
    <mergeCell ref="M130:R130"/>
    <mergeCell ref="S130:AD130"/>
    <mergeCell ref="X100:AD100"/>
    <mergeCell ref="C109:V109"/>
    <mergeCell ref="W109:AA109"/>
    <mergeCell ref="AB109:AD109"/>
    <mergeCell ref="M95:T95"/>
    <mergeCell ref="U95:AD95"/>
    <mergeCell ref="M101:T101"/>
    <mergeCell ref="U101:AD101"/>
    <mergeCell ref="M94:W94"/>
    <mergeCell ref="M102:AD102"/>
    <mergeCell ref="H103:L103"/>
    <mergeCell ref="M103:O103"/>
    <mergeCell ref="Q103:R103"/>
    <mergeCell ref="T103:X103"/>
    <mergeCell ref="Y103:AD104"/>
    <mergeCell ref="H104:L104"/>
    <mergeCell ref="M104:O104"/>
    <mergeCell ref="C99:G104"/>
    <mergeCell ref="H99:L99"/>
    <mergeCell ref="M99:AD99"/>
    <mergeCell ref="H100:L100"/>
    <mergeCell ref="H101:L101"/>
    <mergeCell ref="Q104:R104"/>
    <mergeCell ref="T104:X104"/>
    <mergeCell ref="AE110:AE119"/>
    <mergeCell ref="C175:L175"/>
    <mergeCell ref="M175:AD175"/>
    <mergeCell ref="C177:L177"/>
    <mergeCell ref="M177:AD177"/>
    <mergeCell ref="C172:L172"/>
    <mergeCell ref="M172:AD172"/>
    <mergeCell ref="C173:L173"/>
    <mergeCell ref="M173:AD173"/>
    <mergeCell ref="M174:AD174"/>
    <mergeCell ref="H170:L170"/>
    <mergeCell ref="M170:AD170"/>
    <mergeCell ref="T169:U169"/>
    <mergeCell ref="V169:W169"/>
    <mergeCell ref="C128:G133"/>
    <mergeCell ref="C110:AD119"/>
    <mergeCell ref="C176:L176"/>
    <mergeCell ref="M176:AD176"/>
    <mergeCell ref="M124:R124"/>
    <mergeCell ref="S124:AD124"/>
    <mergeCell ref="H125:L125"/>
    <mergeCell ref="M125:AD125"/>
    <mergeCell ref="H126:L126"/>
    <mergeCell ref="M126:O126"/>
    <mergeCell ref="C186:G193"/>
    <mergeCell ref="C194:G200"/>
    <mergeCell ref="C201:G207"/>
    <mergeCell ref="M192:V192"/>
    <mergeCell ref="X192:AD192"/>
    <mergeCell ref="M193:V193"/>
    <mergeCell ref="X193:AD193"/>
    <mergeCell ref="M199:V199"/>
    <mergeCell ref="X199:AD199"/>
    <mergeCell ref="M206:V206"/>
    <mergeCell ref="X206:AD206"/>
    <mergeCell ref="M200:V200"/>
    <mergeCell ref="X200:AD200"/>
    <mergeCell ref="M207:V207"/>
    <mergeCell ref="X207:AD207"/>
    <mergeCell ref="H202:L202"/>
    <mergeCell ref="M202:AD202"/>
    <mergeCell ref="H205:L205"/>
    <mergeCell ref="M205:O205"/>
    <mergeCell ref="Q205:S205"/>
    <mergeCell ref="U205:W205"/>
    <mergeCell ref="X205:AD205"/>
    <mergeCell ref="H206:L206"/>
    <mergeCell ref="H200:L200"/>
    <mergeCell ref="H66:L66"/>
    <mergeCell ref="M66:AD66"/>
    <mergeCell ref="M24:V24"/>
    <mergeCell ref="M25:V25"/>
    <mergeCell ref="X24:AD24"/>
    <mergeCell ref="X25:AD25"/>
    <mergeCell ref="M30:U30"/>
    <mergeCell ref="V30:AD30"/>
    <mergeCell ref="H207:L207"/>
    <mergeCell ref="H201:L201"/>
    <mergeCell ref="M201:O201"/>
    <mergeCell ref="Q201:R201"/>
    <mergeCell ref="T201:U201"/>
    <mergeCell ref="V201:W201"/>
    <mergeCell ref="X201:AD201"/>
    <mergeCell ref="M195:AD195"/>
    <mergeCell ref="H198:L198"/>
    <mergeCell ref="M198:O198"/>
    <mergeCell ref="Q198:S198"/>
    <mergeCell ref="U198:W198"/>
    <mergeCell ref="X198:AD198"/>
    <mergeCell ref="H199:L199"/>
    <mergeCell ref="X94:AD94"/>
    <mergeCell ref="M100:W100"/>
  </mergeCells>
  <phoneticPr fontId="2"/>
  <conditionalFormatting sqref="M18:AD18">
    <cfRule type="expression" dxfId="245" priority="99">
      <formula>LEFT(M17,2)&lt;&gt;"99"</formula>
    </cfRule>
  </conditionalFormatting>
  <conditionalFormatting sqref="M27:AD27">
    <cfRule type="expression" dxfId="244" priority="98">
      <formula>LEFT(M26,2)="61"</formula>
    </cfRule>
  </conditionalFormatting>
  <conditionalFormatting sqref="M28:AD28">
    <cfRule type="expression" dxfId="243" priority="97">
      <formula>LEFT(M26,2)="61"</formula>
    </cfRule>
  </conditionalFormatting>
  <conditionalFormatting sqref="M29:O29">
    <cfRule type="expression" dxfId="242" priority="96">
      <formula>LEFT(M26,2)="61"</formula>
    </cfRule>
  </conditionalFormatting>
  <conditionalFormatting sqref="Q29:S29">
    <cfRule type="expression" dxfId="241" priority="95">
      <formula>LEFT(M26,2)="61"</formula>
    </cfRule>
  </conditionalFormatting>
  <conditionalFormatting sqref="U29:W29">
    <cfRule type="expression" dxfId="240" priority="94">
      <formula>LEFT(M26,2)="61"</formula>
    </cfRule>
  </conditionalFormatting>
  <conditionalFormatting sqref="M37:P37">
    <cfRule type="expression" dxfId="239" priority="251">
      <formula>AH36=2</formula>
    </cfRule>
  </conditionalFormatting>
  <conditionalFormatting sqref="Q38:R38">
    <cfRule type="expression" dxfId="238" priority="253">
      <formula>AH36=2</formula>
    </cfRule>
  </conditionalFormatting>
  <conditionalFormatting sqref="M40:N40">
    <cfRule type="expression" dxfId="237" priority="254">
      <formula>AH36=1</formula>
    </cfRule>
  </conditionalFormatting>
  <conditionalFormatting sqref="M41:N41">
    <cfRule type="expression" dxfId="236" priority="255">
      <formula>AH36=1</formula>
    </cfRule>
  </conditionalFormatting>
  <conditionalFormatting sqref="M42:O42">
    <cfRule type="expression" dxfId="235" priority="256">
      <formula>AH36=1</formula>
    </cfRule>
  </conditionalFormatting>
  <conditionalFormatting sqref="Q42:R42">
    <cfRule type="expression" dxfId="234" priority="257">
      <formula>AH36=1</formula>
    </cfRule>
  </conditionalFormatting>
  <conditionalFormatting sqref="M43:P43">
    <cfRule type="expression" dxfId="233" priority="258">
      <formula>AH36=1</formula>
    </cfRule>
  </conditionalFormatting>
  <conditionalFormatting sqref="Q43:AD43">
    <cfRule type="expression" dxfId="232" priority="261">
      <formula>AQ36=1</formula>
    </cfRule>
  </conditionalFormatting>
  <conditionalFormatting sqref="M174:T174">
    <cfRule type="expression" dxfId="231" priority="289">
      <formula>AH44&lt;&gt;2</formula>
    </cfRule>
  </conditionalFormatting>
  <conditionalFormatting sqref="U174:AD174">
    <cfRule type="expression" dxfId="230" priority="294">
      <formula>AQ44&lt;&gt;2</formula>
    </cfRule>
  </conditionalFormatting>
  <conditionalFormatting sqref="M45:R45">
    <cfRule type="expression" dxfId="229" priority="65">
      <formula>AH44&lt;&gt;1</formula>
    </cfRule>
  </conditionalFormatting>
  <conditionalFormatting sqref="M46:O46">
    <cfRule type="expression" dxfId="228" priority="64">
      <formula>AH44&lt;&gt;1</formula>
    </cfRule>
  </conditionalFormatting>
  <conditionalFormatting sqref="Q46:R46">
    <cfRule type="expression" dxfId="227" priority="63">
      <formula>AH44&lt;&gt;1</formula>
    </cfRule>
  </conditionalFormatting>
  <conditionalFormatting sqref="T46:U46">
    <cfRule type="expression" dxfId="226" priority="62">
      <formula>AH44&lt;&gt;1</formula>
    </cfRule>
  </conditionalFormatting>
  <conditionalFormatting sqref="M47:AD47">
    <cfRule type="expression" dxfId="225" priority="61">
      <formula>AH44&lt;&gt;1</formula>
    </cfRule>
  </conditionalFormatting>
  <conditionalFormatting sqref="M38:O38">
    <cfRule type="expression" dxfId="224" priority="60">
      <formula>AH36=2</formula>
    </cfRule>
  </conditionalFormatting>
  <conditionalFormatting sqref="M39:AD39">
    <cfRule type="expression" dxfId="223" priority="59">
      <formula>AH36=2</formula>
    </cfRule>
  </conditionalFormatting>
  <conditionalFormatting sqref="Y48:AD48">
    <cfRule type="expression" dxfId="222" priority="58">
      <formula>AI30&lt;&gt;1</formula>
    </cfRule>
  </conditionalFormatting>
  <conditionalFormatting sqref="M67:AD67">
    <cfRule type="expression" dxfId="221" priority="57">
      <formula>OR(AI30&lt;&gt;1,AI66=0)</formula>
    </cfRule>
  </conditionalFormatting>
  <conditionalFormatting sqref="M68:AD68">
    <cfRule type="expression" dxfId="220" priority="56">
      <formula>OR(AI30&lt;&gt;1,AI66=0)</formula>
    </cfRule>
  </conditionalFormatting>
  <conditionalFormatting sqref="M69:AD69">
    <cfRule type="expression" dxfId="219" priority="55">
      <formula>OR(AI30&lt;&gt;1,AI66=0)</formula>
    </cfRule>
  </conditionalFormatting>
  <conditionalFormatting sqref="M70:O70">
    <cfRule type="expression" dxfId="218" priority="54">
      <formula>OR(AI30&lt;&gt;1,AI66=0)</formula>
    </cfRule>
  </conditionalFormatting>
  <conditionalFormatting sqref="Q70:R70">
    <cfRule type="expression" dxfId="217" priority="53">
      <formula>OR(AI30&lt;&gt;1,AI66=0)</formula>
    </cfRule>
  </conditionalFormatting>
  <conditionalFormatting sqref="M71:O71">
    <cfRule type="expression" dxfId="216" priority="52">
      <formula>OR(AI30&lt;&gt;1,AI66=0)</formula>
    </cfRule>
  </conditionalFormatting>
  <conditionalFormatting sqref="Q71:R71">
    <cfRule type="expression" dxfId="215" priority="51">
      <formula>OR(AI30&lt;&gt;1,AI66=0)</formula>
    </cfRule>
  </conditionalFormatting>
  <conditionalFormatting sqref="M72:AD72">
    <cfRule type="expression" dxfId="214" priority="50">
      <formula>OR(AI30&lt;&gt;1,AI66=0)</formula>
    </cfRule>
  </conditionalFormatting>
  <conditionalFormatting sqref="M188:T188">
    <cfRule type="expression" dxfId="213" priority="410">
      <formula>OR(AI176&lt;&gt;1,AH44&lt;&gt;1)</formula>
    </cfRule>
  </conditionalFormatting>
  <conditionalFormatting sqref="M189:R189">
    <cfRule type="expression" dxfId="212" priority="411">
      <formula>OR(AI176&lt;&gt;1,AH44&lt;&gt;1)</formula>
    </cfRule>
  </conditionalFormatting>
  <conditionalFormatting sqref="M190:T190">
    <cfRule type="expression" dxfId="211" priority="412">
      <formula>OR(AI176&lt;&gt;1,AH44&lt;&gt;1)</formula>
    </cfRule>
  </conditionalFormatting>
  <conditionalFormatting sqref="M204:T204">
    <cfRule type="expression" dxfId="210" priority="413">
      <formula>OR(AI176&lt;&gt;1,AH44&lt;&gt;3)</formula>
    </cfRule>
  </conditionalFormatting>
  <conditionalFormatting sqref="M203:T203">
    <cfRule type="expression" dxfId="209" priority="414">
      <formula>OR(AI176&lt;&gt;1,AH44&lt;&gt;3)</formula>
    </cfRule>
  </conditionalFormatting>
  <conditionalFormatting sqref="M175:AD175">
    <cfRule type="expression" dxfId="208" priority="415">
      <formula>OR(AI30&lt;&gt;1,AI48&lt;&gt;1,AM175=0)</formula>
    </cfRule>
  </conditionalFormatting>
  <conditionalFormatting sqref="M186:O186">
    <cfRule type="expression" dxfId="207" priority="416">
      <formula>OR(AI176&lt;&gt;1,AH44&lt;&gt;1)</formula>
    </cfRule>
  </conditionalFormatting>
  <conditionalFormatting sqref="Q186:R186">
    <cfRule type="expression" dxfId="206" priority="417">
      <formula>OR(AI176&lt;&gt;1,AH44&lt;&gt;1)</formula>
    </cfRule>
  </conditionalFormatting>
  <conditionalFormatting sqref="T186:U186">
    <cfRule type="expression" dxfId="205" priority="418">
      <formula>OR(AI176&lt;&gt;1,AH44&lt;&gt;1)</formula>
    </cfRule>
  </conditionalFormatting>
  <conditionalFormatting sqref="M187:AD187">
    <cfRule type="expression" dxfId="204" priority="419">
      <formula>OR(AI176&lt;&gt;1,AH44&lt;&gt;1)</formula>
    </cfRule>
  </conditionalFormatting>
  <conditionalFormatting sqref="M197:T197">
    <cfRule type="expression" dxfId="203" priority="420">
      <formula>OR(AI176&lt;&gt;1,AH44&lt;&gt;2)</formula>
    </cfRule>
  </conditionalFormatting>
  <conditionalFormatting sqref="M196:T196">
    <cfRule type="expression" dxfId="202" priority="421">
      <formula>OR(AI176&lt;&gt;1,AH44&lt;&gt;2)</formula>
    </cfRule>
  </conditionalFormatting>
  <conditionalFormatting sqref="M191:O191">
    <cfRule type="expression" dxfId="201" priority="422">
      <formula>OR(AI176&lt;&gt;1,AH44&lt;&gt;1)</formula>
    </cfRule>
  </conditionalFormatting>
  <conditionalFormatting sqref="Q191:S191">
    <cfRule type="expression" dxfId="200" priority="423">
      <formula>OR(AI176&lt;&gt;1,AH44&lt;&gt;1)</formula>
    </cfRule>
  </conditionalFormatting>
  <conditionalFormatting sqref="U191:W191">
    <cfRule type="expression" dxfId="199" priority="424">
      <formula>OR(AI176&lt;&gt;1,AH44&lt;&gt;1)</formula>
    </cfRule>
  </conditionalFormatting>
  <conditionalFormatting sqref="M192">
    <cfRule type="expression" dxfId="198" priority="425">
      <formula>OR(AI$176&lt;&gt;1,AH$44&lt;&gt;1)</formula>
    </cfRule>
  </conditionalFormatting>
  <conditionalFormatting sqref="M193">
    <cfRule type="expression" dxfId="197" priority="426">
      <formula>OR(AI176&lt;&gt;1,AH44&lt;&gt;1)</formula>
    </cfRule>
  </conditionalFormatting>
  <conditionalFormatting sqref="M194:O194">
    <cfRule type="expression" dxfId="196" priority="427">
      <formula>OR(AI176&lt;&gt;1,AH44&lt;&gt;2)</formula>
    </cfRule>
  </conditionalFormatting>
  <conditionalFormatting sqref="Q194:R194">
    <cfRule type="expression" dxfId="195" priority="428">
      <formula>OR(AI176&lt;&gt;1,AH44&lt;&gt;2)</formula>
    </cfRule>
  </conditionalFormatting>
  <conditionalFormatting sqref="T194:U194">
    <cfRule type="expression" dxfId="194" priority="429">
      <formula>OR(AI176&lt;&gt;1,AH44&lt;&gt;2)</formula>
    </cfRule>
  </conditionalFormatting>
  <conditionalFormatting sqref="M195:AD195">
    <cfRule type="expression" dxfId="193" priority="430">
      <formula>OR(AI176&lt;&gt;1,AH44&lt;&gt;2)</formula>
    </cfRule>
  </conditionalFormatting>
  <conditionalFormatting sqref="Q198:S198">
    <cfRule type="expression" dxfId="192" priority="431">
      <formula>OR(AI176&lt;&gt;1,AH44&lt;&gt;2)</formula>
    </cfRule>
  </conditionalFormatting>
  <conditionalFormatting sqref="U198:W198">
    <cfRule type="expression" dxfId="191" priority="432">
      <formula>OR(AI176&lt;&gt;1,AH44&lt;&gt;2)</formula>
    </cfRule>
  </conditionalFormatting>
  <conditionalFormatting sqref="Q201:R201">
    <cfRule type="expression" dxfId="190" priority="433">
      <formula>OR(AI176&lt;&gt;1,AH44&lt;&gt;3)</formula>
    </cfRule>
  </conditionalFormatting>
  <conditionalFormatting sqref="T201:U201">
    <cfRule type="expression" dxfId="189" priority="434">
      <formula>OR(AI176&lt;&gt;1,AH44&lt;&gt;3)</formula>
    </cfRule>
  </conditionalFormatting>
  <conditionalFormatting sqref="M205:O205">
    <cfRule type="expression" dxfId="188" priority="435">
      <formula>OR(AI176&lt;&gt;1,AH44&lt;&gt;3)</formula>
    </cfRule>
  </conditionalFormatting>
  <conditionalFormatting sqref="Q205:S205">
    <cfRule type="expression" dxfId="187" priority="436">
      <formula>OR(AI176&lt;&gt;1,AH44&lt;&gt;3)</formula>
    </cfRule>
  </conditionalFormatting>
  <conditionalFormatting sqref="U205:W205">
    <cfRule type="expression" dxfId="186" priority="437">
      <formula>OR(AI176&lt;&gt;1,AH44&lt;&gt;3)</formula>
    </cfRule>
  </conditionalFormatting>
  <conditionalFormatting sqref="M201:O201">
    <cfRule type="expression" dxfId="185" priority="438">
      <formula>OR(AI176&lt;&gt;1,AH44&lt;&gt;3)</formula>
    </cfRule>
  </conditionalFormatting>
  <conditionalFormatting sqref="X192">
    <cfRule type="expression" dxfId="184" priority="439">
      <formula>OR(AI$176&lt;&gt;1,AH$44&lt;&gt;1)</formula>
    </cfRule>
  </conditionalFormatting>
  <conditionalFormatting sqref="X193">
    <cfRule type="expression" dxfId="183" priority="440">
      <formula>OR(AI176&lt;&gt;1,AH44&lt;&gt;1)</formula>
    </cfRule>
  </conditionalFormatting>
  <conditionalFormatting sqref="M199">
    <cfRule type="expression" dxfId="182" priority="441">
      <formula>OR(AI$176&lt;&gt;1,AH$44&lt;&gt;2)</formula>
    </cfRule>
  </conditionalFormatting>
  <conditionalFormatting sqref="X199">
    <cfRule type="expression" dxfId="181" priority="442">
      <formula>OR(AI$176&lt;&gt;1,AH$44&lt;&gt;2)</formula>
    </cfRule>
  </conditionalFormatting>
  <conditionalFormatting sqref="M206">
    <cfRule type="expression" dxfId="180" priority="443">
      <formula>OR(AI$176&lt;&gt;1,AH$44&lt;&gt;3)</formula>
    </cfRule>
  </conditionalFormatting>
  <conditionalFormatting sqref="X206">
    <cfRule type="expression" dxfId="179" priority="444">
      <formula>OR(AI$176&lt;&gt;1,AH$44&lt;&gt;3)</formula>
    </cfRule>
  </conditionalFormatting>
  <conditionalFormatting sqref="M200">
    <cfRule type="expression" dxfId="178" priority="445">
      <formula>OR(AI176&lt;&gt;1,AH44&lt;&gt;2)</formula>
    </cfRule>
  </conditionalFormatting>
  <conditionalFormatting sqref="X200">
    <cfRule type="expression" dxfId="177" priority="446">
      <formula>OR(AI176&lt;&gt;1,AH44&lt;&gt;2)</formula>
    </cfRule>
  </conditionalFormatting>
  <conditionalFormatting sqref="M207">
    <cfRule type="expression" dxfId="176" priority="447">
      <formula>OR(AI176&lt;&gt;1,AH44&lt;&gt;3)</formula>
    </cfRule>
  </conditionalFormatting>
  <conditionalFormatting sqref="X207">
    <cfRule type="expression" dxfId="175" priority="448">
      <formula>OR(AI176&lt;&gt;1,AH44&lt;&gt;3)</formula>
    </cfRule>
  </conditionalFormatting>
  <conditionalFormatting sqref="M198:O198">
    <cfRule type="expression" dxfId="174" priority="449">
      <formula>OR(AI176&lt;&gt;1,AH44&lt;&gt;2)</formula>
    </cfRule>
  </conditionalFormatting>
  <conditionalFormatting sqref="M202:AD202">
    <cfRule type="expression" dxfId="173" priority="450">
      <formula>OR(AI176&lt;&gt;1,AH44&lt;&gt;3)</formula>
    </cfRule>
  </conditionalFormatting>
  <conditionalFormatting sqref="M66:AD66">
    <cfRule type="expression" dxfId="172" priority="1">
      <formula>AI30&lt;&gt;1</formula>
    </cfRule>
  </conditionalFormatting>
  <dataValidations count="42">
    <dataValidation type="list" allowBlank="1" showInputMessage="1" showErrorMessage="1" sqref="M44">
      <formula1>PL_受験経路</formula1>
    </dataValidation>
    <dataValidation type="list" allowBlank="1" showInputMessage="1" showErrorMessage="1" sqref="M36:T36">
      <formula1>PL_技術士補となる資格</formula1>
    </dataValidation>
    <dataValidation type="whole" imeMode="halfAlpha" allowBlank="1" showInputMessage="1" showErrorMessage="1" sqref="M37:R37">
      <formula1>1</formula1>
      <formula2>MAX_一次合格証番号</formula2>
    </dataValidation>
    <dataValidation type="whole" imeMode="halfAlpha" allowBlank="1" showInputMessage="1" showErrorMessage="1" sqref="H15:K15">
      <formula1>MIN_年</formula1>
      <formula2>MAX_年-1</formula2>
    </dataValidation>
    <dataValidation type="list" allowBlank="1" showInputMessage="1" showErrorMessage="1" sqref="H14:J14">
      <formula1>PL_性別</formula1>
    </dataValidation>
    <dataValidation type="whole" imeMode="halfAlpha" allowBlank="1" showInputMessage="1" showErrorMessage="1" sqref="Q169:R169 Q46:R46 Q38:R38 Q42:R42 Q186:R186 M15:N15 Q194:R194 Q201:R201">
      <formula1>1</formula1>
      <formula2>12</formula2>
    </dataValidation>
    <dataValidation type="list" allowBlank="1" showInputMessage="1" showErrorMessage="1" sqref="M16:O16">
      <formula1>PL_国籍</formula1>
    </dataValidation>
    <dataValidation imeMode="halfAlpha" allowBlank="1" showInputMessage="1" showErrorMessage="1" sqref="M19:N19 P19:R19 M23:O23 Q23:S23 U23:W23 U29:W29 M29:O29 Q29:S29 M206:M207 M191:O191 Q191:S191 U191:W191 M199:M200 M198:O198 Q198:S198 U198:W198 W192:X193 M205:O205 Q205:S205 U205:W205 M192:M193 W206:X207 W199:X200 M24:M25 W24:X25"/>
    <dataValidation type="list" allowBlank="1" showInputMessage="1" showErrorMessage="1" sqref="M20:P20">
      <formula1>PL01_都道府県名</formula1>
    </dataValidation>
    <dataValidation type="whole" imeMode="halfAlpha" allowBlank="1" showInputMessage="1" showErrorMessage="1" sqref="Q103:R104 Q70:R71 Q85:R86 Q97:R98 Q91:R92 Q79:R80">
      <formula1>1</formula1>
      <formula2>AI70</formula2>
    </dataValidation>
    <dataValidation type="list" allowBlank="1" showInputMessage="1" showErrorMessage="1" sqref="M26:AD26">
      <formula1>PL05_勤務先分類</formula1>
    </dataValidation>
    <dataValidation type="list" allowBlank="1" showInputMessage="1" showErrorMessage="1" sqref="M30">
      <formula1>PL06_最終学歴</formula1>
    </dataValidation>
    <dataValidation type="whole" imeMode="halfAlpha" allowBlank="1" showInputMessage="1" showErrorMessage="1" sqref="M169:O169">
      <formula1>AH169</formula1>
      <formula2>MAX_年</formula2>
    </dataValidation>
    <dataValidation type="list" allowBlank="1" showInputMessage="1" showErrorMessage="1" sqref="H51:L51">
      <formula1>PL02_受験地</formula1>
    </dataValidation>
    <dataValidation type="list" allowBlank="1" showInputMessage="1" showErrorMessage="1" sqref="H52:O52 M188:T188">
      <formula1>PL03_部門名</formula1>
    </dataValidation>
    <dataValidation type="whole" imeMode="halfAlpha" allowBlank="1" showInputMessage="1" showErrorMessage="1" sqref="M46:O46 M38:O38">
      <formula1>1985</formula1>
      <formula2>MAX_年</formula2>
    </dataValidation>
    <dataValidation type="whole" imeMode="halfAlpha" allowBlank="1" showInputMessage="1" showErrorMessage="1" sqref="M40:N40">
      <formula1>1</formula1>
      <formula2>999</formula2>
    </dataValidation>
    <dataValidation type="whole" imeMode="halfAlpha" allowBlank="1" showInputMessage="1" showErrorMessage="1" sqref="M41:N41">
      <formula1>1</formula1>
      <formula2>99</formula2>
    </dataValidation>
    <dataValidation type="whole" imeMode="halfAlpha" allowBlank="1" showInputMessage="1" showErrorMessage="1" sqref="M42:O42">
      <formula1>H15</formula1>
      <formula2>MAX_年</formula2>
    </dataValidation>
    <dataValidation type="whole" imeMode="halfAlpha" allowBlank="1" showInputMessage="1" showErrorMessage="1" sqref="M71:O71 M80:O80 M86:O86 M92:O92 M98:O98 M104:O104">
      <formula1>M70</formula1>
      <formula2>MAX_年</formula2>
    </dataValidation>
    <dataValidation type="whole" imeMode="halfAlpha" allowBlank="1" showInputMessage="1" showErrorMessage="1" sqref="M85:O85 M91:O91 M97:O97 M103:O103">
      <formula1>M80</formula1>
      <formula2>MAX_年</formula2>
    </dataValidation>
    <dataValidation type="list" allowBlank="1" showInputMessage="1" showErrorMessage="1" sqref="H108:L108">
      <formula1>INDIRECT($AI$108)</formula1>
    </dataValidation>
    <dataValidation type="whole" imeMode="halfAlpha" operator="equal" allowBlank="1" showInputMessage="1" showErrorMessage="1" sqref="M186:O186 M194:O194 M201:O201">
      <formula1>MAX_年</formula1>
    </dataValidation>
    <dataValidation type="whole" imeMode="halfAlpha" allowBlank="1" showInputMessage="1" showErrorMessage="1" sqref="T169:U169">
      <formula1>1</formula1>
      <formula2>AI169</formula2>
    </dataValidation>
    <dataValidation type="list" allowBlank="1" showInputMessage="1" showErrorMessage="1" sqref="M172:AD172">
      <formula1>INDIRECT($AH$172)</formula1>
    </dataValidation>
    <dataValidation type="list" allowBlank="1" showInputMessage="1" showErrorMessage="1" sqref="M174:AD174">
      <formula1>PL_書類_監督者要件</formula1>
    </dataValidation>
    <dataValidation type="list" allowBlank="1" showInputMessage="1" showErrorMessage="1" sqref="M175:AD175">
      <formula1>PL_書類_大学院</formula1>
    </dataValidation>
    <dataValidation type="list" allowBlank="1" showInputMessage="1" showErrorMessage="1" sqref="M177:AD177">
      <formula1>PL_書類_氏名変更</formula1>
    </dataValidation>
    <dataValidation type="list" allowBlank="1" showInputMessage="1" showErrorMessage="1" sqref="M176:AD176">
      <formula1>PL_書類_押印省略</formula1>
    </dataValidation>
    <dataValidation type="whole" imeMode="halfAlpha" allowBlank="1" showInputMessage="1" showErrorMessage="1" sqref="M33:O33">
      <formula1>H15</formula1>
      <formula2>MAX_年</formula2>
    </dataValidation>
    <dataValidation type="whole" imeMode="halfAlpha" allowBlank="1" showInputMessage="1" showErrorMessage="1" sqref="M79:O79">
      <formula1>AL74</formula1>
      <formula2>MAX_年</formula2>
    </dataValidation>
    <dataValidation imeMode="halfKatakana" allowBlank="1" showInputMessage="1" showErrorMessage="1" sqref="H12:AD12 M39:AD39 M43:AD43 M72:AD72 M47:AD47"/>
    <dataValidation type="list" allowBlank="1" showInputMessage="1" showErrorMessage="1" sqref="Y48">
      <formula1>PL_Yes_No</formula1>
    </dataValidation>
    <dataValidation imeMode="hiragana" allowBlank="1" showInputMessage="1" showErrorMessage="1" sqref="H13:AD13 M18:AD18 M21:AD22 M31:AD32 H54:AD54 M202:AD202 M75:AD75 M76:W76 M77:T77 M78:AD78 M81:AD81 M82:W82 M83:T83 M84:AD84 M87:AD87 M88:W88 M89:T89 M90:AD90 M93:AD93 M94:W94 M95:T95 M96:AD96 M99:AD99 M100:W100 M101:T101 M102:AD102 C110:AD119 M195:AD195 M204:AD204 M196:T196 M187:AD187 M203:T203 M190:AD190 M197:AD197 M67:AD69 M27:AD28"/>
    <dataValidation type="whole" imeMode="halfAlpha" allowBlank="1" showInputMessage="1" showErrorMessage="1" sqref="P15:Q15">
      <formula1>1</formula1>
      <formula2>AP15</formula2>
    </dataValidation>
    <dataValidation type="whole" imeMode="halfAlpha" allowBlank="1" showInputMessage="1" showErrorMessage="1" sqref="Q33:R33">
      <formula1>1</formula1>
      <formula2>AP33</formula2>
    </dataValidation>
    <dataValidation type="whole" imeMode="halfAlpha" allowBlank="1" showInputMessage="1" showErrorMessage="1" sqref="M45:R45 M189:R189">
      <formula1>1</formula1>
      <formula2>AP45</formula2>
    </dataValidation>
    <dataValidation type="whole" imeMode="halfAlpha" allowBlank="1" showInputMessage="1" showErrorMessage="1" sqref="T46:U46 T186:U186 T194:U194 T201:U201">
      <formula1>1</formula1>
      <formula2>AP46</formula2>
    </dataValidation>
    <dataValidation type="list" allowBlank="1" showInputMessage="1" showErrorMessage="1" sqref="M17:AD17">
      <formula1>INDIRECT($AP$16)</formula1>
    </dataValidation>
    <dataValidation type="list" allowBlank="1" showInputMessage="1" showErrorMessage="1" sqref="H53:AD53">
      <formula1>INDIRECT($AP$52)</formula1>
    </dataValidation>
    <dataValidation type="whole" imeMode="halfAlpha" allowBlank="1" showInputMessage="1" showErrorMessage="1" sqref="M70:O70">
      <formula1>AP70</formula1>
      <formula2>MAX_年</formula2>
    </dataValidation>
    <dataValidation type="list" imeMode="hiragana" allowBlank="1" showInputMessage="1" showErrorMessage="1" sqref="M66:AD66">
      <formula1>PL_大学院分類</formula1>
    </dataValidation>
  </dataValidations>
  <pageMargins left="0.39370078740157483" right="0.39370078740157483" top="0.39370078740157483" bottom="0.39370078740157483" header="0.19685039370078741" footer="0.19685039370078741"/>
  <pageSetup paperSize="9" scale="94" orientation="portrait" r:id="rId1"/>
  <colBreaks count="1" manualBreakCount="1">
    <brk id="3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2"/>
  <dimension ref="A1:AZ208"/>
  <sheetViews>
    <sheetView showGridLines="0" zoomScale="80" zoomScaleNormal="80" workbookViewId="0">
      <selection activeCell="H12" sqref="H12:AD12"/>
    </sheetView>
  </sheetViews>
  <sheetFormatPr defaultColWidth="2.77734375" defaultRowHeight="24" customHeight="1" x14ac:dyDescent="0.25"/>
  <cols>
    <col min="1" max="29" width="2.77734375" style="71"/>
    <col min="30" max="30" width="2.77734375" style="71" customWidth="1"/>
    <col min="31" max="31" width="30.77734375" style="31" customWidth="1"/>
    <col min="32" max="32" width="80.77734375" style="73" customWidth="1"/>
    <col min="33" max="33" width="3.5546875" style="65" hidden="1" customWidth="1"/>
    <col min="34" max="34" width="16" style="65" hidden="1" customWidth="1"/>
    <col min="35" max="37" width="10.109375" style="65" hidden="1" customWidth="1"/>
    <col min="38" max="38" width="5.5546875" style="65" hidden="1" customWidth="1"/>
    <col min="39" max="39" width="3.5546875" style="65" hidden="1" customWidth="1"/>
    <col min="40" max="41" width="4.5546875" style="65" hidden="1" customWidth="1"/>
    <col min="42" max="42" width="15.5546875" style="65" hidden="1" customWidth="1"/>
    <col min="43" max="43" width="31.109375" style="65" hidden="1" customWidth="1"/>
    <col min="44" max="44" width="55" style="65" hidden="1" customWidth="1"/>
    <col min="45" max="45" width="35.33203125" style="65" hidden="1" customWidth="1"/>
    <col min="46" max="46" width="43.6640625" style="65" hidden="1" customWidth="1"/>
    <col min="47" max="47" width="32.77734375" style="65" hidden="1" customWidth="1"/>
    <col min="48" max="48" width="30.5546875" style="65" hidden="1" customWidth="1"/>
    <col min="49" max="52" width="2.77734375" style="71" hidden="1" customWidth="1"/>
    <col min="53" max="16384" width="2.77734375" style="71"/>
  </cols>
  <sheetData>
    <row r="1" spans="1:47" ht="33" x14ac:dyDescent="0.25">
      <c r="B1" s="72" t="s">
        <v>63</v>
      </c>
    </row>
    <row r="2" spans="1:47" ht="24" customHeight="1"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47" ht="28.5" x14ac:dyDescent="0.25">
      <c r="B3" s="75" t="s">
        <v>11449</v>
      </c>
    </row>
    <row r="4" spans="1:47" ht="15.75" x14ac:dyDescent="0.25">
      <c r="AF4" s="71"/>
    </row>
    <row r="5" spans="1:47" ht="33" x14ac:dyDescent="0.25">
      <c r="B5" s="76" t="s">
        <v>9</v>
      </c>
      <c r="AE5" s="32" t="str">
        <f>IF(AG5&gt;0,AQ5,IF(AH5&gt;0,AR5,""))</f>
        <v>エラーがあります。エラーを解消してください。</v>
      </c>
      <c r="AF5" s="71"/>
      <c r="AG5" s="65">
        <f>SUM(AG12:AG177)</f>
        <v>36</v>
      </c>
      <c r="AH5" s="65">
        <f>SUM(AG186:AG207)</f>
        <v>0</v>
      </c>
      <c r="AI5" s="67">
        <f ca="1">DATE(MAX_年,3,31)</f>
        <v>44286</v>
      </c>
      <c r="AJ5" s="128">
        <v>7</v>
      </c>
      <c r="AK5" s="128">
        <v>7</v>
      </c>
      <c r="AL5" s="128">
        <f>AJ5*12</f>
        <v>84</v>
      </c>
      <c r="AQ5" s="65" t="s">
        <v>11222</v>
      </c>
      <c r="AR5" s="65" t="s">
        <v>11547</v>
      </c>
      <c r="AT5" s="93" t="str">
        <f ca="1">TEXT(AI5,"yyyy年m月")&amp;"を超えています"</f>
        <v>2021年3月を超えています</v>
      </c>
    </row>
    <row r="6" spans="1:47" ht="19.5" x14ac:dyDescent="0.25">
      <c r="C6" s="76" t="s">
        <v>121</v>
      </c>
      <c r="AF6" s="71"/>
    </row>
    <row r="7" spans="1:47" ht="24" customHeight="1" x14ac:dyDescent="0.25">
      <c r="C7" s="10" t="s">
        <v>11510</v>
      </c>
    </row>
    <row r="9" spans="1:47" ht="24" hidden="1" customHeight="1" x14ac:dyDescent="0.25"/>
    <row r="10" spans="1:47" ht="24" customHeight="1" x14ac:dyDescent="0.25">
      <c r="AE10" s="122" t="s">
        <v>11387</v>
      </c>
      <c r="AF10" s="80"/>
    </row>
    <row r="11" spans="1:47" ht="24" customHeight="1" thickBot="1" x14ac:dyDescent="0.3">
      <c r="B11" s="77" t="s">
        <v>11348</v>
      </c>
      <c r="AE11" s="33" t="s">
        <v>30</v>
      </c>
      <c r="AF11" s="78" t="s">
        <v>83</v>
      </c>
    </row>
    <row r="12" spans="1:47" ht="31.5" x14ac:dyDescent="0.25">
      <c r="C12" s="730" t="s">
        <v>14</v>
      </c>
      <c r="D12" s="731"/>
      <c r="E12" s="731"/>
      <c r="F12" s="731"/>
      <c r="G12" s="731"/>
      <c r="H12" s="790"/>
      <c r="I12" s="790"/>
      <c r="J12" s="791"/>
      <c r="K12" s="791"/>
      <c r="L12" s="791"/>
      <c r="M12" s="791"/>
      <c r="N12" s="791"/>
      <c r="O12" s="791"/>
      <c r="P12" s="791"/>
      <c r="Q12" s="791"/>
      <c r="R12" s="791"/>
      <c r="S12" s="791"/>
      <c r="T12" s="791"/>
      <c r="U12" s="791"/>
      <c r="V12" s="791"/>
      <c r="W12" s="791"/>
      <c r="X12" s="791"/>
      <c r="Y12" s="791"/>
      <c r="Z12" s="791"/>
      <c r="AA12" s="791"/>
      <c r="AB12" s="792"/>
      <c r="AC12" s="792"/>
      <c r="AD12" s="793"/>
      <c r="AE12" s="36" t="str">
        <f>IF(AI12=0,AQ12,IF(AI12&gt;20,AR12,IF(AI12&lt;&gt;AJ12,AS12,IF(AK12=0,AT12,IF(AL12=0,AU12,"")))))</f>
        <v>未入力です</v>
      </c>
      <c r="AF12" s="79" t="s">
        <v>11383</v>
      </c>
      <c r="AG12" s="65">
        <f>IF(AE12="",0,IF(LEFT(AE12,4)="【注意】",0,1))</f>
        <v>1</v>
      </c>
      <c r="AI12" s="65">
        <f>LEN(H12)</f>
        <v>0</v>
      </c>
      <c r="AJ12" s="71">
        <f>LENB(H12)</f>
        <v>0</v>
      </c>
      <c r="AK12" s="114">
        <v>0</v>
      </c>
      <c r="AL12" s="114">
        <v>0</v>
      </c>
      <c r="AQ12" s="65" t="s">
        <v>10182</v>
      </c>
      <c r="AR12" s="93" t="str">
        <f>AI12&amp;"文字です。20文字以内にしてください。"</f>
        <v>0文字です。20文字以内にしてください。</v>
      </c>
      <c r="AS12" s="65" t="s">
        <v>11158</v>
      </c>
      <c r="AT12" s="65" t="s">
        <v>11153</v>
      </c>
      <c r="AU12" s="65" t="s">
        <v>10187</v>
      </c>
    </row>
    <row r="13" spans="1:47" ht="31.5" x14ac:dyDescent="0.25">
      <c r="C13" s="629" t="s">
        <v>13</v>
      </c>
      <c r="D13" s="630"/>
      <c r="E13" s="630"/>
      <c r="F13" s="630"/>
      <c r="G13" s="630"/>
      <c r="H13" s="794"/>
      <c r="I13" s="794"/>
      <c r="J13" s="795"/>
      <c r="K13" s="795"/>
      <c r="L13" s="795"/>
      <c r="M13" s="795"/>
      <c r="N13" s="795"/>
      <c r="O13" s="795"/>
      <c r="P13" s="795"/>
      <c r="Q13" s="795"/>
      <c r="R13" s="795"/>
      <c r="S13" s="795"/>
      <c r="T13" s="795"/>
      <c r="U13" s="795"/>
      <c r="V13" s="795"/>
      <c r="W13" s="795"/>
      <c r="X13" s="795"/>
      <c r="Y13" s="795"/>
      <c r="Z13" s="795"/>
      <c r="AA13" s="795"/>
      <c r="AB13" s="796"/>
      <c r="AC13" s="796"/>
      <c r="AD13" s="797"/>
      <c r="AE13" s="36" t="str">
        <f>IF(AI13=0,AQ13,IF(AI13&gt;AJ13,AR13,IF(AK13=0,AS13,IF(AL13=0,AT13,""))))</f>
        <v>未入力です</v>
      </c>
      <c r="AF13" s="79" t="s">
        <v>11372</v>
      </c>
      <c r="AG13" s="65">
        <f t="shared" ref="AG13:AG77" si="0">IF(AE13="",0,IF(LEFT(AE13,4)="【注意】",0,1))</f>
        <v>1</v>
      </c>
      <c r="AI13" s="65">
        <f>LEN(H13)</f>
        <v>0</v>
      </c>
      <c r="AJ13" s="114">
        <v>20</v>
      </c>
      <c r="AK13" s="114">
        <v>0</v>
      </c>
      <c r="AL13" s="71">
        <f>IF(AJ13=40,1,IF(H13=DBCS(H13),1,0))</f>
        <v>1</v>
      </c>
      <c r="AQ13" s="65" t="s">
        <v>10182</v>
      </c>
      <c r="AR13" s="93" t="str">
        <f>AI13&amp;"文字です。"&amp;AJ13&amp;"文字以内にしてください。"</f>
        <v>0文字です。20文字以内にしてください。</v>
      </c>
      <c r="AS13" s="65" t="s">
        <v>10187</v>
      </c>
      <c r="AT13" s="65" t="s">
        <v>11331</v>
      </c>
    </row>
    <row r="14" spans="1:47" ht="24" customHeight="1" x14ac:dyDescent="0.25">
      <c r="C14" s="629" t="s">
        <v>15</v>
      </c>
      <c r="D14" s="630"/>
      <c r="E14" s="630"/>
      <c r="F14" s="630"/>
      <c r="G14" s="630"/>
      <c r="H14" s="798"/>
      <c r="I14" s="798"/>
      <c r="J14" s="799"/>
      <c r="K14" s="550"/>
      <c r="L14" s="551"/>
      <c r="M14" s="551"/>
      <c r="N14" s="551"/>
      <c r="O14" s="551"/>
      <c r="P14" s="551"/>
      <c r="Q14" s="551"/>
      <c r="R14" s="551"/>
      <c r="S14" s="551"/>
      <c r="T14" s="551"/>
      <c r="U14" s="551"/>
      <c r="V14" s="551"/>
      <c r="W14" s="551"/>
      <c r="X14" s="551"/>
      <c r="Y14" s="551"/>
      <c r="Z14" s="551"/>
      <c r="AA14" s="551"/>
      <c r="AB14" s="551"/>
      <c r="AC14" s="551"/>
      <c r="AD14" s="552"/>
      <c r="AE14" s="34" t="str">
        <f>IF(AI14&gt;0,"",AQ14)</f>
        <v>未選択です</v>
      </c>
      <c r="AF14" s="79" t="s">
        <v>85</v>
      </c>
      <c r="AG14" s="65">
        <f t="shared" si="0"/>
        <v>1</v>
      </c>
      <c r="AI14" s="65">
        <f>IFERROR(MATCH(H14,PL_性別,0),0)</f>
        <v>0</v>
      </c>
      <c r="AQ14" s="65" t="s">
        <v>10180</v>
      </c>
    </row>
    <row r="15" spans="1:47" ht="24" customHeight="1" x14ac:dyDescent="0.25">
      <c r="C15" s="629" t="s">
        <v>16</v>
      </c>
      <c r="D15" s="630"/>
      <c r="E15" s="630"/>
      <c r="F15" s="630"/>
      <c r="G15" s="630"/>
      <c r="H15" s="636"/>
      <c r="I15" s="637"/>
      <c r="J15" s="637"/>
      <c r="K15" s="637"/>
      <c r="L15" s="129" t="s">
        <v>17</v>
      </c>
      <c r="M15" s="637"/>
      <c r="N15" s="637"/>
      <c r="O15" s="129" t="s">
        <v>18</v>
      </c>
      <c r="P15" s="637"/>
      <c r="Q15" s="637"/>
      <c r="R15" s="782" t="s">
        <v>19</v>
      </c>
      <c r="S15" s="783"/>
      <c r="T15" s="784" t="str">
        <f>IF(LEN(H15)=0,"",DATE(H15,AN15,AO15))</f>
        <v/>
      </c>
      <c r="U15" s="784"/>
      <c r="V15" s="784"/>
      <c r="W15" s="784"/>
      <c r="X15" s="784"/>
      <c r="Y15" s="806" t="str">
        <f ca="1">IF(LEN(H15)=0,"",DATEDIF(T15,TODAY(),"y"))</f>
        <v/>
      </c>
      <c r="Z15" s="806"/>
      <c r="AA15" s="806"/>
      <c r="AB15" s="807"/>
      <c r="AC15" s="807"/>
      <c r="AD15" s="808"/>
      <c r="AE15" s="95" t="str">
        <f>IF(AI15=0,AQ15,IF(AJ15=0,AR15,IF(Y15&gt;=99,AS15,"")))</f>
        <v>未入力箇所があります</v>
      </c>
      <c r="AF15" s="79" t="s">
        <v>48</v>
      </c>
      <c r="AG15" s="65">
        <f t="shared" si="0"/>
        <v>1</v>
      </c>
      <c r="AI15" s="65">
        <f>IF(OR(LEN(H15)=0,LEN(M15)=0,LEN(P15)=0),0,1)</f>
        <v>0</v>
      </c>
      <c r="AJ15" s="65">
        <f>IF(P15&gt;AP15,0,1)</f>
        <v>1</v>
      </c>
      <c r="AN15" s="65">
        <f>IF(LEN(M15)=0,1,M15)</f>
        <v>1</v>
      </c>
      <c r="AO15" s="65">
        <f>IF(LEN(P15)=0,1,P15)</f>
        <v>1</v>
      </c>
      <c r="AP15" s="65">
        <f>IF(AND(ISNUMBER(H15),ISNUMBER(M15)),DAY(DATE(H15,M15+1,0)),31)</f>
        <v>31</v>
      </c>
      <c r="AQ15" s="65" t="s">
        <v>10184</v>
      </c>
      <c r="AR15" s="65" t="s">
        <v>10186</v>
      </c>
      <c r="AS15" s="65" t="s">
        <v>11376</v>
      </c>
    </row>
    <row r="16" spans="1:47" ht="24" customHeight="1" x14ac:dyDescent="0.25">
      <c r="C16" s="629" t="s">
        <v>21</v>
      </c>
      <c r="D16" s="630"/>
      <c r="E16" s="630"/>
      <c r="F16" s="630"/>
      <c r="G16" s="630"/>
      <c r="H16" s="586" t="s">
        <v>11332</v>
      </c>
      <c r="I16" s="586"/>
      <c r="J16" s="586"/>
      <c r="K16" s="586"/>
      <c r="L16" s="586"/>
      <c r="M16" s="562"/>
      <c r="N16" s="563"/>
      <c r="O16" s="564"/>
      <c r="P16" s="550"/>
      <c r="Q16" s="551"/>
      <c r="R16" s="551"/>
      <c r="S16" s="551"/>
      <c r="T16" s="551"/>
      <c r="U16" s="551"/>
      <c r="V16" s="551"/>
      <c r="W16" s="551"/>
      <c r="X16" s="551"/>
      <c r="Y16" s="551"/>
      <c r="Z16" s="551"/>
      <c r="AA16" s="551"/>
      <c r="AB16" s="551"/>
      <c r="AC16" s="551"/>
      <c r="AD16" s="552"/>
      <c r="AE16" s="34" t="str">
        <f>IF(AI16&gt;0,"",AQ16)</f>
        <v>未選択です</v>
      </c>
      <c r="AF16" s="79" t="s">
        <v>11335</v>
      </c>
      <c r="AG16" s="65">
        <f t="shared" si="0"/>
        <v>1</v>
      </c>
      <c r="AI16" s="65">
        <f>IFERROR(MATCH(M16,PL_国籍,0),0)</f>
        <v>0</v>
      </c>
      <c r="AP16" s="65" t="str">
        <f>IF(AI16=2,"PL01_国名","PL01_都道府県名")</f>
        <v>PL01_都道府県名</v>
      </c>
      <c r="AQ16" s="65" t="s">
        <v>10180</v>
      </c>
    </row>
    <row r="17" spans="3:47" ht="24" customHeight="1" x14ac:dyDescent="0.25">
      <c r="C17" s="629"/>
      <c r="D17" s="630"/>
      <c r="E17" s="630"/>
      <c r="F17" s="630"/>
      <c r="G17" s="630"/>
      <c r="H17" s="586" t="s">
        <v>24</v>
      </c>
      <c r="I17" s="586"/>
      <c r="J17" s="586"/>
      <c r="K17" s="586"/>
      <c r="L17" s="586"/>
      <c r="M17" s="547"/>
      <c r="N17" s="548"/>
      <c r="O17" s="548"/>
      <c r="P17" s="548"/>
      <c r="Q17" s="548"/>
      <c r="R17" s="548"/>
      <c r="S17" s="548"/>
      <c r="T17" s="548"/>
      <c r="U17" s="548"/>
      <c r="V17" s="548"/>
      <c r="W17" s="548"/>
      <c r="X17" s="548"/>
      <c r="Y17" s="548"/>
      <c r="Z17" s="548"/>
      <c r="AA17" s="548"/>
      <c r="AB17" s="548"/>
      <c r="AC17" s="548"/>
      <c r="AD17" s="719"/>
      <c r="AE17" s="34" t="str">
        <f>IF(AI17=0,AQ17,IF(AJ17&gt;0,"",AR17))</f>
        <v>未選択です</v>
      </c>
      <c r="AF17" s="79" t="s">
        <v>25</v>
      </c>
      <c r="AG17" s="65">
        <f t="shared" si="0"/>
        <v>1</v>
      </c>
      <c r="AI17" s="65">
        <f>LEN(M17)</f>
        <v>0</v>
      </c>
      <c r="AJ17" s="65">
        <f ca="1">IFERROR(MATCH(M17,INDIRECT(AP16),0),0)</f>
        <v>0</v>
      </c>
      <c r="AQ17" s="65" t="s">
        <v>10180</v>
      </c>
      <c r="AR17" s="65" t="s">
        <v>10183</v>
      </c>
    </row>
    <row r="18" spans="3:47" ht="24" customHeight="1" x14ac:dyDescent="0.25">
      <c r="C18" s="629"/>
      <c r="D18" s="630"/>
      <c r="E18" s="630"/>
      <c r="F18" s="630"/>
      <c r="G18" s="630"/>
      <c r="H18" s="586" t="s">
        <v>23</v>
      </c>
      <c r="I18" s="586"/>
      <c r="J18" s="586"/>
      <c r="K18" s="586"/>
      <c r="L18" s="586"/>
      <c r="M18" s="755"/>
      <c r="N18" s="756"/>
      <c r="O18" s="756"/>
      <c r="P18" s="756"/>
      <c r="Q18" s="756"/>
      <c r="R18" s="756"/>
      <c r="S18" s="756"/>
      <c r="T18" s="756"/>
      <c r="U18" s="756"/>
      <c r="V18" s="756"/>
      <c r="W18" s="756"/>
      <c r="X18" s="756"/>
      <c r="Y18" s="756"/>
      <c r="Z18" s="756"/>
      <c r="AA18" s="756"/>
      <c r="AB18" s="756"/>
      <c r="AC18" s="756"/>
      <c r="AD18" s="757"/>
      <c r="AE18" s="36" t="str">
        <f>IF(AH18=0,"",IF(AI18=0,AQ18,IF(AI18&gt;15,AR18,IF(AJ18=0,AS18,""))))</f>
        <v/>
      </c>
      <c r="AF18" s="79" t="s">
        <v>11336</v>
      </c>
      <c r="AG18" s="65">
        <f t="shared" si="0"/>
        <v>0</v>
      </c>
      <c r="AH18" s="65">
        <f>IF(LEFT(M17,2)="99",1,0)</f>
        <v>0</v>
      </c>
      <c r="AI18" s="65">
        <f>LEN(M18)</f>
        <v>0</v>
      </c>
      <c r="AJ18" s="65">
        <f>IF(M18=DBCS(M18),1,0)</f>
        <v>1</v>
      </c>
      <c r="AQ18" s="65" t="s">
        <v>10182</v>
      </c>
      <c r="AR18" s="93" t="str">
        <f>AI18&amp;"文字です。15文字以内にしてください。"</f>
        <v>0文字です。15文字以内にしてください。</v>
      </c>
      <c r="AS18" s="65" t="s">
        <v>11331</v>
      </c>
    </row>
    <row r="19" spans="3:47" ht="31.5" x14ac:dyDescent="0.25">
      <c r="C19" s="786" t="s">
        <v>31</v>
      </c>
      <c r="D19" s="747"/>
      <c r="E19" s="747"/>
      <c r="F19" s="747"/>
      <c r="G19" s="748"/>
      <c r="H19" s="586" t="s">
        <v>26</v>
      </c>
      <c r="I19" s="586"/>
      <c r="J19" s="586"/>
      <c r="K19" s="586"/>
      <c r="L19" s="586"/>
      <c r="M19" s="562"/>
      <c r="N19" s="563"/>
      <c r="O19" s="82" t="s">
        <v>27</v>
      </c>
      <c r="P19" s="563"/>
      <c r="Q19" s="777"/>
      <c r="R19" s="778"/>
      <c r="S19" s="787"/>
      <c r="T19" s="788"/>
      <c r="U19" s="788"/>
      <c r="V19" s="788"/>
      <c r="W19" s="788"/>
      <c r="X19" s="788"/>
      <c r="Y19" s="788"/>
      <c r="Z19" s="788"/>
      <c r="AA19" s="788"/>
      <c r="AB19" s="788"/>
      <c r="AC19" s="788"/>
      <c r="AD19" s="789"/>
      <c r="AE19" s="36" t="str">
        <f>IF(AI19=0,AQ19,IF(AJ19=0,AR19,""))</f>
        <v>未入力箇所があります</v>
      </c>
      <c r="AF19" s="79" t="s">
        <v>11338</v>
      </c>
      <c r="AG19" s="65">
        <f t="shared" si="0"/>
        <v>1</v>
      </c>
      <c r="AI19" s="65">
        <f>IF(OR(LEN(M19)=0,LEN(P19)=0),0,1)</f>
        <v>0</v>
      </c>
      <c r="AJ19" s="65">
        <f>IF(OR(AK19=0,AL19=0),0,1)</f>
        <v>0</v>
      </c>
      <c r="AK19" s="65">
        <f>IF(AND(LEN(M19)=3,LEN(P19)=4,LENB(M19)=3,LENB(P19)=4),1,0)</f>
        <v>0</v>
      </c>
      <c r="AL19" s="114">
        <v>0</v>
      </c>
      <c r="AQ19" s="65" t="s">
        <v>10184</v>
      </c>
      <c r="AR19" s="65" t="s">
        <v>11306</v>
      </c>
    </row>
    <row r="20" spans="3:47" ht="31.5" x14ac:dyDescent="0.25">
      <c r="C20" s="749"/>
      <c r="D20" s="750"/>
      <c r="E20" s="750"/>
      <c r="F20" s="750"/>
      <c r="G20" s="751"/>
      <c r="H20" s="586" t="s">
        <v>24</v>
      </c>
      <c r="I20" s="586"/>
      <c r="J20" s="586"/>
      <c r="K20" s="586"/>
      <c r="L20" s="586"/>
      <c r="M20" s="785"/>
      <c r="N20" s="777"/>
      <c r="O20" s="777"/>
      <c r="P20" s="778"/>
      <c r="Q20" s="565"/>
      <c r="R20" s="565"/>
      <c r="S20" s="565"/>
      <c r="T20" s="565"/>
      <c r="U20" s="565"/>
      <c r="V20" s="565"/>
      <c r="W20" s="565"/>
      <c r="X20" s="565"/>
      <c r="Y20" s="565"/>
      <c r="Z20" s="565"/>
      <c r="AA20" s="565"/>
      <c r="AB20" s="550"/>
      <c r="AC20" s="550"/>
      <c r="AD20" s="729"/>
      <c r="AE20" s="36" t="str">
        <f>IF(AI20=0,AQ20,IF(AL20&gt;0,"",AR20))</f>
        <v>未選択です</v>
      </c>
      <c r="AF20" s="79" t="s">
        <v>11337</v>
      </c>
      <c r="AG20" s="65">
        <f t="shared" si="0"/>
        <v>1</v>
      </c>
      <c r="AI20" s="65">
        <f>IFERROR(MATCH(M20,PL01_都道府県名,0),0)</f>
        <v>0</v>
      </c>
      <c r="AL20" s="114">
        <v>0</v>
      </c>
      <c r="AQ20" s="65" t="s">
        <v>10180</v>
      </c>
      <c r="AR20" s="65" t="s">
        <v>10185</v>
      </c>
    </row>
    <row r="21" spans="3:47" ht="31.5" x14ac:dyDescent="0.25">
      <c r="C21" s="749"/>
      <c r="D21" s="750"/>
      <c r="E21" s="750"/>
      <c r="F21" s="750"/>
      <c r="G21" s="751"/>
      <c r="H21" s="586" t="s">
        <v>50</v>
      </c>
      <c r="I21" s="586"/>
      <c r="J21" s="586"/>
      <c r="K21" s="586"/>
      <c r="L21" s="586"/>
      <c r="M21" s="755"/>
      <c r="N21" s="756"/>
      <c r="O21" s="756"/>
      <c r="P21" s="756"/>
      <c r="Q21" s="756"/>
      <c r="R21" s="756"/>
      <c r="S21" s="756"/>
      <c r="T21" s="756"/>
      <c r="U21" s="756"/>
      <c r="V21" s="756"/>
      <c r="W21" s="756"/>
      <c r="X21" s="756"/>
      <c r="Y21" s="756"/>
      <c r="Z21" s="756"/>
      <c r="AA21" s="756"/>
      <c r="AB21" s="756"/>
      <c r="AC21" s="756"/>
      <c r="AD21" s="757"/>
      <c r="AE21" s="36" t="str">
        <f>IF(AI21=0,AQ21,IF(AI21&gt;30,AR21,IF(AJ21=0,AS21,IF(AL21&gt;0,"",AT21))))</f>
        <v>未入力です</v>
      </c>
      <c r="AF21" s="120" t="s">
        <v>11370</v>
      </c>
      <c r="AG21" s="65">
        <f t="shared" si="0"/>
        <v>1</v>
      </c>
      <c r="AI21" s="65">
        <f>LEN(M21)</f>
        <v>0</v>
      </c>
      <c r="AJ21" s="65">
        <f>IF(M21=DBCS(M21),1,0)</f>
        <v>1</v>
      </c>
      <c r="AL21" s="114">
        <v>0</v>
      </c>
      <c r="AQ21" s="65" t="s">
        <v>10182</v>
      </c>
      <c r="AR21" s="93" t="str">
        <f>AI21&amp;"文字です。30文字以内にしてください。"</f>
        <v>0文字です。30文字以内にしてください。</v>
      </c>
      <c r="AS21" s="65" t="s">
        <v>11331</v>
      </c>
      <c r="AT21" s="65" t="s">
        <v>11377</v>
      </c>
    </row>
    <row r="22" spans="3:47" ht="24" customHeight="1" x14ac:dyDescent="0.25">
      <c r="C22" s="774"/>
      <c r="D22" s="775"/>
      <c r="E22" s="775"/>
      <c r="F22" s="775"/>
      <c r="G22" s="776"/>
      <c r="H22" s="586" t="s">
        <v>29</v>
      </c>
      <c r="I22" s="586"/>
      <c r="J22" s="586"/>
      <c r="K22" s="586"/>
      <c r="L22" s="586"/>
      <c r="M22" s="755"/>
      <c r="N22" s="756"/>
      <c r="O22" s="756"/>
      <c r="P22" s="756"/>
      <c r="Q22" s="756"/>
      <c r="R22" s="756"/>
      <c r="S22" s="756"/>
      <c r="T22" s="756"/>
      <c r="U22" s="756"/>
      <c r="V22" s="756"/>
      <c r="W22" s="756"/>
      <c r="X22" s="756"/>
      <c r="Y22" s="756"/>
      <c r="Z22" s="756"/>
      <c r="AA22" s="756"/>
      <c r="AB22" s="756"/>
      <c r="AC22" s="756"/>
      <c r="AD22" s="757"/>
      <c r="AE22" s="36" t="str">
        <f>IF(AI22&gt;30,AR22,IF(AJ22=0,AS22,""))</f>
        <v/>
      </c>
      <c r="AF22" s="79" t="s">
        <v>11339</v>
      </c>
      <c r="AG22" s="65">
        <f t="shared" si="0"/>
        <v>0</v>
      </c>
      <c r="AI22" s="65">
        <f>LEN(M22)</f>
        <v>0</v>
      </c>
      <c r="AJ22" s="65">
        <f>IF(M22=DBCS(M22),1,0)</f>
        <v>1</v>
      </c>
      <c r="AR22" s="93" t="str">
        <f>AI22&amp;"文字です。30文字以内にしてください。"</f>
        <v>0文字です。30文字以内にしてください。</v>
      </c>
      <c r="AS22" s="65" t="s">
        <v>11331</v>
      </c>
    </row>
    <row r="23" spans="3:47" ht="24" customHeight="1" x14ac:dyDescent="0.25">
      <c r="C23" s="746" t="s">
        <v>34</v>
      </c>
      <c r="D23" s="747"/>
      <c r="E23" s="747"/>
      <c r="F23" s="747"/>
      <c r="G23" s="748"/>
      <c r="H23" s="586" t="s">
        <v>35</v>
      </c>
      <c r="I23" s="586"/>
      <c r="J23" s="586"/>
      <c r="K23" s="586"/>
      <c r="L23" s="586"/>
      <c r="M23" s="785"/>
      <c r="N23" s="777"/>
      <c r="O23" s="777"/>
      <c r="P23" s="83" t="s">
        <v>27</v>
      </c>
      <c r="Q23" s="777"/>
      <c r="R23" s="777"/>
      <c r="S23" s="777"/>
      <c r="T23" s="83" t="s">
        <v>27</v>
      </c>
      <c r="U23" s="777"/>
      <c r="V23" s="777"/>
      <c r="W23" s="778"/>
      <c r="X23" s="550"/>
      <c r="Y23" s="551"/>
      <c r="Z23" s="551"/>
      <c r="AA23" s="551"/>
      <c r="AB23" s="551"/>
      <c r="AC23" s="551"/>
      <c r="AD23" s="552"/>
      <c r="AE23" s="36" t="str">
        <f>IF(AI23=0,AQ23,IF(AJ23=0,AR23,""))</f>
        <v>未入力箇所があります</v>
      </c>
      <c r="AF23" s="79" t="s">
        <v>38</v>
      </c>
      <c r="AG23" s="65">
        <f t="shared" si="0"/>
        <v>1</v>
      </c>
      <c r="AI23" s="65">
        <f>IF(OR(LEN(M23)=0,LEN(Q23)=0,LEN(U23)=0),0,1)</f>
        <v>0</v>
      </c>
      <c r="AJ23" s="114">
        <v>0</v>
      </c>
      <c r="AQ23" s="65" t="s">
        <v>10184</v>
      </c>
      <c r="AR23" s="65" t="s">
        <v>11156</v>
      </c>
    </row>
    <row r="24" spans="3:47" ht="31.5" customHeight="1" x14ac:dyDescent="0.25">
      <c r="C24" s="749"/>
      <c r="D24" s="750"/>
      <c r="E24" s="750"/>
      <c r="F24" s="750"/>
      <c r="G24" s="751"/>
      <c r="H24" s="586" t="s">
        <v>36</v>
      </c>
      <c r="I24" s="586"/>
      <c r="J24" s="586"/>
      <c r="K24" s="586"/>
      <c r="L24" s="586"/>
      <c r="M24" s="543"/>
      <c r="N24" s="544"/>
      <c r="O24" s="544"/>
      <c r="P24" s="544"/>
      <c r="Q24" s="544"/>
      <c r="R24" s="544"/>
      <c r="S24" s="544"/>
      <c r="T24" s="544"/>
      <c r="U24" s="544"/>
      <c r="V24" s="544"/>
      <c r="W24" s="94" t="s">
        <v>11314</v>
      </c>
      <c r="X24" s="545"/>
      <c r="Y24" s="545"/>
      <c r="Z24" s="545"/>
      <c r="AA24" s="545"/>
      <c r="AB24" s="545"/>
      <c r="AC24" s="545"/>
      <c r="AD24" s="546"/>
      <c r="AE24" s="95" t="str">
        <f>IF(AI24=0,AQ24,IF(AJ24&gt;32,AR24,IF(AK24&gt;50,AS24,IF(AK24&lt;&gt;AL24,AT24,IF(AM24=0,AU24,"")))))</f>
        <v>未入力箇所があります</v>
      </c>
      <c r="AF24" s="79" t="s">
        <v>11340</v>
      </c>
      <c r="AG24" s="65">
        <f t="shared" si="0"/>
        <v>1</v>
      </c>
      <c r="AI24" s="65">
        <f>IF(OR(LEN(M24)=0,LEN(X24)=0),0,1)</f>
        <v>0</v>
      </c>
      <c r="AJ24" s="65">
        <f>LEN(M24)</f>
        <v>0</v>
      </c>
      <c r="AK24" s="69">
        <f>LEN(M24)+LEN(X24)+1</f>
        <v>1</v>
      </c>
      <c r="AL24" s="69">
        <f>LENB(M24)+LENB(X24)+1</f>
        <v>1</v>
      </c>
      <c r="AM24" s="114">
        <v>0</v>
      </c>
      <c r="AQ24" s="65" t="s">
        <v>10184</v>
      </c>
      <c r="AR24" s="93" t="str">
        <f>"@の前の文字数が"&amp;AJ24&amp;"文字です。32文字以内にしてください。"</f>
        <v>@の前の文字数が0文字です。32文字以内にしてください。</v>
      </c>
      <c r="AS24" s="93" t="str">
        <f>AK24&amp;"文字です。50文字以内にしてください。"</f>
        <v>1文字です。50文字以内にしてください。</v>
      </c>
      <c r="AT24" s="65" t="s">
        <v>11158</v>
      </c>
      <c r="AU24" s="65" t="s">
        <v>11159</v>
      </c>
    </row>
    <row r="25" spans="3:47" ht="31.5" customHeight="1" x14ac:dyDescent="0.25">
      <c r="C25" s="774"/>
      <c r="D25" s="775"/>
      <c r="E25" s="775"/>
      <c r="F25" s="775"/>
      <c r="G25" s="776"/>
      <c r="H25" s="586" t="s">
        <v>37</v>
      </c>
      <c r="I25" s="586"/>
      <c r="J25" s="586"/>
      <c r="K25" s="586"/>
      <c r="L25" s="586"/>
      <c r="M25" s="543"/>
      <c r="N25" s="544"/>
      <c r="O25" s="544"/>
      <c r="P25" s="544"/>
      <c r="Q25" s="544"/>
      <c r="R25" s="544"/>
      <c r="S25" s="544"/>
      <c r="T25" s="544"/>
      <c r="U25" s="544"/>
      <c r="V25" s="544"/>
      <c r="W25" s="94" t="s">
        <v>11314</v>
      </c>
      <c r="X25" s="545"/>
      <c r="Y25" s="545"/>
      <c r="Z25" s="545"/>
      <c r="AA25" s="545"/>
      <c r="AB25" s="545"/>
      <c r="AC25" s="545"/>
      <c r="AD25" s="546"/>
      <c r="AE25" s="95" t="str">
        <f>IF(AI25=0,AQ25,IF(AJ25=0,AR25,""))</f>
        <v>未入力箇所があります</v>
      </c>
      <c r="AF25" s="79" t="s">
        <v>39</v>
      </c>
      <c r="AG25" s="65">
        <f t="shared" si="0"/>
        <v>1</v>
      </c>
      <c r="AI25" s="65">
        <f>IF(OR(LEN(M25)=0,LEN(X25)=0),0,1)</f>
        <v>0</v>
      </c>
      <c r="AJ25" s="65">
        <f>IF(AND(M24=M25,X24=X25),1,0)</f>
        <v>1</v>
      </c>
      <c r="AQ25" s="65" t="s">
        <v>10184</v>
      </c>
      <c r="AR25" s="65" t="s">
        <v>11157</v>
      </c>
    </row>
    <row r="26" spans="3:47" ht="24" customHeight="1" x14ac:dyDescent="0.25">
      <c r="C26" s="746" t="s">
        <v>33</v>
      </c>
      <c r="D26" s="747"/>
      <c r="E26" s="747"/>
      <c r="F26" s="747"/>
      <c r="G26" s="748"/>
      <c r="H26" s="586" t="s">
        <v>11160</v>
      </c>
      <c r="I26" s="586"/>
      <c r="J26" s="586"/>
      <c r="K26" s="586"/>
      <c r="L26" s="586"/>
      <c r="M26" s="547"/>
      <c r="N26" s="548"/>
      <c r="O26" s="548"/>
      <c r="P26" s="548"/>
      <c r="Q26" s="548"/>
      <c r="R26" s="548"/>
      <c r="S26" s="548"/>
      <c r="T26" s="548"/>
      <c r="U26" s="548"/>
      <c r="V26" s="548"/>
      <c r="W26" s="548"/>
      <c r="X26" s="548"/>
      <c r="Y26" s="548"/>
      <c r="Z26" s="548"/>
      <c r="AA26" s="548"/>
      <c r="AB26" s="548"/>
      <c r="AC26" s="548"/>
      <c r="AD26" s="719"/>
      <c r="AE26" s="34" t="str">
        <f>IF(AI26&gt;0,"",AQ26)</f>
        <v>未選択です</v>
      </c>
      <c r="AF26" s="79" t="s">
        <v>45</v>
      </c>
      <c r="AG26" s="65">
        <f t="shared" si="0"/>
        <v>1</v>
      </c>
      <c r="AI26" s="65">
        <f>IFERROR(MATCH(M26,PL05_勤務先分類,0),0)</f>
        <v>0</v>
      </c>
      <c r="AQ26" s="65" t="s">
        <v>10180</v>
      </c>
    </row>
    <row r="27" spans="3:47" ht="24" customHeight="1" x14ac:dyDescent="0.25">
      <c r="C27" s="749"/>
      <c r="D27" s="750"/>
      <c r="E27" s="750"/>
      <c r="F27" s="750"/>
      <c r="G27" s="751"/>
      <c r="H27" s="586" t="s">
        <v>40</v>
      </c>
      <c r="I27" s="586"/>
      <c r="J27" s="586"/>
      <c r="K27" s="586"/>
      <c r="L27" s="586"/>
      <c r="M27" s="755"/>
      <c r="N27" s="756"/>
      <c r="O27" s="756"/>
      <c r="P27" s="756"/>
      <c r="Q27" s="756"/>
      <c r="R27" s="756"/>
      <c r="S27" s="756"/>
      <c r="T27" s="756"/>
      <c r="U27" s="756"/>
      <c r="V27" s="756"/>
      <c r="W27" s="756"/>
      <c r="X27" s="756"/>
      <c r="Y27" s="756"/>
      <c r="Z27" s="756"/>
      <c r="AA27" s="756"/>
      <c r="AB27" s="756"/>
      <c r="AC27" s="756"/>
      <c r="AD27" s="757"/>
      <c r="AE27" s="36" t="str">
        <f>IF(AH27=0,"",IF(AI27=0,AQ27,IF(AI27&gt;AJ27,AR27,IF(AK27=0,AS27,""))))</f>
        <v>未入力です</v>
      </c>
      <c r="AF27" s="79" t="s">
        <v>11403</v>
      </c>
      <c r="AG27" s="65">
        <f t="shared" si="0"/>
        <v>1</v>
      </c>
      <c r="AH27" s="65">
        <f>IF(LEFT($M$26,2)="61",0,1)</f>
        <v>1</v>
      </c>
      <c r="AI27" s="65">
        <f>LEN(M27)</f>
        <v>0</v>
      </c>
      <c r="AJ27" s="114">
        <v>30</v>
      </c>
      <c r="AK27" s="65">
        <f>IF(AJ27=40,1,IF(M27=DBCS(M27),1,0))</f>
        <v>1</v>
      </c>
      <c r="AQ27" s="65" t="s">
        <v>10182</v>
      </c>
      <c r="AR27" s="93" t="str">
        <f t="shared" ref="AR27:AR28" si="1">AI27&amp;"文字です。"&amp;AJ27&amp;"文字以内にしてください。"</f>
        <v>0文字です。30文字以内にしてください。</v>
      </c>
      <c r="AS27" s="65" t="s">
        <v>11331</v>
      </c>
    </row>
    <row r="28" spans="3:47" ht="24" customHeight="1" x14ac:dyDescent="0.25">
      <c r="C28" s="749"/>
      <c r="D28" s="750"/>
      <c r="E28" s="750"/>
      <c r="F28" s="750"/>
      <c r="G28" s="751"/>
      <c r="H28" s="586" t="s">
        <v>80</v>
      </c>
      <c r="I28" s="586"/>
      <c r="J28" s="586"/>
      <c r="K28" s="586"/>
      <c r="L28" s="586"/>
      <c r="M28" s="755"/>
      <c r="N28" s="756"/>
      <c r="O28" s="756"/>
      <c r="P28" s="756"/>
      <c r="Q28" s="756"/>
      <c r="R28" s="756"/>
      <c r="S28" s="756"/>
      <c r="T28" s="756"/>
      <c r="U28" s="756"/>
      <c r="V28" s="756"/>
      <c r="W28" s="756"/>
      <c r="X28" s="756"/>
      <c r="Y28" s="756"/>
      <c r="Z28" s="756"/>
      <c r="AA28" s="756"/>
      <c r="AB28" s="756"/>
      <c r="AC28" s="756"/>
      <c r="AD28" s="757"/>
      <c r="AE28" s="36" t="str">
        <f>IF(AH28=0,"",IF(AI28&gt;AJ28,AR28,IF(AK28=0,AS28,"")))</f>
        <v/>
      </c>
      <c r="AF28" s="79" t="s">
        <v>11404</v>
      </c>
      <c r="AG28" s="65">
        <f t="shared" si="0"/>
        <v>0</v>
      </c>
      <c r="AH28" s="65">
        <f>IF(LEFT($M$26,2)="61",0,1)</f>
        <v>1</v>
      </c>
      <c r="AI28" s="65">
        <f>LEN(M28)</f>
        <v>0</v>
      </c>
      <c r="AJ28" s="114">
        <v>20</v>
      </c>
      <c r="AK28" s="65">
        <f>IF(AJ28=40,1,IF(M28=DBCS(M28),1,0))</f>
        <v>1</v>
      </c>
      <c r="AR28" s="93" t="str">
        <f t="shared" si="1"/>
        <v>0文字です。20文字以内にしてください。</v>
      </c>
      <c r="AS28" s="65" t="s">
        <v>11331</v>
      </c>
    </row>
    <row r="29" spans="3:47" ht="24" customHeight="1" x14ac:dyDescent="0.25">
      <c r="C29" s="774"/>
      <c r="D29" s="775"/>
      <c r="E29" s="775"/>
      <c r="F29" s="775"/>
      <c r="G29" s="776"/>
      <c r="H29" s="586" t="s">
        <v>35</v>
      </c>
      <c r="I29" s="586"/>
      <c r="J29" s="586"/>
      <c r="K29" s="586"/>
      <c r="L29" s="586"/>
      <c r="M29" s="562"/>
      <c r="N29" s="563"/>
      <c r="O29" s="563"/>
      <c r="P29" s="82" t="s">
        <v>27</v>
      </c>
      <c r="Q29" s="777"/>
      <c r="R29" s="777"/>
      <c r="S29" s="777"/>
      <c r="T29" s="83" t="s">
        <v>27</v>
      </c>
      <c r="U29" s="777"/>
      <c r="V29" s="777"/>
      <c r="W29" s="778"/>
      <c r="X29" s="779"/>
      <c r="Y29" s="780"/>
      <c r="Z29" s="780"/>
      <c r="AA29" s="780"/>
      <c r="AB29" s="780"/>
      <c r="AC29" s="780"/>
      <c r="AD29" s="781"/>
      <c r="AE29" s="36" t="str">
        <f>IF(AH29=0,"",IF(AI29=0,AQ29,IF(AJ29=0,AR29,"")))</f>
        <v>未入力箇所があります</v>
      </c>
      <c r="AF29" s="79" t="s">
        <v>46</v>
      </c>
      <c r="AG29" s="65">
        <f t="shared" si="0"/>
        <v>1</v>
      </c>
      <c r="AH29" s="65">
        <f>IF(LEFT($M$26,2)="61",0,1)</f>
        <v>1</v>
      </c>
      <c r="AI29" s="65">
        <f>IF(OR(LEN(M29)=0,LEN(Q29)=0,LEN(U29)=0),0,1)</f>
        <v>0</v>
      </c>
      <c r="AJ29" s="114">
        <v>0</v>
      </c>
      <c r="AQ29" s="65" t="s">
        <v>10184</v>
      </c>
      <c r="AR29" s="65" t="s">
        <v>11156</v>
      </c>
    </row>
    <row r="30" spans="3:47" ht="24" customHeight="1" x14ac:dyDescent="0.25">
      <c r="C30" s="746" t="s">
        <v>41</v>
      </c>
      <c r="D30" s="747"/>
      <c r="E30" s="747"/>
      <c r="F30" s="747"/>
      <c r="G30" s="748"/>
      <c r="H30" s="586" t="s">
        <v>11163</v>
      </c>
      <c r="I30" s="586"/>
      <c r="J30" s="586"/>
      <c r="K30" s="586"/>
      <c r="L30" s="586"/>
      <c r="M30" s="547"/>
      <c r="N30" s="548"/>
      <c r="O30" s="548"/>
      <c r="P30" s="548"/>
      <c r="Q30" s="548"/>
      <c r="R30" s="548"/>
      <c r="S30" s="548"/>
      <c r="T30" s="548"/>
      <c r="U30" s="549"/>
      <c r="V30" s="550"/>
      <c r="W30" s="551"/>
      <c r="X30" s="551"/>
      <c r="Y30" s="551"/>
      <c r="Z30" s="551"/>
      <c r="AA30" s="551"/>
      <c r="AB30" s="551"/>
      <c r="AC30" s="551"/>
      <c r="AD30" s="552"/>
      <c r="AE30" s="34" t="str">
        <f>IF(AI30=0,AQ30,"")</f>
        <v>未選択です</v>
      </c>
      <c r="AF30" s="79" t="s">
        <v>47</v>
      </c>
      <c r="AG30" s="65">
        <f t="shared" si="0"/>
        <v>1</v>
      </c>
      <c r="AI30" s="65">
        <f>IFERROR(MATCH(M30,PL06_最終学歴,0),0)</f>
        <v>0</v>
      </c>
      <c r="AQ30" s="65" t="s">
        <v>10180</v>
      </c>
    </row>
    <row r="31" spans="3:47" ht="24" customHeight="1" x14ac:dyDescent="0.25">
      <c r="C31" s="749"/>
      <c r="D31" s="750"/>
      <c r="E31" s="750"/>
      <c r="F31" s="750"/>
      <c r="G31" s="751"/>
      <c r="H31" s="586" t="s">
        <v>42</v>
      </c>
      <c r="I31" s="586"/>
      <c r="J31" s="586"/>
      <c r="K31" s="586"/>
      <c r="L31" s="586"/>
      <c r="M31" s="755"/>
      <c r="N31" s="756"/>
      <c r="O31" s="756"/>
      <c r="P31" s="756"/>
      <c r="Q31" s="756"/>
      <c r="R31" s="756"/>
      <c r="S31" s="756"/>
      <c r="T31" s="756"/>
      <c r="U31" s="756"/>
      <c r="V31" s="756"/>
      <c r="W31" s="756"/>
      <c r="X31" s="756"/>
      <c r="Y31" s="756"/>
      <c r="Z31" s="756"/>
      <c r="AA31" s="756"/>
      <c r="AB31" s="756"/>
      <c r="AC31" s="756"/>
      <c r="AD31" s="757"/>
      <c r="AE31" s="36" t="str">
        <f>IF(AI31=0,AQ31,IF(AI31&gt;30,AR31,IF(AJ31=0,AS31,"")))</f>
        <v>未入力です</v>
      </c>
      <c r="AF31" s="79" t="s">
        <v>11355</v>
      </c>
      <c r="AG31" s="65">
        <f t="shared" si="0"/>
        <v>1</v>
      </c>
      <c r="AI31" s="65">
        <f>LEN(M31)</f>
        <v>0</v>
      </c>
      <c r="AJ31" s="65">
        <f t="shared" ref="AJ31:AJ32" si="2">IF(M31=DBCS(M31),1,0)</f>
        <v>1</v>
      </c>
      <c r="AQ31" s="65" t="s">
        <v>10182</v>
      </c>
      <c r="AR31" s="93" t="str">
        <f>AI31&amp;"文字です。30文字以内にしてください。"</f>
        <v>0文字です。30文字以内にしてください。</v>
      </c>
      <c r="AS31" s="65" t="s">
        <v>11331</v>
      </c>
    </row>
    <row r="32" spans="3:47" ht="24" customHeight="1" x14ac:dyDescent="0.25">
      <c r="C32" s="749"/>
      <c r="D32" s="750"/>
      <c r="E32" s="750"/>
      <c r="F32" s="750"/>
      <c r="G32" s="751"/>
      <c r="H32" s="586" t="s">
        <v>43</v>
      </c>
      <c r="I32" s="586"/>
      <c r="J32" s="586"/>
      <c r="K32" s="586"/>
      <c r="L32" s="586"/>
      <c r="M32" s="755"/>
      <c r="N32" s="756"/>
      <c r="O32" s="756"/>
      <c r="P32" s="756"/>
      <c r="Q32" s="756"/>
      <c r="R32" s="756"/>
      <c r="S32" s="756"/>
      <c r="T32" s="756"/>
      <c r="U32" s="756"/>
      <c r="V32" s="756"/>
      <c r="W32" s="756"/>
      <c r="X32" s="756"/>
      <c r="Y32" s="756"/>
      <c r="Z32" s="756"/>
      <c r="AA32" s="756"/>
      <c r="AB32" s="756"/>
      <c r="AC32" s="756"/>
      <c r="AD32" s="757"/>
      <c r="AE32" s="36" t="str">
        <f>IF(AI32&gt;30,AR32,IF(AJ32=0,AS32,""))</f>
        <v/>
      </c>
      <c r="AF32" s="79" t="s">
        <v>11356</v>
      </c>
      <c r="AG32" s="65">
        <f t="shared" si="0"/>
        <v>0</v>
      </c>
      <c r="AI32" s="65">
        <f>LEN(M32)</f>
        <v>0</v>
      </c>
      <c r="AJ32" s="65">
        <f t="shared" si="2"/>
        <v>1</v>
      </c>
      <c r="AR32" s="93" t="str">
        <f>AI32&amp;"文字です。30文字以内にしてください。"</f>
        <v>0文字です。30文字以内にしてください。</v>
      </c>
      <c r="AS32" s="65" t="s">
        <v>11331</v>
      </c>
    </row>
    <row r="33" spans="2:48" ht="24" customHeight="1" thickBot="1" x14ac:dyDescent="0.3">
      <c r="C33" s="752"/>
      <c r="D33" s="753"/>
      <c r="E33" s="753"/>
      <c r="F33" s="753"/>
      <c r="G33" s="754"/>
      <c r="H33" s="699" t="s">
        <v>222</v>
      </c>
      <c r="I33" s="699"/>
      <c r="J33" s="699"/>
      <c r="K33" s="699"/>
      <c r="L33" s="699"/>
      <c r="M33" s="763"/>
      <c r="N33" s="764"/>
      <c r="O33" s="764"/>
      <c r="P33" s="84" t="s">
        <v>17</v>
      </c>
      <c r="Q33" s="764"/>
      <c r="R33" s="764"/>
      <c r="S33" s="84" t="s">
        <v>18</v>
      </c>
      <c r="T33" s="765" t="str">
        <f>IF(LEN(M33)=0,"",DATE(M33,AO33+1,0))</f>
        <v/>
      </c>
      <c r="U33" s="765"/>
      <c r="V33" s="765"/>
      <c r="W33" s="765"/>
      <c r="X33" s="765"/>
      <c r="Y33" s="766" t="str">
        <f>IF(AND(ISNUMBER(T15),ISNUMBER(T33),T15&lt;=T33),DATEDIF(T15,T33+1,"y"),"")</f>
        <v/>
      </c>
      <c r="Z33" s="766"/>
      <c r="AA33" s="766"/>
      <c r="AB33" s="767"/>
      <c r="AC33" s="767"/>
      <c r="AD33" s="768"/>
      <c r="AE33" s="36" t="str">
        <f>IF(AI33=0,AQ33,IF(AJ33=0,AR33,IF(AK33=0,AS33,IF(AL33=0,AT33,""))))</f>
        <v>未入力箇所があります</v>
      </c>
      <c r="AF33" s="79" t="s">
        <v>72</v>
      </c>
      <c r="AG33" s="65">
        <f t="shared" si="0"/>
        <v>1</v>
      </c>
      <c r="AI33" s="65">
        <f>IF(OR(LEN(M33)=0,LEN(Q33)=0),0,1)</f>
        <v>0</v>
      </c>
      <c r="AJ33" s="65">
        <f ca="1">IF(T33&gt;$AI$5,0,1)</f>
        <v>0</v>
      </c>
      <c r="AK33" s="65">
        <f>IF(T33&lt;T15,0,1)</f>
        <v>1</v>
      </c>
      <c r="AL33" s="114">
        <v>0</v>
      </c>
      <c r="AO33" s="65">
        <f>IF(LEN(Q33)=0,1,Q33)</f>
        <v>1</v>
      </c>
      <c r="AP33" s="65">
        <f ca="1">IF(M33=MAX_年,3,12)</f>
        <v>12</v>
      </c>
      <c r="AQ33" s="65" t="s">
        <v>10184</v>
      </c>
      <c r="AR33" s="93" t="str">
        <f ca="1">$AT$5</f>
        <v>2021年3月を超えています</v>
      </c>
      <c r="AS33" s="65" t="s">
        <v>11231</v>
      </c>
      <c r="AT33" s="65" t="s">
        <v>11378</v>
      </c>
    </row>
    <row r="34" spans="2:48" ht="24" customHeight="1" x14ac:dyDescent="0.25">
      <c r="AE34" s="35"/>
      <c r="AF34" s="80"/>
    </row>
    <row r="35" spans="2:48" ht="24" customHeight="1" thickBot="1" x14ac:dyDescent="0.3">
      <c r="B35" s="77" t="s">
        <v>11349</v>
      </c>
      <c r="AE35" s="33" t="s">
        <v>30</v>
      </c>
      <c r="AF35" s="78" t="s">
        <v>83</v>
      </c>
    </row>
    <row r="36" spans="2:48" ht="47.25" x14ac:dyDescent="0.25">
      <c r="C36" s="730" t="s">
        <v>10166</v>
      </c>
      <c r="D36" s="731"/>
      <c r="E36" s="731"/>
      <c r="F36" s="731"/>
      <c r="G36" s="731"/>
      <c r="H36" s="731"/>
      <c r="I36" s="731"/>
      <c r="J36" s="731"/>
      <c r="K36" s="731"/>
      <c r="L36" s="731"/>
      <c r="M36" s="805"/>
      <c r="N36" s="805"/>
      <c r="O36" s="805"/>
      <c r="P36" s="805"/>
      <c r="Q36" s="805"/>
      <c r="R36" s="805"/>
      <c r="S36" s="805"/>
      <c r="T36" s="805"/>
      <c r="U36" s="684"/>
      <c r="V36" s="684"/>
      <c r="W36" s="684"/>
      <c r="X36" s="684"/>
      <c r="Y36" s="684"/>
      <c r="Z36" s="684"/>
      <c r="AA36" s="684"/>
      <c r="AB36" s="684"/>
      <c r="AC36" s="684"/>
      <c r="AD36" s="685"/>
      <c r="AE36" s="34" t="str">
        <f>IF(AH36&gt;0,"",AQ36)</f>
        <v>未選択です</v>
      </c>
      <c r="AF36" s="79" t="s">
        <v>11329</v>
      </c>
      <c r="AG36" s="65">
        <f t="shared" si="0"/>
        <v>1</v>
      </c>
      <c r="AH36" s="65">
        <f>IFERROR(MATCH(M36,PL_技術士補となる資格,0),0)</f>
        <v>0</v>
      </c>
      <c r="AQ36" s="65" t="s">
        <v>10180</v>
      </c>
    </row>
    <row r="37" spans="2:48" ht="24" customHeight="1" x14ac:dyDescent="0.25">
      <c r="C37" s="707" t="s">
        <v>11342</v>
      </c>
      <c r="D37" s="708"/>
      <c r="E37" s="708"/>
      <c r="F37" s="708"/>
      <c r="G37" s="708"/>
      <c r="H37" s="586" t="s">
        <v>55</v>
      </c>
      <c r="I37" s="586"/>
      <c r="J37" s="586"/>
      <c r="K37" s="586"/>
      <c r="L37" s="586"/>
      <c r="M37" s="716"/>
      <c r="N37" s="716"/>
      <c r="O37" s="716"/>
      <c r="P37" s="716"/>
      <c r="Q37" s="716"/>
      <c r="R37" s="716"/>
      <c r="S37" s="717"/>
      <c r="T37" s="717"/>
      <c r="U37" s="717"/>
      <c r="V37" s="717"/>
      <c r="W37" s="717"/>
      <c r="X37" s="717"/>
      <c r="Y37" s="717"/>
      <c r="Z37" s="717"/>
      <c r="AA37" s="717"/>
      <c r="AB37" s="717"/>
      <c r="AC37" s="717"/>
      <c r="AD37" s="718"/>
      <c r="AE37" s="36" t="str">
        <f>IF(AH37=0,"",IF(AI37=0,AQ37,""))</f>
        <v/>
      </c>
      <c r="AF37" s="79" t="s">
        <v>11408</v>
      </c>
      <c r="AG37" s="65">
        <f t="shared" si="0"/>
        <v>0</v>
      </c>
      <c r="AH37" s="65">
        <f>IF($AH$36=1,1,0)</f>
        <v>0</v>
      </c>
      <c r="AI37" s="65">
        <f>LEN(M37)</f>
        <v>0</v>
      </c>
      <c r="AQ37" s="65" t="s">
        <v>10182</v>
      </c>
    </row>
    <row r="38" spans="2:48" ht="24" customHeight="1" x14ac:dyDescent="0.25">
      <c r="C38" s="707"/>
      <c r="D38" s="708"/>
      <c r="E38" s="708"/>
      <c r="F38" s="708"/>
      <c r="G38" s="708"/>
      <c r="H38" s="586" t="s">
        <v>56</v>
      </c>
      <c r="I38" s="586"/>
      <c r="J38" s="586"/>
      <c r="K38" s="586"/>
      <c r="L38" s="586"/>
      <c r="M38" s="636"/>
      <c r="N38" s="637"/>
      <c r="O38" s="637"/>
      <c r="P38" s="129" t="s">
        <v>17</v>
      </c>
      <c r="Q38" s="637"/>
      <c r="R38" s="637"/>
      <c r="S38" s="130" t="s">
        <v>18</v>
      </c>
      <c r="T38" s="758" t="str">
        <f>IF(LEN(M38)=0,"",DATE(M38,AP38,1))</f>
        <v/>
      </c>
      <c r="U38" s="758"/>
      <c r="V38" s="758"/>
      <c r="W38" s="758"/>
      <c r="X38" s="758"/>
      <c r="Y38" s="717"/>
      <c r="Z38" s="717"/>
      <c r="AA38" s="717"/>
      <c r="AB38" s="717"/>
      <c r="AC38" s="717"/>
      <c r="AD38" s="718"/>
      <c r="AE38" s="36" t="str">
        <f>IF(AH38=0,"",IF(AI38=0,AQ38,IF(AJ38=0,AR38,IF(AK38=0,AS38,IF(AL38=0,AT38,"")))))</f>
        <v/>
      </c>
      <c r="AF38" s="79" t="s">
        <v>11317</v>
      </c>
      <c r="AG38" s="65">
        <f t="shared" si="0"/>
        <v>0</v>
      </c>
      <c r="AH38" s="65">
        <f>IF($AH$36=1,1,0)</f>
        <v>0</v>
      </c>
      <c r="AI38" s="65">
        <f>IF(OR(LEN(M38)=0,LEN(Q38)=0),0,1)</f>
        <v>0</v>
      </c>
      <c r="AJ38" s="114">
        <v>0</v>
      </c>
      <c r="AK38" s="65">
        <f>IF(DATE(M38,AP38+1,0)&lt;T15,0,1)</f>
        <v>0</v>
      </c>
      <c r="AL38" s="65">
        <f>IF(ISNUMBER(X46),IF(X46&gt;T38,1,0),1)</f>
        <v>1</v>
      </c>
      <c r="AP38" s="65">
        <f>IF(LEN(Q38)=0,1,Q38)</f>
        <v>1</v>
      </c>
      <c r="AQ38" s="65" t="s">
        <v>10184</v>
      </c>
      <c r="AR38" s="65" t="s">
        <v>11223</v>
      </c>
      <c r="AS38" s="65" t="s">
        <v>11354</v>
      </c>
      <c r="AT38" s="65" t="s">
        <v>11226</v>
      </c>
    </row>
    <row r="39" spans="2:48" ht="31.5" x14ac:dyDescent="0.25">
      <c r="C39" s="707"/>
      <c r="D39" s="708"/>
      <c r="E39" s="708"/>
      <c r="F39" s="708"/>
      <c r="G39" s="708"/>
      <c r="H39" s="586" t="s">
        <v>57</v>
      </c>
      <c r="I39" s="586"/>
      <c r="J39" s="586"/>
      <c r="K39" s="586"/>
      <c r="L39" s="586"/>
      <c r="M39" s="772"/>
      <c r="N39" s="772"/>
      <c r="O39" s="772"/>
      <c r="P39" s="772"/>
      <c r="Q39" s="772"/>
      <c r="R39" s="772"/>
      <c r="S39" s="772"/>
      <c r="T39" s="772"/>
      <c r="U39" s="772"/>
      <c r="V39" s="772"/>
      <c r="W39" s="772"/>
      <c r="X39" s="772"/>
      <c r="Y39" s="772"/>
      <c r="Z39" s="772"/>
      <c r="AA39" s="772"/>
      <c r="AB39" s="772"/>
      <c r="AC39" s="772"/>
      <c r="AD39" s="773"/>
      <c r="AE39" s="36" t="str">
        <f>IF(AH39=0,"",IF(AI39=0,AQ39,IF(AI39&gt;20,AR39,IF(AI39&lt;&gt;AJ39,AS39,IF(AK39=0,AT39,IF(AL39=0,AU39,IF(AM39=0,AV39,"")))))))</f>
        <v/>
      </c>
      <c r="AF39" s="131" t="s">
        <v>11450</v>
      </c>
      <c r="AG39" s="65">
        <f t="shared" si="0"/>
        <v>0</v>
      </c>
      <c r="AH39" s="65">
        <f>IF($AH$36=1,1,0)</f>
        <v>0</v>
      </c>
      <c r="AI39" s="65">
        <f>LEN(M39)</f>
        <v>0</v>
      </c>
      <c r="AJ39" s="65">
        <f>LENB(M39)</f>
        <v>0</v>
      </c>
      <c r="AK39" s="114">
        <v>0</v>
      </c>
      <c r="AL39" s="114">
        <v>0</v>
      </c>
      <c r="AM39" s="65">
        <f>IF(M39=$H$12,1,0)</f>
        <v>1</v>
      </c>
      <c r="AO39" s="92">
        <f>IF(OR(AH39=0,AI39=0,M39=$H$12),0,1)</f>
        <v>0</v>
      </c>
      <c r="AQ39" s="65" t="s">
        <v>10182</v>
      </c>
      <c r="AR39" s="93" t="str">
        <f>AI39&amp;"文字です。20文字以内にしてください。"</f>
        <v>0文字です。20文字以内にしてください。</v>
      </c>
      <c r="AS39" s="65" t="s">
        <v>11158</v>
      </c>
      <c r="AT39" s="65" t="s">
        <v>11153</v>
      </c>
      <c r="AU39" s="65" t="s">
        <v>10187</v>
      </c>
      <c r="AV39" s="65" t="s">
        <v>11379</v>
      </c>
    </row>
    <row r="40" spans="2:48" ht="31.5" customHeight="1" x14ac:dyDescent="0.25">
      <c r="C40" s="707" t="s">
        <v>11343</v>
      </c>
      <c r="D40" s="708"/>
      <c r="E40" s="708"/>
      <c r="F40" s="708"/>
      <c r="G40" s="708"/>
      <c r="H40" s="586" t="s">
        <v>58</v>
      </c>
      <c r="I40" s="586"/>
      <c r="J40" s="586"/>
      <c r="K40" s="586"/>
      <c r="L40" s="586"/>
      <c r="M40" s="711"/>
      <c r="N40" s="711"/>
      <c r="O40" s="712" t="str">
        <f>IF(AJ40&gt;0,INDEX(TBL13_JABEE,AJ40,3),"")</f>
        <v/>
      </c>
      <c r="P40" s="712"/>
      <c r="Q40" s="712"/>
      <c r="R40" s="712"/>
      <c r="S40" s="712"/>
      <c r="T40" s="712"/>
      <c r="U40" s="712"/>
      <c r="V40" s="712"/>
      <c r="W40" s="712"/>
      <c r="X40" s="712"/>
      <c r="Y40" s="712"/>
      <c r="Z40" s="712"/>
      <c r="AA40" s="712"/>
      <c r="AB40" s="712"/>
      <c r="AC40" s="712"/>
      <c r="AD40" s="713"/>
      <c r="AE40" s="36" t="str">
        <f>IF(AH40=0,"",IF(AI40=0,AQ40,IF(AJ40=0,AR40,"")))</f>
        <v/>
      </c>
      <c r="AF40" s="79" t="s">
        <v>61</v>
      </c>
      <c r="AG40" s="65">
        <f t="shared" si="0"/>
        <v>0</v>
      </c>
      <c r="AH40" s="65">
        <f>IF($AH$36=2,1,0)</f>
        <v>0</v>
      </c>
      <c r="AI40" s="65">
        <f>LEN(M40)</f>
        <v>0</v>
      </c>
      <c r="AJ40" s="114">
        <v>0</v>
      </c>
      <c r="AQ40" s="65" t="s">
        <v>10182</v>
      </c>
      <c r="AR40" s="65" t="s">
        <v>11224</v>
      </c>
    </row>
    <row r="41" spans="2:48" ht="31.5" customHeight="1" x14ac:dyDescent="0.25">
      <c r="C41" s="707"/>
      <c r="D41" s="708"/>
      <c r="E41" s="708"/>
      <c r="F41" s="708"/>
      <c r="G41" s="708"/>
      <c r="H41" s="586" t="s">
        <v>59</v>
      </c>
      <c r="I41" s="586"/>
      <c r="J41" s="586"/>
      <c r="K41" s="586"/>
      <c r="L41" s="586"/>
      <c r="M41" s="711"/>
      <c r="N41" s="711"/>
      <c r="O41" s="714" t="str">
        <f>IF(AJ41&gt;0,INDEX(TBL13_JABEE,AJ41,4),"")</f>
        <v/>
      </c>
      <c r="P41" s="714"/>
      <c r="Q41" s="714"/>
      <c r="R41" s="714"/>
      <c r="S41" s="714"/>
      <c r="T41" s="714"/>
      <c r="U41" s="714"/>
      <c r="V41" s="714"/>
      <c r="W41" s="714"/>
      <c r="X41" s="714"/>
      <c r="Y41" s="714"/>
      <c r="Z41" s="714"/>
      <c r="AA41" s="714"/>
      <c r="AB41" s="714"/>
      <c r="AC41" s="714"/>
      <c r="AD41" s="715"/>
      <c r="AE41" s="36" t="str">
        <f>IF(AH41=0,"",IF(AI41=0,AQ41,IF(AJ41=0,AR41,"")))</f>
        <v/>
      </c>
      <c r="AF41" s="79" t="s">
        <v>62</v>
      </c>
      <c r="AG41" s="65">
        <f t="shared" si="0"/>
        <v>0</v>
      </c>
      <c r="AH41" s="65">
        <f>IF($AH$36=2,1,0)</f>
        <v>0</v>
      </c>
      <c r="AI41" s="65">
        <f>LEN(M41)</f>
        <v>0</v>
      </c>
      <c r="AJ41" s="114">
        <v>0</v>
      </c>
      <c r="AQ41" s="65" t="s">
        <v>10182</v>
      </c>
      <c r="AR41" s="65" t="s">
        <v>11225</v>
      </c>
    </row>
    <row r="42" spans="2:48" ht="24" customHeight="1" x14ac:dyDescent="0.25">
      <c r="C42" s="707"/>
      <c r="D42" s="708"/>
      <c r="E42" s="708"/>
      <c r="F42" s="708"/>
      <c r="G42" s="708"/>
      <c r="H42" s="586" t="s">
        <v>60</v>
      </c>
      <c r="I42" s="586"/>
      <c r="J42" s="586"/>
      <c r="K42" s="586"/>
      <c r="L42" s="586"/>
      <c r="M42" s="636"/>
      <c r="N42" s="637"/>
      <c r="O42" s="637"/>
      <c r="P42" s="129" t="s">
        <v>17</v>
      </c>
      <c r="Q42" s="637"/>
      <c r="R42" s="637"/>
      <c r="S42" s="130" t="s">
        <v>18</v>
      </c>
      <c r="T42" s="769" t="str">
        <f>IF(LEN(M42)=0,"",DATE(M42,AP42,1))</f>
        <v/>
      </c>
      <c r="U42" s="769"/>
      <c r="V42" s="769"/>
      <c r="W42" s="769"/>
      <c r="X42" s="769"/>
      <c r="Y42" s="770" t="str">
        <f>IF(AND(ISNUMBER(T15),ISNUMBER(T42),T15&lt;T42),DATEDIF(T15,DATE(M42,AP42+1,1),"y"),"")</f>
        <v/>
      </c>
      <c r="Z42" s="770"/>
      <c r="AA42" s="770"/>
      <c r="AB42" s="770"/>
      <c r="AC42" s="770"/>
      <c r="AD42" s="771"/>
      <c r="AE42" s="36" t="str">
        <f>IF(AH42=0,"",IF(AI42=0,AQ42,IF(AJ42=0,AR42,IF(AK42=0,AS42,IF(AL42=0,AT42,IF(AM42=0,AU42,IF(AN42=0,AV42,"")))))))</f>
        <v/>
      </c>
      <c r="AF42" s="79" t="s">
        <v>11318</v>
      </c>
      <c r="AG42" s="65">
        <f t="shared" si="0"/>
        <v>0</v>
      </c>
      <c r="AH42" s="65">
        <f>IF($AH$36=2,1,0)</f>
        <v>0</v>
      </c>
      <c r="AI42" s="65">
        <f>IF(OR(LEN(M42)=0,LEN(Q42)=0),0,1)</f>
        <v>0</v>
      </c>
      <c r="AJ42" s="65">
        <f ca="1">IF(T42&gt;$AI$5,0,1)</f>
        <v>0</v>
      </c>
      <c r="AK42" s="114">
        <v>0</v>
      </c>
      <c r="AL42" s="65">
        <f>IF(ISNUMBER(X46),IF(X46&gt;T42,1,0),1)</f>
        <v>1</v>
      </c>
      <c r="AM42" s="65">
        <f>IF(T42&gt;T33,0,1)</f>
        <v>1</v>
      </c>
      <c r="AN42" s="65">
        <f>IF(OR(Y42&lt;20,Y42&gt;27),0,1)</f>
        <v>0</v>
      </c>
      <c r="AP42" s="65">
        <f>IF(LEN(Q42)=0,1,Q42)</f>
        <v>1</v>
      </c>
      <c r="AQ42" s="65" t="s">
        <v>10184</v>
      </c>
      <c r="AR42" s="93" t="str">
        <f ca="1">$AT$5</f>
        <v>2021年3月を超えています</v>
      </c>
      <c r="AS42" s="65" t="s">
        <v>11227</v>
      </c>
      <c r="AT42" s="65" t="s">
        <v>11228</v>
      </c>
      <c r="AU42" s="65" t="s">
        <v>11312</v>
      </c>
      <c r="AV42" s="65" t="s">
        <v>11380</v>
      </c>
    </row>
    <row r="43" spans="2:48" ht="32.25" thickBot="1" x14ac:dyDescent="0.3">
      <c r="C43" s="724"/>
      <c r="D43" s="725"/>
      <c r="E43" s="725"/>
      <c r="F43" s="725"/>
      <c r="G43" s="725"/>
      <c r="H43" s="759" t="s">
        <v>57</v>
      </c>
      <c r="I43" s="759"/>
      <c r="J43" s="759"/>
      <c r="K43" s="759"/>
      <c r="L43" s="759"/>
      <c r="M43" s="760"/>
      <c r="N43" s="760"/>
      <c r="O43" s="760"/>
      <c r="P43" s="760"/>
      <c r="Q43" s="760"/>
      <c r="R43" s="760"/>
      <c r="S43" s="760"/>
      <c r="T43" s="760"/>
      <c r="U43" s="760"/>
      <c r="V43" s="760"/>
      <c r="W43" s="760"/>
      <c r="X43" s="760"/>
      <c r="Y43" s="760"/>
      <c r="Z43" s="760"/>
      <c r="AA43" s="760"/>
      <c r="AB43" s="760"/>
      <c r="AC43" s="760"/>
      <c r="AD43" s="761"/>
      <c r="AE43" s="36" t="str">
        <f>IF(AH43=0,"",IF(AI43=0,AQ43,IF(AI43&gt;20,AR43,IF(AI43&lt;&gt;AJ43,AS43,IF(AK43=0,AT43,IF(AL43=0,AU43,IF(AM43=0,AV43,"")))))))</f>
        <v/>
      </c>
      <c r="AF43" s="131" t="s">
        <v>11451</v>
      </c>
      <c r="AG43" s="65">
        <f t="shared" si="0"/>
        <v>0</v>
      </c>
      <c r="AH43" s="65">
        <f>IF($AH$36=2,1,0)</f>
        <v>0</v>
      </c>
      <c r="AI43" s="65">
        <f>LEN(M43)</f>
        <v>0</v>
      </c>
      <c r="AJ43" s="65">
        <f>LENB(M43)</f>
        <v>0</v>
      </c>
      <c r="AK43" s="114">
        <v>0</v>
      </c>
      <c r="AL43" s="114">
        <v>0</v>
      </c>
      <c r="AM43" s="65">
        <f>IF(M43=$H$12,1,0)</f>
        <v>1</v>
      </c>
      <c r="AO43" s="92">
        <f>IF(OR(AH43=0,AI43=0,M43=$H$12),0,1)</f>
        <v>0</v>
      </c>
      <c r="AQ43" s="65" t="s">
        <v>10182</v>
      </c>
      <c r="AR43" s="93" t="str">
        <f>AI43&amp;"文字です。20文字以内にしてください。"</f>
        <v>0文字です。20文字以内にしてください。</v>
      </c>
      <c r="AS43" s="65" t="s">
        <v>11158</v>
      </c>
      <c r="AT43" s="65" t="s">
        <v>11153</v>
      </c>
      <c r="AU43" s="65" t="s">
        <v>10187</v>
      </c>
      <c r="AV43" s="65" t="s">
        <v>11379</v>
      </c>
    </row>
    <row r="44" spans="2:48" ht="79.5" thickTop="1" x14ac:dyDescent="0.25">
      <c r="C44" s="803" t="s">
        <v>11344</v>
      </c>
      <c r="D44" s="804"/>
      <c r="E44" s="804"/>
      <c r="F44" s="804"/>
      <c r="G44" s="804"/>
      <c r="H44" s="804"/>
      <c r="I44" s="804"/>
      <c r="J44" s="804"/>
      <c r="K44" s="804"/>
      <c r="L44" s="804"/>
      <c r="M44" s="800"/>
      <c r="N44" s="800"/>
      <c r="O44" s="800"/>
      <c r="P44" s="800"/>
      <c r="Q44" s="800"/>
      <c r="R44" s="800"/>
      <c r="S44" s="801" t="s">
        <v>11452</v>
      </c>
      <c r="T44" s="801"/>
      <c r="U44" s="801"/>
      <c r="V44" s="801"/>
      <c r="W44" s="801"/>
      <c r="X44" s="801"/>
      <c r="Y44" s="801"/>
      <c r="Z44" s="801"/>
      <c r="AA44" s="801"/>
      <c r="AB44" s="801"/>
      <c r="AC44" s="801"/>
      <c r="AD44" s="802"/>
      <c r="AE44" s="34" t="str">
        <f>IF(AH44&gt;0,"",AQ44)</f>
        <v>未選択です</v>
      </c>
      <c r="AF44" s="113" t="s">
        <v>11345</v>
      </c>
      <c r="AG44" s="65">
        <f t="shared" si="0"/>
        <v>1</v>
      </c>
      <c r="AH44" s="65">
        <f>IFERROR(MATCH(M44,PL_受験経路,0),0)</f>
        <v>0</v>
      </c>
      <c r="AQ44" s="65" t="s">
        <v>10180</v>
      </c>
    </row>
    <row r="45" spans="2:48" ht="24" customHeight="1" x14ac:dyDescent="0.25">
      <c r="C45" s="707" t="s">
        <v>11373</v>
      </c>
      <c r="D45" s="708"/>
      <c r="E45" s="708"/>
      <c r="F45" s="708"/>
      <c r="G45" s="708"/>
      <c r="H45" s="586" t="s">
        <v>53</v>
      </c>
      <c r="I45" s="586"/>
      <c r="J45" s="586"/>
      <c r="K45" s="586"/>
      <c r="L45" s="586"/>
      <c r="M45" s="716"/>
      <c r="N45" s="716"/>
      <c r="O45" s="716"/>
      <c r="P45" s="716"/>
      <c r="Q45" s="716"/>
      <c r="R45" s="716"/>
      <c r="S45" s="717"/>
      <c r="T45" s="717"/>
      <c r="U45" s="717"/>
      <c r="V45" s="717"/>
      <c r="W45" s="717"/>
      <c r="X45" s="717"/>
      <c r="Y45" s="717"/>
      <c r="Z45" s="717"/>
      <c r="AA45" s="717"/>
      <c r="AB45" s="717"/>
      <c r="AC45" s="717"/>
      <c r="AD45" s="718"/>
      <c r="AE45" s="36" t="str">
        <f>IF(AH45=0,"",IF(AI45=0,AQ45,""))</f>
        <v/>
      </c>
      <c r="AF45" s="79" t="s">
        <v>11409</v>
      </c>
      <c r="AG45" s="65">
        <f t="shared" si="0"/>
        <v>0</v>
      </c>
      <c r="AH45" s="65">
        <f>IF($AH$44=1,1,0)</f>
        <v>0</v>
      </c>
      <c r="AI45" s="65">
        <f>LEN(M45)</f>
        <v>0</v>
      </c>
      <c r="AP45" s="65">
        <f>MAX_技術士補登録番号+1000</f>
        <v>50688</v>
      </c>
      <c r="AQ45" s="65" t="s">
        <v>10182</v>
      </c>
    </row>
    <row r="46" spans="2:48" ht="24" customHeight="1" x14ac:dyDescent="0.25">
      <c r="C46" s="707"/>
      <c r="D46" s="708"/>
      <c r="E46" s="708"/>
      <c r="F46" s="708"/>
      <c r="G46" s="708"/>
      <c r="H46" s="586" t="s">
        <v>54</v>
      </c>
      <c r="I46" s="586"/>
      <c r="J46" s="586"/>
      <c r="K46" s="586"/>
      <c r="L46" s="586"/>
      <c r="M46" s="636"/>
      <c r="N46" s="637"/>
      <c r="O46" s="637"/>
      <c r="P46" s="129" t="s">
        <v>17</v>
      </c>
      <c r="Q46" s="637"/>
      <c r="R46" s="637"/>
      <c r="S46" s="129" t="s">
        <v>18</v>
      </c>
      <c r="T46" s="637"/>
      <c r="U46" s="637"/>
      <c r="V46" s="558" t="s">
        <v>104</v>
      </c>
      <c r="W46" s="559"/>
      <c r="X46" s="560" t="str">
        <f>IF(LEN(M46)=0,"",DATE(M46,AN46,AO46))</f>
        <v/>
      </c>
      <c r="Y46" s="560"/>
      <c r="Z46" s="560"/>
      <c r="AA46" s="560"/>
      <c r="AB46" s="560"/>
      <c r="AC46" s="560"/>
      <c r="AD46" s="762"/>
      <c r="AE46" s="36" t="str">
        <f>IF(AH46=0,"",IF(AI46=0,AQ46,IF(AJ46=0,AR46,IF(AK46=0,AS46,IF(AL46=0,AT46,"")))))</f>
        <v/>
      </c>
      <c r="AF46" s="79" t="s">
        <v>11316</v>
      </c>
      <c r="AG46" s="65">
        <f t="shared" si="0"/>
        <v>0</v>
      </c>
      <c r="AH46" s="65">
        <f t="shared" ref="AH46" si="3">IF($AH$44=1,1,0)</f>
        <v>0</v>
      </c>
      <c r="AI46" s="65">
        <f>IF(OR(LEN(M46)=0,LEN(Q46)=0,LEN(T46)=0),0,1)</f>
        <v>0</v>
      </c>
      <c r="AJ46" s="65">
        <f>IF(T46&gt;AP46,0,1)</f>
        <v>1</v>
      </c>
      <c r="AK46" s="65">
        <f ca="1">IF(X46&gt;TODAY(),0,1)</f>
        <v>0</v>
      </c>
      <c r="AL46" s="65">
        <f>IF(X46&gt;T15,1,0)</f>
        <v>0</v>
      </c>
      <c r="AN46" s="65">
        <f>IF(LEN(Q46)=0,1,Q46)</f>
        <v>1</v>
      </c>
      <c r="AO46" s="65">
        <f>IF(LEN(T46)=0,1,T46)</f>
        <v>1</v>
      </c>
      <c r="AP46" s="65">
        <f>IF(AND(ISNUMBER(M46),ISNUMBER(Q46)),DAY(DATE(M46,Q46+1,0)),31)</f>
        <v>31</v>
      </c>
      <c r="AQ46" s="65" t="s">
        <v>10184</v>
      </c>
      <c r="AR46" s="65" t="s">
        <v>10186</v>
      </c>
      <c r="AS46" s="65" t="s">
        <v>11280</v>
      </c>
      <c r="AT46" s="65" t="s">
        <v>11310</v>
      </c>
    </row>
    <row r="47" spans="2:48" ht="31.5" customHeight="1" thickBot="1" x14ac:dyDescent="0.3">
      <c r="C47" s="724"/>
      <c r="D47" s="725"/>
      <c r="E47" s="725"/>
      <c r="F47" s="725"/>
      <c r="G47" s="725"/>
      <c r="H47" s="759" t="s">
        <v>57</v>
      </c>
      <c r="I47" s="759"/>
      <c r="J47" s="759"/>
      <c r="K47" s="759"/>
      <c r="L47" s="759"/>
      <c r="M47" s="760"/>
      <c r="N47" s="760"/>
      <c r="O47" s="760"/>
      <c r="P47" s="760"/>
      <c r="Q47" s="760"/>
      <c r="R47" s="760"/>
      <c r="S47" s="760"/>
      <c r="T47" s="760"/>
      <c r="U47" s="760"/>
      <c r="V47" s="760"/>
      <c r="W47" s="760"/>
      <c r="X47" s="760"/>
      <c r="Y47" s="760"/>
      <c r="Z47" s="760"/>
      <c r="AA47" s="760"/>
      <c r="AB47" s="760"/>
      <c r="AC47" s="760"/>
      <c r="AD47" s="761"/>
      <c r="AE47" s="127" t="str">
        <f>IF(AH47=0,"",IF(AI47=0,AQ47,IF(AI47&gt;20,AR47,IF(AI47&lt;&gt;AJ47,AS47,IF(AK47=0,AT47,IF(AL47=0,AU47,IF(AM47=0,AV47,"")))))))</f>
        <v/>
      </c>
      <c r="AF47" s="131" t="s">
        <v>11513</v>
      </c>
      <c r="AG47" s="65">
        <f t="shared" si="0"/>
        <v>0</v>
      </c>
      <c r="AH47" s="65">
        <f>IF($AH$44=1,1,0)</f>
        <v>0</v>
      </c>
      <c r="AI47" s="65">
        <f>LEN(M47)</f>
        <v>0</v>
      </c>
      <c r="AJ47" s="65">
        <f>LENB(M47)</f>
        <v>0</v>
      </c>
      <c r="AK47" s="114">
        <v>0</v>
      </c>
      <c r="AL47" s="114">
        <v>0</v>
      </c>
      <c r="AM47" s="65">
        <f>IF(M47=$H$12,1,0)</f>
        <v>1</v>
      </c>
      <c r="AO47" s="92">
        <f>IF(OR(AH47=0,AI47=0,M47=$H$12),0,1)</f>
        <v>0</v>
      </c>
      <c r="AQ47" s="65" t="s">
        <v>10182</v>
      </c>
      <c r="AR47" s="93" t="str">
        <f>AI47&amp;"文字です。20文字以内にしてください。"</f>
        <v>0文字です。20文字以内にしてください。</v>
      </c>
      <c r="AS47" s="65" t="s">
        <v>11158</v>
      </c>
      <c r="AT47" s="65" t="s">
        <v>11153</v>
      </c>
      <c r="AU47" s="65" t="s">
        <v>10187</v>
      </c>
      <c r="AV47" s="65" t="s">
        <v>11411</v>
      </c>
    </row>
    <row r="48" spans="2:48" ht="96" thickTop="1" thickBot="1" x14ac:dyDescent="0.3">
      <c r="C48" s="741" t="s">
        <v>11346</v>
      </c>
      <c r="D48" s="742"/>
      <c r="E48" s="742"/>
      <c r="F48" s="742"/>
      <c r="G48" s="742"/>
      <c r="H48" s="742"/>
      <c r="I48" s="742"/>
      <c r="J48" s="742"/>
      <c r="K48" s="742"/>
      <c r="L48" s="742"/>
      <c r="M48" s="740" t="s">
        <v>11347</v>
      </c>
      <c r="N48" s="740"/>
      <c r="O48" s="740"/>
      <c r="P48" s="740"/>
      <c r="Q48" s="740"/>
      <c r="R48" s="740"/>
      <c r="S48" s="740"/>
      <c r="T48" s="740"/>
      <c r="U48" s="740"/>
      <c r="V48" s="740"/>
      <c r="W48" s="740"/>
      <c r="X48" s="740"/>
      <c r="Y48" s="738"/>
      <c r="Z48" s="738"/>
      <c r="AA48" s="738"/>
      <c r="AB48" s="738"/>
      <c r="AC48" s="738"/>
      <c r="AD48" s="739"/>
      <c r="AE48" s="34" t="str">
        <f>IF(AH48=0,"",IF(AI48&gt;0,"",AQ48))</f>
        <v/>
      </c>
      <c r="AF48" s="131" t="s">
        <v>11453</v>
      </c>
      <c r="AG48" s="65">
        <f t="shared" si="0"/>
        <v>0</v>
      </c>
      <c r="AH48" s="71">
        <f>IF(AI$30=1,1,0)</f>
        <v>0</v>
      </c>
      <c r="AI48" s="65">
        <f>IFERROR(MATCH(Y48,PL_Yes_No,0),0)</f>
        <v>0</v>
      </c>
      <c r="AQ48" s="65" t="s">
        <v>10180</v>
      </c>
    </row>
    <row r="49" spans="2:48" ht="24" customHeight="1" x14ac:dyDescent="0.25">
      <c r="AE49" s="35"/>
      <c r="AF49" s="80"/>
    </row>
    <row r="50" spans="2:48" ht="24" customHeight="1" thickBot="1" x14ac:dyDescent="0.3">
      <c r="B50" s="77" t="s">
        <v>11350</v>
      </c>
      <c r="AE50" s="33" t="s">
        <v>30</v>
      </c>
      <c r="AF50" s="78" t="s">
        <v>83</v>
      </c>
    </row>
    <row r="51" spans="2:48" ht="24" customHeight="1" x14ac:dyDescent="0.25">
      <c r="C51" s="730" t="s">
        <v>49</v>
      </c>
      <c r="D51" s="731"/>
      <c r="E51" s="731"/>
      <c r="F51" s="731"/>
      <c r="G51" s="731"/>
      <c r="H51" s="732"/>
      <c r="I51" s="733"/>
      <c r="J51" s="733"/>
      <c r="K51" s="733"/>
      <c r="L51" s="734"/>
      <c r="M51" s="735"/>
      <c r="N51" s="736"/>
      <c r="O51" s="736"/>
      <c r="P51" s="736"/>
      <c r="Q51" s="736"/>
      <c r="R51" s="736"/>
      <c r="S51" s="736"/>
      <c r="T51" s="736"/>
      <c r="U51" s="736"/>
      <c r="V51" s="736"/>
      <c r="W51" s="736"/>
      <c r="X51" s="736"/>
      <c r="Y51" s="736"/>
      <c r="Z51" s="736"/>
      <c r="AA51" s="736"/>
      <c r="AB51" s="736"/>
      <c r="AC51" s="736"/>
      <c r="AD51" s="737"/>
      <c r="AE51" s="36" t="str">
        <f>IF(AI51=0,AQ51,IF(AJ51=0,AR51,""))</f>
        <v>未選択です</v>
      </c>
      <c r="AF51" s="79" t="s">
        <v>51</v>
      </c>
      <c r="AG51" s="65">
        <f t="shared" si="0"/>
        <v>1</v>
      </c>
      <c r="AH51" s="71"/>
      <c r="AI51" s="65">
        <f>IFERROR(MATCH(H51,PL02_受験地,0),0)</f>
        <v>0</v>
      </c>
      <c r="AJ51" s="114">
        <v>0</v>
      </c>
      <c r="AQ51" s="65" t="s">
        <v>10180</v>
      </c>
      <c r="AR51" s="65" t="s">
        <v>11381</v>
      </c>
    </row>
    <row r="52" spans="2:48" ht="31.5" customHeight="1" x14ac:dyDescent="0.25">
      <c r="C52" s="707" t="s">
        <v>145</v>
      </c>
      <c r="D52" s="708"/>
      <c r="E52" s="708"/>
      <c r="F52" s="708"/>
      <c r="G52" s="708"/>
      <c r="H52" s="883" t="s">
        <v>11305</v>
      </c>
      <c r="I52" s="558"/>
      <c r="J52" s="558"/>
      <c r="K52" s="558"/>
      <c r="L52" s="558"/>
      <c r="M52" s="558"/>
      <c r="N52" s="559"/>
      <c r="O52" s="884"/>
      <c r="P52" s="885"/>
      <c r="Q52" s="885"/>
      <c r="R52" s="885"/>
      <c r="S52" s="885"/>
      <c r="T52" s="885"/>
      <c r="U52" s="885"/>
      <c r="V52" s="885"/>
      <c r="W52" s="885"/>
      <c r="X52" s="885"/>
      <c r="Y52" s="885"/>
      <c r="Z52" s="885"/>
      <c r="AA52" s="885"/>
      <c r="AB52" s="885"/>
      <c r="AC52" s="885"/>
      <c r="AD52" s="886"/>
      <c r="AE52" s="34"/>
      <c r="AF52" s="79"/>
      <c r="AH52" s="71"/>
      <c r="AJ52" s="71"/>
    </row>
    <row r="53" spans="2:48" ht="31.5" customHeight="1" x14ac:dyDescent="0.25">
      <c r="C53" s="707" t="s">
        <v>146</v>
      </c>
      <c r="D53" s="630"/>
      <c r="E53" s="630"/>
      <c r="F53" s="630"/>
      <c r="G53" s="630"/>
      <c r="H53" s="547"/>
      <c r="I53" s="548"/>
      <c r="J53" s="548"/>
      <c r="K53" s="548"/>
      <c r="L53" s="548"/>
      <c r="M53" s="548"/>
      <c r="N53" s="548"/>
      <c r="O53" s="82" t="s">
        <v>27</v>
      </c>
      <c r="P53" s="548"/>
      <c r="Q53" s="548"/>
      <c r="R53" s="548"/>
      <c r="S53" s="548"/>
      <c r="T53" s="548"/>
      <c r="U53" s="548"/>
      <c r="V53" s="548"/>
      <c r="W53" s="548"/>
      <c r="X53" s="548"/>
      <c r="Y53" s="548"/>
      <c r="Z53" s="548"/>
      <c r="AA53" s="548"/>
      <c r="AB53" s="548"/>
      <c r="AC53" s="548"/>
      <c r="AD53" s="719"/>
      <c r="AE53" s="36" t="str">
        <f>IF(AI53=0,AQ53,IF(AJ53=0,AR53,""))</f>
        <v>未選択です</v>
      </c>
      <c r="AF53" s="79" t="s">
        <v>11445</v>
      </c>
      <c r="AG53" s="65">
        <f t="shared" ref="AG53" si="4">IF(AE53="",0,IF(LEFT(AE53,4)="【注意】",0,1))</f>
        <v>1</v>
      </c>
      <c r="AH53" s="71"/>
      <c r="AI53" s="65">
        <f>IF(OR(LEN(H53)=0,LEN(P53)=0),0,1)</f>
        <v>0</v>
      </c>
      <c r="AJ53" s="65">
        <f ca="1">IF(OR(AK53=0,AL53=0),0,1)</f>
        <v>0</v>
      </c>
      <c r="AK53" s="65">
        <f>IFERROR(MATCH(H53,PL03_部門名2,0),0)</f>
        <v>0</v>
      </c>
      <c r="AL53" s="65">
        <f ca="1">IFERROR(MATCH(P53,INDIRECT(AP53),0),0)</f>
        <v>0</v>
      </c>
      <c r="AP53" s="65" t="str">
        <f>"PL04_"&amp;SUBSTITUTE(H53," ","")&amp;"部門"</f>
        <v>PL04_部門</v>
      </c>
      <c r="AQ53" s="65" t="s">
        <v>10180</v>
      </c>
      <c r="AR53" s="65" t="s">
        <v>10183</v>
      </c>
    </row>
    <row r="54" spans="2:48" ht="31.5" customHeight="1" thickBot="1" x14ac:dyDescent="0.3">
      <c r="C54" s="720" t="s">
        <v>52</v>
      </c>
      <c r="D54" s="699"/>
      <c r="E54" s="699"/>
      <c r="F54" s="699"/>
      <c r="G54" s="699"/>
      <c r="H54" s="721"/>
      <c r="I54" s="722"/>
      <c r="J54" s="722"/>
      <c r="K54" s="722"/>
      <c r="L54" s="722"/>
      <c r="M54" s="722"/>
      <c r="N54" s="722"/>
      <c r="O54" s="722"/>
      <c r="P54" s="722"/>
      <c r="Q54" s="722"/>
      <c r="R54" s="722"/>
      <c r="S54" s="722"/>
      <c r="T54" s="722"/>
      <c r="U54" s="722"/>
      <c r="V54" s="722"/>
      <c r="W54" s="722"/>
      <c r="X54" s="722"/>
      <c r="Y54" s="722"/>
      <c r="Z54" s="722"/>
      <c r="AA54" s="722"/>
      <c r="AB54" s="722"/>
      <c r="AC54" s="722"/>
      <c r="AD54" s="723"/>
      <c r="AE54" s="36" t="str">
        <f>IF(AI54=0,AQ54,IF(AI54&gt;30,AR54,IF(AJ54=0,AS54,"")))</f>
        <v>未入力です</v>
      </c>
      <c r="AF54" s="79" t="s">
        <v>11357</v>
      </c>
      <c r="AG54" s="65">
        <f t="shared" si="0"/>
        <v>1</v>
      </c>
      <c r="AH54" s="71"/>
      <c r="AI54" s="65">
        <f>LEN(H54)</f>
        <v>0</v>
      </c>
      <c r="AJ54" s="65">
        <f>IF(H54=DBCS(H54),1,0)</f>
        <v>1</v>
      </c>
      <c r="AQ54" s="65" t="s">
        <v>10182</v>
      </c>
      <c r="AR54" s="93" t="str">
        <f>AI54&amp;"文字です。30文字以内にしてください。"</f>
        <v>0文字です。30文字以内にしてください。</v>
      </c>
      <c r="AS54" s="65" t="s">
        <v>11331</v>
      </c>
    </row>
    <row r="55" spans="2:48" ht="24" customHeight="1" x14ac:dyDescent="0.25">
      <c r="AE55" s="35"/>
      <c r="AF55" s="80"/>
    </row>
    <row r="56" spans="2:48" ht="24" customHeight="1" thickBot="1" x14ac:dyDescent="0.3">
      <c r="B56" s="77" t="s">
        <v>11554</v>
      </c>
      <c r="AE56" s="33" t="s">
        <v>30</v>
      </c>
      <c r="AF56" s="78" t="s">
        <v>83</v>
      </c>
    </row>
    <row r="57" spans="2:48" ht="24" customHeight="1" x14ac:dyDescent="0.25">
      <c r="C57" s="743" t="s">
        <v>64</v>
      </c>
      <c r="D57" s="744"/>
      <c r="E57" s="744"/>
      <c r="F57" s="744"/>
      <c r="G57" s="744"/>
      <c r="H57" s="744"/>
      <c r="I57" s="744"/>
      <c r="J57" s="744"/>
      <c r="K57" s="744"/>
      <c r="L57" s="745"/>
      <c r="M57" s="875"/>
      <c r="N57" s="876"/>
      <c r="O57" s="876"/>
      <c r="P57" s="876"/>
      <c r="Q57" s="876"/>
      <c r="R57" s="877"/>
      <c r="S57" s="812"/>
      <c r="T57" s="813"/>
      <c r="U57" s="813"/>
      <c r="V57" s="813"/>
      <c r="W57" s="813"/>
      <c r="X57" s="813"/>
      <c r="Y57" s="813"/>
      <c r="Z57" s="813"/>
      <c r="AA57" s="813"/>
      <c r="AB57" s="813"/>
      <c r="AC57" s="813"/>
      <c r="AD57" s="814"/>
      <c r="AE57" s="36" t="str">
        <f>IF(AI57&gt;0,"",AQ57)</f>
        <v>未選択です</v>
      </c>
      <c r="AF57" s="79" t="s">
        <v>11555</v>
      </c>
      <c r="AG57" s="65">
        <f t="shared" si="0"/>
        <v>1</v>
      </c>
      <c r="AI57" s="65">
        <f>IFERROR(MATCH(M57,PL_科目免除記入区分,0),0)</f>
        <v>0</v>
      </c>
      <c r="AQ57" s="65" t="s">
        <v>11431</v>
      </c>
    </row>
    <row r="58" spans="2:48" ht="24" customHeight="1" x14ac:dyDescent="0.25">
      <c r="C58" s="786" t="s">
        <v>65</v>
      </c>
      <c r="D58" s="815"/>
      <c r="E58" s="815"/>
      <c r="F58" s="815"/>
      <c r="G58" s="816"/>
      <c r="H58" s="586" t="s">
        <v>55</v>
      </c>
      <c r="I58" s="586"/>
      <c r="J58" s="586"/>
      <c r="K58" s="586"/>
      <c r="L58" s="586"/>
      <c r="M58" s="636"/>
      <c r="N58" s="637"/>
      <c r="O58" s="637"/>
      <c r="P58" s="637"/>
      <c r="Q58" s="637"/>
      <c r="R58" s="874"/>
      <c r="S58" s="717"/>
      <c r="T58" s="717"/>
      <c r="U58" s="717"/>
      <c r="V58" s="717"/>
      <c r="W58" s="717"/>
      <c r="X58" s="717"/>
      <c r="Y58" s="717"/>
      <c r="Z58" s="717"/>
      <c r="AA58" s="717"/>
      <c r="AB58" s="620"/>
      <c r="AC58" s="620"/>
      <c r="AD58" s="718"/>
      <c r="AE58" s="36" t="str">
        <f>IF(AH58=0,"",IF(AI58=0,AQ58,""))</f>
        <v/>
      </c>
      <c r="AF58" s="79" t="s">
        <v>11446</v>
      </c>
      <c r="AG58" s="65">
        <f t="shared" si="0"/>
        <v>0</v>
      </c>
      <c r="AH58" s="65">
        <f>IF($AI$57=1,1,0)</f>
        <v>0</v>
      </c>
      <c r="AI58" s="65">
        <f>LEN(M58)</f>
        <v>0</v>
      </c>
      <c r="AQ58" s="65" t="s">
        <v>11432</v>
      </c>
    </row>
    <row r="59" spans="2:48" ht="24" customHeight="1" x14ac:dyDescent="0.25">
      <c r="C59" s="605"/>
      <c r="D59" s="606"/>
      <c r="E59" s="606"/>
      <c r="F59" s="606"/>
      <c r="G59" s="607"/>
      <c r="H59" s="586" t="s">
        <v>56</v>
      </c>
      <c r="I59" s="586"/>
      <c r="J59" s="586"/>
      <c r="K59" s="586"/>
      <c r="L59" s="586"/>
      <c r="M59" s="636"/>
      <c r="N59" s="637"/>
      <c r="O59" s="637"/>
      <c r="P59" s="129" t="s">
        <v>17</v>
      </c>
      <c r="Q59" s="637"/>
      <c r="R59" s="637"/>
      <c r="S59" s="85" t="s">
        <v>18</v>
      </c>
      <c r="T59" s="882" t="str">
        <f>IF(LEN(M59)=0,"",DATE(M59,AP59,1))</f>
        <v/>
      </c>
      <c r="U59" s="882"/>
      <c r="V59" s="882"/>
      <c r="W59" s="882"/>
      <c r="X59" s="882"/>
      <c r="Y59" s="822"/>
      <c r="Z59" s="823"/>
      <c r="AA59" s="823"/>
      <c r="AB59" s="823"/>
      <c r="AC59" s="823"/>
      <c r="AD59" s="824"/>
      <c r="AE59" s="36" t="str">
        <f>IF(AH59=0,"",IF(AI59=0,AQ59,IF(AJ59=0,AR59,"")))</f>
        <v/>
      </c>
      <c r="AF59" s="79" t="s">
        <v>11433</v>
      </c>
      <c r="AG59" s="65">
        <f t="shared" si="0"/>
        <v>0</v>
      </c>
      <c r="AH59" s="65">
        <f>IF($AI$57=1,1,0)</f>
        <v>0</v>
      </c>
      <c r="AI59" s="65">
        <f>IF(OR(LEN(M59)=0,LEN(Q59)=0),0,1)</f>
        <v>0</v>
      </c>
      <c r="AJ59" s="114">
        <v>0</v>
      </c>
      <c r="AP59" s="65">
        <f>IF(LEN(Q59)=0,1,Q59)</f>
        <v>1</v>
      </c>
      <c r="AQ59" s="65" t="s">
        <v>11434</v>
      </c>
      <c r="AR59" s="65" t="s">
        <v>11435</v>
      </c>
    </row>
    <row r="60" spans="2:48" ht="31.5" x14ac:dyDescent="0.25">
      <c r="C60" s="817"/>
      <c r="D60" s="818"/>
      <c r="E60" s="818"/>
      <c r="F60" s="818"/>
      <c r="G60" s="819"/>
      <c r="H60" s="825" t="s">
        <v>57</v>
      </c>
      <c r="I60" s="826"/>
      <c r="J60" s="826"/>
      <c r="K60" s="826"/>
      <c r="L60" s="827"/>
      <c r="M60" s="871"/>
      <c r="N60" s="872"/>
      <c r="O60" s="872"/>
      <c r="P60" s="872"/>
      <c r="Q60" s="872"/>
      <c r="R60" s="872"/>
      <c r="S60" s="872"/>
      <c r="T60" s="872"/>
      <c r="U60" s="872"/>
      <c r="V60" s="872"/>
      <c r="W60" s="872"/>
      <c r="X60" s="872"/>
      <c r="Y60" s="872"/>
      <c r="Z60" s="872"/>
      <c r="AA60" s="872"/>
      <c r="AB60" s="872"/>
      <c r="AC60" s="872"/>
      <c r="AD60" s="873"/>
      <c r="AE60" s="36" t="str">
        <f>IF(AH60=0,"",IF(AI60=0,AQ60,IF(AI60&gt;20,AR60,IF(AI60&lt;&gt;AJ60,AS60,IF(AK60=0,AT60,IF(AL60=0,AU60,IF(AM60=0,AV60,"")))))))</f>
        <v/>
      </c>
      <c r="AF60" s="131" t="s">
        <v>11488</v>
      </c>
      <c r="AG60" s="65">
        <f t="shared" si="0"/>
        <v>0</v>
      </c>
      <c r="AH60" s="65">
        <f>IF($AI$57=1,1,0)</f>
        <v>0</v>
      </c>
      <c r="AI60" s="65">
        <f>LEN(M60)</f>
        <v>0</v>
      </c>
      <c r="AJ60" s="65">
        <f>LENB(M60)</f>
        <v>0</v>
      </c>
      <c r="AK60" s="114">
        <v>0</v>
      </c>
      <c r="AL60" s="114">
        <v>0</v>
      </c>
      <c r="AM60" s="65">
        <f>IF(M60=$H$12,1,0)</f>
        <v>1</v>
      </c>
      <c r="AO60" s="92">
        <f>IF(OR(AH60=0,AI60=0,M60=$H$12),0,1)</f>
        <v>0</v>
      </c>
      <c r="AQ60" s="65" t="s">
        <v>10182</v>
      </c>
      <c r="AR60" s="93" t="str">
        <f>AI60&amp;"文字です。20文字以内にしてください。"</f>
        <v>0文字です。20文字以内にしてください。</v>
      </c>
      <c r="AS60" s="65" t="s">
        <v>11158</v>
      </c>
      <c r="AT60" s="65" t="s">
        <v>11153</v>
      </c>
      <c r="AU60" s="65" t="s">
        <v>10187</v>
      </c>
      <c r="AV60" s="65" t="s">
        <v>11379</v>
      </c>
    </row>
    <row r="61" spans="2:48" ht="24" customHeight="1" x14ac:dyDescent="0.25">
      <c r="C61" s="786" t="s">
        <v>66</v>
      </c>
      <c r="D61" s="815"/>
      <c r="E61" s="815"/>
      <c r="F61" s="815"/>
      <c r="G61" s="816"/>
      <c r="H61" s="586" t="s">
        <v>53</v>
      </c>
      <c r="I61" s="586"/>
      <c r="J61" s="586"/>
      <c r="K61" s="586"/>
      <c r="L61" s="586"/>
      <c r="M61" s="636"/>
      <c r="N61" s="637"/>
      <c r="O61" s="637"/>
      <c r="P61" s="637"/>
      <c r="Q61" s="637"/>
      <c r="R61" s="874"/>
      <c r="S61" s="834"/>
      <c r="T61" s="835"/>
      <c r="U61" s="835"/>
      <c r="V61" s="835"/>
      <c r="W61" s="835"/>
      <c r="X61" s="835"/>
      <c r="Y61" s="835"/>
      <c r="Z61" s="835"/>
      <c r="AA61" s="835"/>
      <c r="AB61" s="835"/>
      <c r="AC61" s="835"/>
      <c r="AD61" s="836"/>
      <c r="AE61" s="36" t="str">
        <f>IF(AH61=0,"",IF(AI61=0,AQ61,""))</f>
        <v/>
      </c>
      <c r="AF61" s="79" t="s">
        <v>11447</v>
      </c>
      <c r="AG61" s="65">
        <f t="shared" si="0"/>
        <v>0</v>
      </c>
      <c r="AH61" s="65">
        <f>IF($AI$57=2,1,0)</f>
        <v>0</v>
      </c>
      <c r="AI61" s="65">
        <f>LEN(M61)</f>
        <v>0</v>
      </c>
      <c r="AP61" s="65">
        <f>MAX_技術士登録番号+1000</f>
        <v>97494</v>
      </c>
      <c r="AQ61" s="65" t="s">
        <v>11432</v>
      </c>
    </row>
    <row r="62" spans="2:48" ht="24" customHeight="1" x14ac:dyDescent="0.25">
      <c r="C62" s="605"/>
      <c r="D62" s="606"/>
      <c r="E62" s="606"/>
      <c r="F62" s="606"/>
      <c r="G62" s="607"/>
      <c r="H62" s="586" t="s">
        <v>54</v>
      </c>
      <c r="I62" s="586"/>
      <c r="J62" s="586"/>
      <c r="K62" s="586"/>
      <c r="L62" s="586"/>
      <c r="M62" s="636"/>
      <c r="N62" s="637"/>
      <c r="O62" s="637"/>
      <c r="P62" s="129" t="s">
        <v>17</v>
      </c>
      <c r="Q62" s="637"/>
      <c r="R62" s="637"/>
      <c r="S62" s="129" t="s">
        <v>18</v>
      </c>
      <c r="T62" s="637"/>
      <c r="U62" s="637"/>
      <c r="V62" s="558" t="s">
        <v>104</v>
      </c>
      <c r="W62" s="559"/>
      <c r="X62" s="560" t="str">
        <f>IF(LEN(M62)=0,"",DATE(M62,AN62,AO62))</f>
        <v/>
      </c>
      <c r="Y62" s="560"/>
      <c r="Z62" s="560"/>
      <c r="AA62" s="560"/>
      <c r="AB62" s="878"/>
      <c r="AC62" s="878"/>
      <c r="AD62" s="762"/>
      <c r="AE62" s="36" t="str">
        <f>IF(AH62=0,"",IF(AI62=0,AQ62,IF(AJ62=0,AR62,IF(AK62=0,AS62,IF(AL62=0,AT62,"")))))</f>
        <v/>
      </c>
      <c r="AF62" s="79" t="s">
        <v>11436</v>
      </c>
      <c r="AG62" s="65">
        <f t="shared" si="0"/>
        <v>0</v>
      </c>
      <c r="AH62" s="65">
        <f>IF($AI$57=2,1,0)</f>
        <v>0</v>
      </c>
      <c r="AI62" s="65">
        <f>IF(OR(LEN(M62)=0,LEN(Q62)=0,LEN(T62)=0),0,1)</f>
        <v>0</v>
      </c>
      <c r="AJ62" s="65">
        <f>IF(T62&gt;AP62,0,1)</f>
        <v>1</v>
      </c>
      <c r="AK62" s="65">
        <f ca="1">IF(X62&gt;TODAY(),0,1)</f>
        <v>0</v>
      </c>
      <c r="AL62" s="65">
        <f>IF(X62&gt;T15,1,0)</f>
        <v>0</v>
      </c>
      <c r="AN62" s="65">
        <f>IF(LEN(Q62)=0,1,Q62)</f>
        <v>1</v>
      </c>
      <c r="AO62" s="65">
        <f>IF(LEN(T62)=0,1,T62)</f>
        <v>1</v>
      </c>
      <c r="AP62" s="65">
        <f>IF(AND(ISNUMBER(M62),ISNUMBER(Q62)),DAY(DATE(M62,Q62+1,0)),31)</f>
        <v>31</v>
      </c>
      <c r="AQ62" s="65" t="s">
        <v>11434</v>
      </c>
      <c r="AR62" s="65" t="s">
        <v>11437</v>
      </c>
      <c r="AS62" s="65" t="s">
        <v>11438</v>
      </c>
      <c r="AT62" s="65" t="s">
        <v>11439</v>
      </c>
    </row>
    <row r="63" spans="2:48" ht="32.25" thickBot="1" x14ac:dyDescent="0.3">
      <c r="C63" s="831"/>
      <c r="D63" s="832"/>
      <c r="E63" s="832"/>
      <c r="F63" s="832"/>
      <c r="G63" s="833"/>
      <c r="H63" s="840" t="s">
        <v>57</v>
      </c>
      <c r="I63" s="841"/>
      <c r="J63" s="841"/>
      <c r="K63" s="841"/>
      <c r="L63" s="842"/>
      <c r="M63" s="879"/>
      <c r="N63" s="880"/>
      <c r="O63" s="880"/>
      <c r="P63" s="880"/>
      <c r="Q63" s="880"/>
      <c r="R63" s="880"/>
      <c r="S63" s="880"/>
      <c r="T63" s="880"/>
      <c r="U63" s="880"/>
      <c r="V63" s="880"/>
      <c r="W63" s="880"/>
      <c r="X63" s="880"/>
      <c r="Y63" s="880"/>
      <c r="Z63" s="880"/>
      <c r="AA63" s="880"/>
      <c r="AB63" s="880"/>
      <c r="AC63" s="880"/>
      <c r="AD63" s="881"/>
      <c r="AE63" s="36" t="str">
        <f>IF(AH63=0,"",IF(AI63=0,AQ63,IF(AI63&gt;20,AR63,IF(AI63&lt;&gt;AJ63,AS63,IF(AK63=0,AT63,IF(AL63=0,AU63,IF(AM63=0,AV63,"")))))))</f>
        <v/>
      </c>
      <c r="AF63" s="131" t="s">
        <v>11512</v>
      </c>
      <c r="AG63" s="65">
        <f t="shared" si="0"/>
        <v>0</v>
      </c>
      <c r="AH63" s="65">
        <f>IF($AI$57=2,1,0)</f>
        <v>0</v>
      </c>
      <c r="AI63" s="65">
        <f>LEN(M63)</f>
        <v>0</v>
      </c>
      <c r="AJ63" s="65">
        <f>LENB(M63)</f>
        <v>0</v>
      </c>
      <c r="AK63" s="114">
        <v>0</v>
      </c>
      <c r="AL63" s="114">
        <v>0</v>
      </c>
      <c r="AM63" s="65">
        <f>IF(M63=$H$12,1,0)</f>
        <v>1</v>
      </c>
      <c r="AO63" s="92">
        <f>IF(OR(AH63=0,AI63=0,M63=$H$12),0,1)</f>
        <v>0</v>
      </c>
      <c r="AQ63" s="65" t="s">
        <v>10182</v>
      </c>
      <c r="AR63" s="93" t="str">
        <f>AI63&amp;"文字です。20文字以内にしてください。"</f>
        <v>0文字です。20文字以内にしてください。</v>
      </c>
      <c r="AS63" s="65" t="s">
        <v>11158</v>
      </c>
      <c r="AT63" s="65" t="s">
        <v>11153</v>
      </c>
      <c r="AU63" s="65" t="s">
        <v>10187</v>
      </c>
      <c r="AV63" s="65" t="s">
        <v>11411</v>
      </c>
    </row>
    <row r="64" spans="2:48" ht="24" customHeight="1" x14ac:dyDescent="0.25">
      <c r="AE64" s="35"/>
      <c r="AF64" s="80"/>
    </row>
    <row r="65" spans="2:48" ht="24" customHeight="1" thickBot="1" x14ac:dyDescent="0.3">
      <c r="B65" s="132" t="s">
        <v>11455</v>
      </c>
      <c r="AE65" s="33" t="s">
        <v>30</v>
      </c>
      <c r="AF65" s="78" t="s">
        <v>83</v>
      </c>
    </row>
    <row r="66" spans="2:48" ht="63" x14ac:dyDescent="0.25">
      <c r="B66" s="77"/>
      <c r="C66" s="705" t="s">
        <v>11330</v>
      </c>
      <c r="D66" s="706"/>
      <c r="E66" s="706"/>
      <c r="F66" s="706"/>
      <c r="G66" s="706"/>
      <c r="H66" s="540" t="s">
        <v>11401</v>
      </c>
      <c r="I66" s="540"/>
      <c r="J66" s="540"/>
      <c r="K66" s="540"/>
      <c r="L66" s="540"/>
      <c r="M66" s="541"/>
      <c r="N66" s="541"/>
      <c r="O66" s="541"/>
      <c r="P66" s="541"/>
      <c r="Q66" s="541"/>
      <c r="R66" s="541"/>
      <c r="S66" s="541"/>
      <c r="T66" s="541"/>
      <c r="U66" s="541"/>
      <c r="V66" s="541"/>
      <c r="W66" s="541"/>
      <c r="X66" s="541"/>
      <c r="Y66" s="541"/>
      <c r="Z66" s="541"/>
      <c r="AA66" s="541"/>
      <c r="AB66" s="541"/>
      <c r="AC66" s="541"/>
      <c r="AD66" s="542"/>
      <c r="AE66" s="95" t="str">
        <f>IF(AH66=0,"",IF(AI66=0,AQ66,IF(AJ66=0,AR66,"")))</f>
        <v/>
      </c>
      <c r="AF66" s="79" t="s">
        <v>11415</v>
      </c>
      <c r="AG66" s="65">
        <f t="shared" si="0"/>
        <v>0</v>
      </c>
      <c r="AH66" s="71">
        <f>IF(AND(AI$30=1,AI$48=1),1,0)</f>
        <v>0</v>
      </c>
      <c r="AI66" s="65">
        <f>IFERROR(MATCH(M66,PL_大学院分類,0),0)</f>
        <v>0</v>
      </c>
      <c r="AJ66" s="65">
        <f>IF(AND(AI48=1,AI66&lt;&gt;1),0,1)</f>
        <v>1</v>
      </c>
      <c r="AQ66" s="65" t="s">
        <v>10182</v>
      </c>
      <c r="AR66" s="65" t="s">
        <v>11407</v>
      </c>
    </row>
    <row r="67" spans="2:48" ht="24" customHeight="1" x14ac:dyDescent="0.25">
      <c r="C67" s="707"/>
      <c r="D67" s="708"/>
      <c r="E67" s="708"/>
      <c r="F67" s="708"/>
      <c r="G67" s="708"/>
      <c r="H67" s="586" t="s">
        <v>42</v>
      </c>
      <c r="I67" s="586"/>
      <c r="J67" s="586"/>
      <c r="K67" s="586"/>
      <c r="L67" s="586"/>
      <c r="M67" s="561"/>
      <c r="N67" s="561"/>
      <c r="O67" s="561"/>
      <c r="P67" s="561"/>
      <c r="Q67" s="561"/>
      <c r="R67" s="561"/>
      <c r="S67" s="561"/>
      <c r="T67" s="561"/>
      <c r="U67" s="561"/>
      <c r="V67" s="561"/>
      <c r="W67" s="561"/>
      <c r="X67" s="561"/>
      <c r="Y67" s="561"/>
      <c r="Z67" s="561"/>
      <c r="AA67" s="561"/>
      <c r="AB67" s="561"/>
      <c r="AC67" s="561"/>
      <c r="AD67" s="587"/>
      <c r="AE67" s="36" t="str">
        <f>IF(AH67=0,"",IF(AI67=0,AQ67,IF(AI67&gt;30,AR67,IF(AJ67=0,AS67,""))))</f>
        <v/>
      </c>
      <c r="AF67" s="79" t="s">
        <v>11358</v>
      </c>
      <c r="AG67" s="65">
        <f t="shared" si="0"/>
        <v>0</v>
      </c>
      <c r="AH67" s="71">
        <f>IF(AND(AI$30=1,OR(AI$48=1,AI$66&gt;0)),1,0)</f>
        <v>0</v>
      </c>
      <c r="AI67" s="65">
        <f>LEN(M67)</f>
        <v>0</v>
      </c>
      <c r="AJ67" s="65">
        <f>IF(M67=DBCS(M67),1,0)</f>
        <v>1</v>
      </c>
      <c r="AQ67" s="65" t="s">
        <v>10182</v>
      </c>
      <c r="AR67" s="93" t="str">
        <f>AI67&amp;"文字です。30文字以内にしてください。"</f>
        <v>0文字です。30文字以内にしてください。</v>
      </c>
      <c r="AS67" s="65" t="s">
        <v>11331</v>
      </c>
    </row>
    <row r="68" spans="2:48" ht="24" customHeight="1" x14ac:dyDescent="0.25">
      <c r="C68" s="707"/>
      <c r="D68" s="708"/>
      <c r="E68" s="708"/>
      <c r="F68" s="708"/>
      <c r="G68" s="708"/>
      <c r="H68" s="586" t="s">
        <v>67</v>
      </c>
      <c r="I68" s="586"/>
      <c r="J68" s="586"/>
      <c r="K68" s="586"/>
      <c r="L68" s="586"/>
      <c r="M68" s="561"/>
      <c r="N68" s="561"/>
      <c r="O68" s="561"/>
      <c r="P68" s="561"/>
      <c r="Q68" s="561"/>
      <c r="R68" s="561"/>
      <c r="S68" s="561"/>
      <c r="T68" s="561"/>
      <c r="U68" s="561"/>
      <c r="V68" s="561"/>
      <c r="W68" s="561"/>
      <c r="X68" s="561"/>
      <c r="Y68" s="561"/>
      <c r="Z68" s="561"/>
      <c r="AA68" s="561"/>
      <c r="AB68" s="561"/>
      <c r="AC68" s="561"/>
      <c r="AD68" s="587"/>
      <c r="AE68" s="36" t="str">
        <f>IF(AH68=0,"",IF(AI68=0,AQ68,IF(AI68&gt;30,AR68,IF(AJ68=0,AS68,""))))</f>
        <v/>
      </c>
      <c r="AF68" s="79" t="s">
        <v>11359</v>
      </c>
      <c r="AG68" s="65">
        <f t="shared" si="0"/>
        <v>0</v>
      </c>
      <c r="AH68" s="71">
        <f t="shared" ref="AH68:AH72" si="5">IF(AND(AI$30=1,OR(AI$48=1,AI$66&gt;0)),1,0)</f>
        <v>0</v>
      </c>
      <c r="AI68" s="65">
        <f>LEN(M68)</f>
        <v>0</v>
      </c>
      <c r="AJ68" s="65">
        <f>IF(M68=DBCS(M68),1,0)</f>
        <v>1</v>
      </c>
      <c r="AQ68" s="65" t="s">
        <v>10182</v>
      </c>
      <c r="AR68" s="93" t="str">
        <f>AI68&amp;"文字です。30文字以内にしてください。"</f>
        <v>0文字です。30文字以内にしてください。</v>
      </c>
      <c r="AS68" s="65" t="s">
        <v>11331</v>
      </c>
    </row>
    <row r="69" spans="2:48" ht="32.1" customHeight="1" x14ac:dyDescent="0.25">
      <c r="C69" s="707"/>
      <c r="D69" s="708"/>
      <c r="E69" s="708"/>
      <c r="F69" s="708"/>
      <c r="G69" s="708"/>
      <c r="H69" s="586" t="s">
        <v>68</v>
      </c>
      <c r="I69" s="586"/>
      <c r="J69" s="586"/>
      <c r="K69" s="586"/>
      <c r="L69" s="586"/>
      <c r="M69" s="696"/>
      <c r="N69" s="697"/>
      <c r="O69" s="697"/>
      <c r="P69" s="697"/>
      <c r="Q69" s="697"/>
      <c r="R69" s="697"/>
      <c r="S69" s="697"/>
      <c r="T69" s="697"/>
      <c r="U69" s="697"/>
      <c r="V69" s="697"/>
      <c r="W69" s="697"/>
      <c r="X69" s="697"/>
      <c r="Y69" s="697"/>
      <c r="Z69" s="697"/>
      <c r="AA69" s="697"/>
      <c r="AB69" s="697"/>
      <c r="AC69" s="697"/>
      <c r="AD69" s="698"/>
      <c r="AE69" s="36" t="str">
        <f>IF(AH69=0,"",IF(AI69=0,AQ69,IF(AI69&gt;60,AR69,IF(AJ69=0,AS69,""))))</f>
        <v/>
      </c>
      <c r="AF69" s="79" t="s">
        <v>11360</v>
      </c>
      <c r="AG69" s="65">
        <f t="shared" si="0"/>
        <v>0</v>
      </c>
      <c r="AH69" s="71">
        <f t="shared" si="5"/>
        <v>0</v>
      </c>
      <c r="AI69" s="65">
        <f>LEN(M69)</f>
        <v>0</v>
      </c>
      <c r="AJ69" s="65">
        <f>IF(M69=DBCS(M69),1,0)</f>
        <v>1</v>
      </c>
      <c r="AQ69" s="65" t="s">
        <v>10182</v>
      </c>
      <c r="AR69" s="93" t="str">
        <f>AI69&amp;"文字です。60文字以内にしてください。"</f>
        <v>0文字です。60文字以内にしてください。</v>
      </c>
      <c r="AS69" s="65" t="s">
        <v>11331</v>
      </c>
    </row>
    <row r="70" spans="2:48" ht="24" customHeight="1" x14ac:dyDescent="0.25">
      <c r="C70" s="707"/>
      <c r="D70" s="708"/>
      <c r="E70" s="708"/>
      <c r="F70" s="708"/>
      <c r="G70" s="708"/>
      <c r="H70" s="586" t="s">
        <v>69</v>
      </c>
      <c r="I70" s="586"/>
      <c r="J70" s="586"/>
      <c r="K70" s="586"/>
      <c r="L70" s="586"/>
      <c r="M70" s="636"/>
      <c r="N70" s="637"/>
      <c r="O70" s="637"/>
      <c r="P70" s="129" t="s">
        <v>17</v>
      </c>
      <c r="Q70" s="637"/>
      <c r="R70" s="637"/>
      <c r="S70" s="130" t="s">
        <v>18</v>
      </c>
      <c r="T70" s="638" t="str">
        <f>IF(AND(ISNUMBER(M70),ISNUMBER(Q70)),DATE(M70,Q70,1),"")</f>
        <v/>
      </c>
      <c r="U70" s="638"/>
      <c r="V70" s="638"/>
      <c r="W70" s="638"/>
      <c r="X70" s="638"/>
      <c r="Y70" s="631" t="str">
        <f>IF(AO70&gt;0,AN71&amp;" 年 "&amp;AO71&amp;" ヶ月","")</f>
        <v/>
      </c>
      <c r="Z70" s="631"/>
      <c r="AA70" s="631"/>
      <c r="AB70" s="631"/>
      <c r="AC70" s="631"/>
      <c r="AD70" s="632"/>
      <c r="AE70" s="36" t="str">
        <f>IF(AH70=0,"",IF(AJ70=0,AQ70,IF(AK70=0,AR70,IF(AL70=0,AS70,""))))</f>
        <v/>
      </c>
      <c r="AF70" s="79" t="s">
        <v>11402</v>
      </c>
      <c r="AG70" s="65">
        <f t="shared" si="0"/>
        <v>0</v>
      </c>
      <c r="AH70" s="71">
        <f t="shared" si="5"/>
        <v>0</v>
      </c>
      <c r="AI70" s="65">
        <f ca="1">IF(M70=MAX_年,3,12)</f>
        <v>12</v>
      </c>
      <c r="AJ70" s="65">
        <f>IF(OR(LEN(M70)=0,LEN(Q70)=0),0,1)</f>
        <v>0</v>
      </c>
      <c r="AK70" s="65">
        <f>IF(AND(AO70&gt;0,AN70=0),0,1)</f>
        <v>1</v>
      </c>
      <c r="AL70" s="65">
        <f>IF(AND(AO70&gt;0,AN70&gt;0,AO70&lt;&gt;AN70),0,1)</f>
        <v>1</v>
      </c>
      <c r="AN70" s="71">
        <f>IF(AND(AI$30=1,AI$66=1),IF(AO70&gt;24,24,AO70),0)</f>
        <v>0</v>
      </c>
      <c r="AO70" s="114">
        <v>0</v>
      </c>
      <c r="AP70" s="65">
        <f>IF(TEXT(T15,"mmdd")&gt;"0401",H15+19,H15+18)</f>
        <v>18</v>
      </c>
      <c r="AQ70" s="65" t="s">
        <v>10184</v>
      </c>
      <c r="AR70" s="65" t="s">
        <v>11414</v>
      </c>
      <c r="AS70" s="65" t="s">
        <v>11413</v>
      </c>
    </row>
    <row r="71" spans="2:48" ht="24" customHeight="1" x14ac:dyDescent="0.25">
      <c r="C71" s="707"/>
      <c r="D71" s="708"/>
      <c r="E71" s="708"/>
      <c r="F71" s="708"/>
      <c r="G71" s="708"/>
      <c r="H71" s="586" t="s">
        <v>70</v>
      </c>
      <c r="I71" s="586"/>
      <c r="J71" s="586"/>
      <c r="K71" s="586"/>
      <c r="L71" s="586"/>
      <c r="M71" s="636"/>
      <c r="N71" s="637"/>
      <c r="O71" s="637"/>
      <c r="P71" s="129" t="s">
        <v>17</v>
      </c>
      <c r="Q71" s="637"/>
      <c r="R71" s="637"/>
      <c r="S71" s="130" t="s">
        <v>18</v>
      </c>
      <c r="T71" s="638" t="str">
        <f>IF(AND(ISNUMBER(M71),ISNUMBER(Q71)),DATE(M71,Q71+1,0),"")</f>
        <v/>
      </c>
      <c r="U71" s="638"/>
      <c r="V71" s="638"/>
      <c r="W71" s="638"/>
      <c r="X71" s="638"/>
      <c r="Y71" s="631"/>
      <c r="Z71" s="631"/>
      <c r="AA71" s="631"/>
      <c r="AB71" s="631"/>
      <c r="AC71" s="631"/>
      <c r="AD71" s="632"/>
      <c r="AE71" s="36" t="str">
        <f>IF(AH71=0,"",IF(AJ71=0,AQ71,IF(AK71=0,AR71,IF(AL71=0,AS71,IF(AM71=0,AT71,"")))))</f>
        <v/>
      </c>
      <c r="AF71" s="79" t="s">
        <v>73</v>
      </c>
      <c r="AG71" s="65">
        <f t="shared" si="0"/>
        <v>0</v>
      </c>
      <c r="AH71" s="71">
        <f t="shared" si="5"/>
        <v>0</v>
      </c>
      <c r="AI71" s="65">
        <f ca="1">IF(M71=MAX_年,3,12)</f>
        <v>12</v>
      </c>
      <c r="AJ71" s="65">
        <f>IF(OR(LEN(M71)=0,LEN(Q71)=0),0,1)</f>
        <v>0</v>
      </c>
      <c r="AK71" s="65">
        <f>IF(T70&lt;T71,1,0)</f>
        <v>0</v>
      </c>
      <c r="AL71" s="65">
        <f ca="1">IF(T71&gt;$AI$5,0,1)</f>
        <v>0</v>
      </c>
      <c r="AM71" s="65">
        <f>IF(T71&gt;T33,0,1)</f>
        <v>1</v>
      </c>
      <c r="AN71" s="65">
        <f>INT(AO70/12)</f>
        <v>0</v>
      </c>
      <c r="AO71" s="65">
        <f>MOD(AO70,12)</f>
        <v>0</v>
      </c>
      <c r="AQ71" s="65" t="s">
        <v>10184</v>
      </c>
      <c r="AR71" s="65" t="s">
        <v>11229</v>
      </c>
      <c r="AS71" s="93" t="str">
        <f ca="1">$AT$5</f>
        <v>2021年3月を超えています</v>
      </c>
      <c r="AT71" s="65" t="s">
        <v>11312</v>
      </c>
    </row>
    <row r="72" spans="2:48" ht="32.25" thickBot="1" x14ac:dyDescent="0.3">
      <c r="C72" s="709"/>
      <c r="D72" s="710"/>
      <c r="E72" s="710"/>
      <c r="F72" s="710"/>
      <c r="G72" s="710"/>
      <c r="H72" s="699" t="s">
        <v>57</v>
      </c>
      <c r="I72" s="699"/>
      <c r="J72" s="699"/>
      <c r="K72" s="699"/>
      <c r="L72" s="699"/>
      <c r="M72" s="700"/>
      <c r="N72" s="700"/>
      <c r="O72" s="700"/>
      <c r="P72" s="700"/>
      <c r="Q72" s="700"/>
      <c r="R72" s="700"/>
      <c r="S72" s="700"/>
      <c r="T72" s="700"/>
      <c r="U72" s="700"/>
      <c r="V72" s="700"/>
      <c r="W72" s="700"/>
      <c r="X72" s="700"/>
      <c r="Y72" s="700"/>
      <c r="Z72" s="700"/>
      <c r="AA72" s="700"/>
      <c r="AB72" s="700"/>
      <c r="AC72" s="700"/>
      <c r="AD72" s="701"/>
      <c r="AE72" s="36" t="str">
        <f>IF(AH72=0,"",IF(AI72=0,AQ72,IF(AI72&gt;20,AR72,IF(AI72&lt;&gt;AJ72,AS72,IF(AK72=0,AT72,IF(AL72=0,AU72,IF(AM72=0,AV72,"")))))))</f>
        <v/>
      </c>
      <c r="AF72" s="131" t="s">
        <v>11456</v>
      </c>
      <c r="AG72" s="65">
        <f t="shared" si="0"/>
        <v>0</v>
      </c>
      <c r="AH72" s="71">
        <f t="shared" si="5"/>
        <v>0</v>
      </c>
      <c r="AI72" s="65">
        <f>LEN(M72)</f>
        <v>0</v>
      </c>
      <c r="AJ72" s="65">
        <f>LENB(M72)</f>
        <v>0</v>
      </c>
      <c r="AK72" s="114">
        <v>0</v>
      </c>
      <c r="AL72" s="114">
        <v>0</v>
      </c>
      <c r="AM72" s="65">
        <f>IF(M72=$H$12,1,0)</f>
        <v>1</v>
      </c>
      <c r="AO72" s="92">
        <f>IF(OR(AH72=0,AI72=0,M72=$H$12),0,1)</f>
        <v>0</v>
      </c>
      <c r="AQ72" s="65" t="s">
        <v>10182</v>
      </c>
      <c r="AR72" s="93" t="str">
        <f>AI72&amp;"文字です。20文字以内にしてください。"</f>
        <v>0文字です。20文字以内にしてください。</v>
      </c>
      <c r="AS72" s="65" t="s">
        <v>11158</v>
      </c>
      <c r="AT72" s="65" t="s">
        <v>11153</v>
      </c>
      <c r="AU72" s="65" t="s">
        <v>10187</v>
      </c>
      <c r="AV72" s="65" t="s">
        <v>11379</v>
      </c>
    </row>
    <row r="73" spans="2:48" ht="24" customHeight="1" x14ac:dyDescent="0.25">
      <c r="AE73" s="35"/>
      <c r="AF73" s="80"/>
    </row>
    <row r="74" spans="2:48" ht="24" customHeight="1" thickBot="1" x14ac:dyDescent="0.3">
      <c r="B74" s="77" t="s">
        <v>11440</v>
      </c>
      <c r="AE74" s="33" t="s">
        <v>30</v>
      </c>
      <c r="AF74" s="78" t="s">
        <v>83</v>
      </c>
      <c r="AH74" s="68" t="str">
        <f>IF(ISNUMBER(X46),IF(AND(M46=MAX_年-AJ$5+AN74,Q46=4,T46&lt;=受付締切_日,AO71=0),DATE(M46,3,31),X46),"")</f>
        <v/>
      </c>
      <c r="AI74" s="68" t="str">
        <f>IF(AH36=1,T38,IF(AH36=2,DATE(M42,AP42+1,0),""))</f>
        <v/>
      </c>
      <c r="AJ74" s="68">
        <f>IF(TEXT(T15,"mmdd")&gt;"0401",DATE(H15+16,3,31),DATE(H15+15,3,31))</f>
        <v>5569</v>
      </c>
      <c r="AK74" s="68">
        <f>IF(AH44=1,AH74,IF(AH44=2,AI74,AJ74))</f>
        <v>5569</v>
      </c>
      <c r="AL74" s="65">
        <f>YEAR(AK74)</f>
        <v>1915</v>
      </c>
      <c r="AN74" s="65">
        <f>IF(AN71&gt;2,2,AN71)</f>
        <v>0</v>
      </c>
      <c r="AO74" s="67"/>
      <c r="AP74" s="67"/>
    </row>
    <row r="75" spans="2:48" ht="31.5" customHeight="1" x14ac:dyDescent="0.25">
      <c r="C75" s="602" t="s">
        <v>86</v>
      </c>
      <c r="D75" s="603"/>
      <c r="E75" s="603"/>
      <c r="F75" s="603"/>
      <c r="G75" s="604"/>
      <c r="H75" s="690" t="s">
        <v>74</v>
      </c>
      <c r="I75" s="690"/>
      <c r="J75" s="540"/>
      <c r="K75" s="540"/>
      <c r="L75" s="540"/>
      <c r="M75" s="702"/>
      <c r="N75" s="703"/>
      <c r="O75" s="703"/>
      <c r="P75" s="703"/>
      <c r="Q75" s="703"/>
      <c r="R75" s="703"/>
      <c r="S75" s="703"/>
      <c r="T75" s="703"/>
      <c r="U75" s="703"/>
      <c r="V75" s="703"/>
      <c r="W75" s="703"/>
      <c r="X75" s="703"/>
      <c r="Y75" s="703"/>
      <c r="Z75" s="703"/>
      <c r="AA75" s="703"/>
      <c r="AB75" s="703"/>
      <c r="AC75" s="703"/>
      <c r="AD75" s="704"/>
      <c r="AE75" s="36" t="str">
        <f>IF(AI75=0,AQ75,IF(AI75&gt;30,AR75,IF(AJ75=0,AS75,"")))</f>
        <v>未入力です</v>
      </c>
      <c r="AF75" s="79" t="s">
        <v>11375</v>
      </c>
      <c r="AG75" s="65">
        <f t="shared" si="0"/>
        <v>1</v>
      </c>
      <c r="AI75" s="65">
        <f>LEN(M75)</f>
        <v>0</v>
      </c>
      <c r="AJ75" s="65">
        <f>IF(M75=DBCS(M75),1,0)</f>
        <v>1</v>
      </c>
      <c r="AQ75" s="65" t="s">
        <v>10182</v>
      </c>
      <c r="AR75" s="93" t="str">
        <f>AI75&amp;"文字です。30文字以内にしてください。"</f>
        <v>0文字です。30文字以内にしてください。</v>
      </c>
      <c r="AS75" s="65" t="s">
        <v>11331</v>
      </c>
    </row>
    <row r="76" spans="2:48" ht="31.5" customHeight="1" x14ac:dyDescent="0.25">
      <c r="C76" s="605"/>
      <c r="D76" s="606"/>
      <c r="E76" s="606"/>
      <c r="F76" s="606"/>
      <c r="G76" s="607"/>
      <c r="H76" s="594" t="s">
        <v>76</v>
      </c>
      <c r="I76" s="594"/>
      <c r="J76" s="595"/>
      <c r="K76" s="595"/>
      <c r="L76" s="595"/>
      <c r="M76" s="569"/>
      <c r="N76" s="570"/>
      <c r="O76" s="570"/>
      <c r="P76" s="570"/>
      <c r="Q76" s="570"/>
      <c r="R76" s="570"/>
      <c r="S76" s="570"/>
      <c r="T76" s="570"/>
      <c r="U76" s="570"/>
      <c r="V76" s="570"/>
      <c r="W76" s="571"/>
      <c r="X76" s="566"/>
      <c r="Y76" s="567"/>
      <c r="Z76" s="567"/>
      <c r="AA76" s="567"/>
      <c r="AB76" s="567"/>
      <c r="AC76" s="567"/>
      <c r="AD76" s="568"/>
      <c r="AE76" s="36" t="str">
        <f>IF(AI76=0,AQ76,IF(AI76&gt;16,AR76,IF(AJ76=0,AS76,"")))</f>
        <v>未入力です</v>
      </c>
      <c r="AF76" s="79" t="s">
        <v>11361</v>
      </c>
      <c r="AG76" s="65">
        <f t="shared" si="0"/>
        <v>1</v>
      </c>
      <c r="AI76" s="65">
        <f>LEN(M76)</f>
        <v>0</v>
      </c>
      <c r="AJ76" s="65">
        <f>IF(M76=DBCS(M76),1,0)</f>
        <v>1</v>
      </c>
      <c r="AQ76" s="65" t="s">
        <v>10182</v>
      </c>
      <c r="AR76" s="93" t="str">
        <f>AI76&amp;"文字です。16文字以内にしてください。"</f>
        <v>0文字です。16文字以内にしてください。</v>
      </c>
      <c r="AS76" s="65" t="s">
        <v>11331</v>
      </c>
    </row>
    <row r="77" spans="2:48" ht="31.5" customHeight="1" x14ac:dyDescent="0.25">
      <c r="C77" s="605"/>
      <c r="D77" s="606"/>
      <c r="E77" s="606"/>
      <c r="F77" s="606"/>
      <c r="G77" s="607"/>
      <c r="H77" s="623" t="s">
        <v>75</v>
      </c>
      <c r="I77" s="623"/>
      <c r="J77" s="586"/>
      <c r="K77" s="586"/>
      <c r="L77" s="586"/>
      <c r="M77" s="569"/>
      <c r="N77" s="570"/>
      <c r="O77" s="570"/>
      <c r="P77" s="570"/>
      <c r="Q77" s="570"/>
      <c r="R77" s="570"/>
      <c r="S77" s="570"/>
      <c r="T77" s="571"/>
      <c r="U77" s="567"/>
      <c r="V77" s="567"/>
      <c r="W77" s="567"/>
      <c r="X77" s="567"/>
      <c r="Y77" s="567"/>
      <c r="Z77" s="567"/>
      <c r="AA77" s="567"/>
      <c r="AB77" s="567"/>
      <c r="AC77" s="567"/>
      <c r="AD77" s="568"/>
      <c r="AE77" s="36" t="str">
        <f>IF(AI77=0,AQ77,IF(AI77&gt;10,AR77,IF(AJ77=0,AS77,"")))</f>
        <v>未入力です</v>
      </c>
      <c r="AF77" s="79" t="s">
        <v>11362</v>
      </c>
      <c r="AG77" s="65">
        <f t="shared" si="0"/>
        <v>1</v>
      </c>
      <c r="AI77" s="65">
        <f>LEN(M77)</f>
        <v>0</v>
      </c>
      <c r="AJ77" s="65">
        <f>IF(M77=DBCS(M77),1,0)</f>
        <v>1</v>
      </c>
      <c r="AQ77" s="65" t="s">
        <v>10182</v>
      </c>
      <c r="AR77" s="93" t="str">
        <f>AI77&amp;"文字です。10文字以内にしてください。"</f>
        <v>0文字です。10文字以内にしてください。</v>
      </c>
      <c r="AS77" s="65" t="s">
        <v>11331</v>
      </c>
    </row>
    <row r="78" spans="2:48" s="73" customFormat="1" ht="32.1" customHeight="1" x14ac:dyDescent="0.25">
      <c r="C78" s="605"/>
      <c r="D78" s="606"/>
      <c r="E78" s="606"/>
      <c r="F78" s="606"/>
      <c r="G78" s="607"/>
      <c r="H78" s="623" t="s">
        <v>77</v>
      </c>
      <c r="I78" s="623"/>
      <c r="J78" s="623"/>
      <c r="K78" s="623"/>
      <c r="L78" s="623"/>
      <c r="M78" s="633"/>
      <c r="N78" s="694"/>
      <c r="O78" s="694"/>
      <c r="P78" s="694"/>
      <c r="Q78" s="694"/>
      <c r="R78" s="694"/>
      <c r="S78" s="694"/>
      <c r="T78" s="694"/>
      <c r="U78" s="694"/>
      <c r="V78" s="694"/>
      <c r="W78" s="694"/>
      <c r="X78" s="694"/>
      <c r="Y78" s="694"/>
      <c r="Z78" s="694"/>
      <c r="AA78" s="694"/>
      <c r="AB78" s="694"/>
      <c r="AC78" s="694"/>
      <c r="AD78" s="695"/>
      <c r="AE78" s="36" t="str">
        <f>IF(AI78=0,AQ78,IF(AI78&gt;60,AR78,IF(AJ78=0,AS78,"")))</f>
        <v>未入力です</v>
      </c>
      <c r="AF78" s="79" t="s">
        <v>11363</v>
      </c>
      <c r="AG78" s="65">
        <f t="shared" ref="AG78:AG110" si="6">IF(AE78="",0,IF(LEFT(AE78,4)="【注意】",0,1))</f>
        <v>1</v>
      </c>
      <c r="AH78" s="66"/>
      <c r="AI78" s="65">
        <f>LEN(M78)</f>
        <v>0</v>
      </c>
      <c r="AJ78" s="65">
        <f>IF(M78=DBCS(M78),1,0)</f>
        <v>1</v>
      </c>
      <c r="AL78" s="66"/>
      <c r="AM78" s="66"/>
      <c r="AN78" s="66"/>
      <c r="AO78" s="66"/>
      <c r="AP78" s="66"/>
      <c r="AQ78" s="65" t="s">
        <v>10182</v>
      </c>
      <c r="AR78" s="93" t="str">
        <f>AI78&amp;"文字です。60文字以内にしてください。"</f>
        <v>0文字です。60文字以内にしてください。</v>
      </c>
      <c r="AS78" s="65" t="s">
        <v>11331</v>
      </c>
      <c r="AT78" s="66"/>
      <c r="AU78" s="66"/>
      <c r="AV78" s="66"/>
    </row>
    <row r="79" spans="2:48" ht="63" x14ac:dyDescent="0.25">
      <c r="C79" s="605"/>
      <c r="D79" s="606"/>
      <c r="E79" s="606"/>
      <c r="F79" s="606"/>
      <c r="G79" s="607"/>
      <c r="H79" s="586" t="s">
        <v>78</v>
      </c>
      <c r="I79" s="586"/>
      <c r="J79" s="586"/>
      <c r="K79" s="586"/>
      <c r="L79" s="586"/>
      <c r="M79" s="636"/>
      <c r="N79" s="637"/>
      <c r="O79" s="637"/>
      <c r="P79" s="129" t="s">
        <v>17</v>
      </c>
      <c r="Q79" s="637"/>
      <c r="R79" s="637"/>
      <c r="S79" s="129" t="s">
        <v>18</v>
      </c>
      <c r="T79" s="638" t="str">
        <f>IF(AND(ISNUMBER(M79),ISNUMBER(Q79)),DATE(M79,Q79,1),"")</f>
        <v/>
      </c>
      <c r="U79" s="638"/>
      <c r="V79" s="638"/>
      <c r="W79" s="638"/>
      <c r="X79" s="638"/>
      <c r="Y79" s="639" t="str">
        <f>IF(AO79&gt;0,AN80&amp;" 年 "&amp;AO80&amp;" ヶ月","")</f>
        <v/>
      </c>
      <c r="Z79" s="640"/>
      <c r="AA79" s="640"/>
      <c r="AB79" s="640"/>
      <c r="AC79" s="640"/>
      <c r="AD79" s="641"/>
      <c r="AE79" s="36" t="str">
        <f>IF(AJ79=0,AQ79,IF(AK79=0,AR79,IF(AL79=1,"",IF(AH44=1,AS79,IF(AH44=2,AT79,AU79)))))</f>
        <v>未入力箇所があります</v>
      </c>
      <c r="AF79" s="131" t="s">
        <v>11457</v>
      </c>
      <c r="AG79" s="65">
        <f t="shared" si="6"/>
        <v>1</v>
      </c>
      <c r="AI79" s="65">
        <f ca="1">IF(M79=MAX_年,3,12)</f>
        <v>12</v>
      </c>
      <c r="AJ79" s="65">
        <f>IF(OR(LEN(M79)=0,LEN(Q79)=0),0,1)</f>
        <v>0</v>
      </c>
      <c r="AK79" s="114">
        <v>1</v>
      </c>
      <c r="AL79" s="65">
        <f>IF(T79&gt;AK74,1,0)</f>
        <v>1</v>
      </c>
      <c r="AO79" s="114">
        <v>0</v>
      </c>
      <c r="AP79" s="65">
        <f>AL74</f>
        <v>1915</v>
      </c>
      <c r="AQ79" s="65" t="s">
        <v>10184</v>
      </c>
      <c r="AR79" s="65" t="s">
        <v>11232</v>
      </c>
      <c r="AS79" s="65" t="s">
        <v>11233</v>
      </c>
      <c r="AT79" s="65" t="s">
        <v>11234</v>
      </c>
      <c r="AU79" s="65" t="s">
        <v>11382</v>
      </c>
    </row>
    <row r="80" spans="2:48" ht="24" customHeight="1" thickBot="1" x14ac:dyDescent="0.3">
      <c r="C80" s="608"/>
      <c r="D80" s="609"/>
      <c r="E80" s="609"/>
      <c r="F80" s="609"/>
      <c r="G80" s="610"/>
      <c r="H80" s="645" t="s">
        <v>79</v>
      </c>
      <c r="I80" s="645"/>
      <c r="J80" s="645"/>
      <c r="K80" s="645"/>
      <c r="L80" s="645"/>
      <c r="M80" s="646"/>
      <c r="N80" s="647"/>
      <c r="O80" s="647"/>
      <c r="P80" s="86" t="s">
        <v>17</v>
      </c>
      <c r="Q80" s="647"/>
      <c r="R80" s="647"/>
      <c r="S80" s="86" t="s">
        <v>18</v>
      </c>
      <c r="T80" s="656" t="str">
        <f>IF(AND(ISNUMBER(M80),ISNUMBER(Q80)),DATE(M80,Q80+1,0),"")</f>
        <v/>
      </c>
      <c r="U80" s="656"/>
      <c r="V80" s="656"/>
      <c r="W80" s="656"/>
      <c r="X80" s="656"/>
      <c r="Y80" s="642"/>
      <c r="Z80" s="643"/>
      <c r="AA80" s="643"/>
      <c r="AB80" s="643"/>
      <c r="AC80" s="643"/>
      <c r="AD80" s="644"/>
      <c r="AE80" s="36" t="str">
        <f>IF(AJ80=0,AQ80,IF(AK80=0,AR80,IF(AL80=0,AS80,"")))</f>
        <v>未入力箇所があります</v>
      </c>
      <c r="AF80" s="79" t="s">
        <v>82</v>
      </c>
      <c r="AG80" s="65">
        <f t="shared" si="6"/>
        <v>1</v>
      </c>
      <c r="AI80" s="65">
        <f ca="1">IF(M80=MAX_年,3,12)</f>
        <v>12</v>
      </c>
      <c r="AJ80" s="65">
        <f>IF(OR(LEN(M80)=0,LEN(Q80)=0),0,1)</f>
        <v>0</v>
      </c>
      <c r="AK80" s="65">
        <f>IF(T79&lt;T80,1,0)</f>
        <v>0</v>
      </c>
      <c r="AL80" s="65">
        <f ca="1">IF(T80&gt;$AI$5,0,1)</f>
        <v>0</v>
      </c>
      <c r="AN80" s="65">
        <f>INT(AO79/12)</f>
        <v>0</v>
      </c>
      <c r="AO80" s="65">
        <f>MOD(AO79,12)</f>
        <v>0</v>
      </c>
      <c r="AQ80" s="65" t="s">
        <v>10184</v>
      </c>
      <c r="AR80" s="65" t="s">
        <v>11230</v>
      </c>
      <c r="AS80" s="93" t="str">
        <f ca="1">$AT$5</f>
        <v>2021年3月を超えています</v>
      </c>
    </row>
    <row r="81" spans="3:46" ht="31.5" customHeight="1" thickTop="1" x14ac:dyDescent="0.25">
      <c r="C81" s="648" t="s">
        <v>87</v>
      </c>
      <c r="D81" s="649"/>
      <c r="E81" s="649"/>
      <c r="F81" s="649"/>
      <c r="G81" s="650"/>
      <c r="H81" s="651" t="s">
        <v>74</v>
      </c>
      <c r="I81" s="651"/>
      <c r="J81" s="652"/>
      <c r="K81" s="652"/>
      <c r="L81" s="652"/>
      <c r="M81" s="653"/>
      <c r="N81" s="654"/>
      <c r="O81" s="654"/>
      <c r="P81" s="654"/>
      <c r="Q81" s="654"/>
      <c r="R81" s="654"/>
      <c r="S81" s="654"/>
      <c r="T81" s="654"/>
      <c r="U81" s="654"/>
      <c r="V81" s="654"/>
      <c r="W81" s="654"/>
      <c r="X81" s="654"/>
      <c r="Y81" s="654"/>
      <c r="Z81" s="654"/>
      <c r="AA81" s="654"/>
      <c r="AB81" s="654"/>
      <c r="AC81" s="654"/>
      <c r="AD81" s="655"/>
      <c r="AE81" s="36" t="str">
        <f>IF(AK81=0,AT81,IF(AL81=0,AQ81,IF(AI81&gt;30,AR81,IF(AJ81=0,AS81,""))))</f>
        <v/>
      </c>
      <c r="AF81" s="79" t="s">
        <v>11375</v>
      </c>
      <c r="AG81" s="65">
        <f t="shared" si="6"/>
        <v>0</v>
      </c>
      <c r="AI81" s="65">
        <f>LEN(M81)</f>
        <v>0</v>
      </c>
      <c r="AJ81" s="65">
        <f>IF(M81=DBCS(M81),1,0)</f>
        <v>1</v>
      </c>
      <c r="AK81" s="65">
        <f>IF(AND(AI81&gt;0,AI75=0),0,1)</f>
        <v>1</v>
      </c>
      <c r="AL81" s="65">
        <f>IF(AND(AI81=0,SUM(AI82:AI84,AM85:AM86)&gt;0),0,1)</f>
        <v>1</v>
      </c>
      <c r="AQ81" s="65" t="s">
        <v>10182</v>
      </c>
      <c r="AR81" s="93" t="str">
        <f>AI81&amp;"文字です。30文字以内にしてください。"</f>
        <v>0文字です。30文字以内にしてください。</v>
      </c>
      <c r="AS81" s="65" t="s">
        <v>11331</v>
      </c>
      <c r="AT81" s="65" t="s">
        <v>11238</v>
      </c>
    </row>
    <row r="82" spans="3:46" ht="31.5" customHeight="1" x14ac:dyDescent="0.25">
      <c r="C82" s="605"/>
      <c r="D82" s="606"/>
      <c r="E82" s="606"/>
      <c r="F82" s="606"/>
      <c r="G82" s="607"/>
      <c r="H82" s="594" t="s">
        <v>76</v>
      </c>
      <c r="I82" s="594"/>
      <c r="J82" s="595"/>
      <c r="K82" s="595"/>
      <c r="L82" s="595"/>
      <c r="M82" s="569"/>
      <c r="N82" s="570"/>
      <c r="O82" s="570"/>
      <c r="P82" s="570"/>
      <c r="Q82" s="570"/>
      <c r="R82" s="570"/>
      <c r="S82" s="570"/>
      <c r="T82" s="570"/>
      <c r="U82" s="570"/>
      <c r="V82" s="570"/>
      <c r="W82" s="571"/>
      <c r="X82" s="566"/>
      <c r="Y82" s="567"/>
      <c r="Z82" s="567"/>
      <c r="AA82" s="567"/>
      <c r="AB82" s="567"/>
      <c r="AC82" s="567"/>
      <c r="AD82" s="568"/>
      <c r="AE82" s="36" t="str">
        <f>IF(AH82=0,"",IF(AI82=0,AQ82,IF(AI82&gt;16,AR82,IF(AJ82=0,AS82,""))))</f>
        <v/>
      </c>
      <c r="AF82" s="79" t="s">
        <v>11361</v>
      </c>
      <c r="AG82" s="65">
        <f t="shared" si="6"/>
        <v>0</v>
      </c>
      <c r="AH82" s="65">
        <f>IF($AI$81&gt;0,1,0)</f>
        <v>0</v>
      </c>
      <c r="AI82" s="65">
        <f>LEN(M82)</f>
        <v>0</v>
      </c>
      <c r="AJ82" s="65">
        <f>IF(M82=DBCS(M82),1,0)</f>
        <v>1</v>
      </c>
      <c r="AQ82" s="65" t="s">
        <v>10182</v>
      </c>
      <c r="AR82" s="93" t="str">
        <f>AI82&amp;"文字です。16文字以内にしてください。"</f>
        <v>0文字です。16文字以内にしてください。</v>
      </c>
      <c r="AS82" s="65" t="s">
        <v>11331</v>
      </c>
    </row>
    <row r="83" spans="3:46" ht="31.5" customHeight="1" x14ac:dyDescent="0.25">
      <c r="C83" s="605"/>
      <c r="D83" s="606"/>
      <c r="E83" s="606"/>
      <c r="F83" s="606"/>
      <c r="G83" s="607"/>
      <c r="H83" s="623" t="s">
        <v>75</v>
      </c>
      <c r="I83" s="623"/>
      <c r="J83" s="586"/>
      <c r="K83" s="586"/>
      <c r="L83" s="586"/>
      <c r="M83" s="569"/>
      <c r="N83" s="570"/>
      <c r="O83" s="570"/>
      <c r="P83" s="570"/>
      <c r="Q83" s="570"/>
      <c r="R83" s="570"/>
      <c r="S83" s="570"/>
      <c r="T83" s="571"/>
      <c r="U83" s="567"/>
      <c r="V83" s="567"/>
      <c r="W83" s="567"/>
      <c r="X83" s="567"/>
      <c r="Y83" s="567"/>
      <c r="Z83" s="567"/>
      <c r="AA83" s="567"/>
      <c r="AB83" s="567"/>
      <c r="AC83" s="567"/>
      <c r="AD83" s="568"/>
      <c r="AE83" s="36" t="str">
        <f>IF(AH83=0,"",IF(AI83=0,AQ83,IF(AI83&gt;10,AR83,IF(AJ83=0,AS83,""))))</f>
        <v/>
      </c>
      <c r="AF83" s="79" t="s">
        <v>11362</v>
      </c>
      <c r="AG83" s="65">
        <f t="shared" si="6"/>
        <v>0</v>
      </c>
      <c r="AH83" s="65">
        <f>IF($AI$81&gt;0,1,0)</f>
        <v>0</v>
      </c>
      <c r="AI83" s="65">
        <f>LEN(M83)</f>
        <v>0</v>
      </c>
      <c r="AJ83" s="65">
        <f>IF(M83=DBCS(M83),1,0)</f>
        <v>1</v>
      </c>
      <c r="AQ83" s="65" t="s">
        <v>10182</v>
      </c>
      <c r="AR83" s="93" t="str">
        <f>AI83&amp;"文字です。10文字以内にしてください。"</f>
        <v>0文字です。10文字以内にしてください。</v>
      </c>
      <c r="AS83" s="65" t="s">
        <v>11331</v>
      </c>
    </row>
    <row r="84" spans="3:46" ht="32.1" customHeight="1" x14ac:dyDescent="0.25">
      <c r="C84" s="605"/>
      <c r="D84" s="606"/>
      <c r="E84" s="606"/>
      <c r="F84" s="606"/>
      <c r="G84" s="607"/>
      <c r="H84" s="623" t="s">
        <v>77</v>
      </c>
      <c r="I84" s="623"/>
      <c r="J84" s="623"/>
      <c r="K84" s="623"/>
      <c r="L84" s="623"/>
      <c r="M84" s="633"/>
      <c r="N84" s="694"/>
      <c r="O84" s="694"/>
      <c r="P84" s="694"/>
      <c r="Q84" s="694"/>
      <c r="R84" s="694"/>
      <c r="S84" s="694"/>
      <c r="T84" s="694"/>
      <c r="U84" s="694"/>
      <c r="V84" s="694"/>
      <c r="W84" s="694"/>
      <c r="X84" s="694"/>
      <c r="Y84" s="694"/>
      <c r="Z84" s="694"/>
      <c r="AA84" s="694"/>
      <c r="AB84" s="694"/>
      <c r="AC84" s="694"/>
      <c r="AD84" s="695"/>
      <c r="AE84" s="36" t="str">
        <f>IF(AH84=0,"",IF(AI84=0,AQ84,IF(AI84&gt;60,AR84,IF(AJ84=0,AS84,""))))</f>
        <v/>
      </c>
      <c r="AF84" s="79" t="s">
        <v>11363</v>
      </c>
      <c r="AG84" s="65">
        <f t="shared" si="6"/>
        <v>0</v>
      </c>
      <c r="AH84" s="65">
        <f>IF($AI$81&gt;0,1,0)</f>
        <v>0</v>
      </c>
      <c r="AI84" s="65">
        <f>LEN(M84)</f>
        <v>0</v>
      </c>
      <c r="AJ84" s="65">
        <f>IF(M84=DBCS(M84),1,0)</f>
        <v>1</v>
      </c>
      <c r="AQ84" s="65" t="s">
        <v>10182</v>
      </c>
      <c r="AR84" s="93" t="str">
        <f>AI84&amp;"文字です。60文字以内にしてください。"</f>
        <v>0文字です。60文字以内にしてください。</v>
      </c>
      <c r="AS84" s="65" t="s">
        <v>11331</v>
      </c>
    </row>
    <row r="85" spans="3:46" ht="24" customHeight="1" x14ac:dyDescent="0.25">
      <c r="C85" s="605"/>
      <c r="D85" s="606"/>
      <c r="E85" s="606"/>
      <c r="F85" s="606"/>
      <c r="G85" s="607"/>
      <c r="H85" s="586" t="s">
        <v>78</v>
      </c>
      <c r="I85" s="586"/>
      <c r="J85" s="586"/>
      <c r="K85" s="586"/>
      <c r="L85" s="586"/>
      <c r="M85" s="636"/>
      <c r="N85" s="637"/>
      <c r="O85" s="637"/>
      <c r="P85" s="129" t="s">
        <v>17</v>
      </c>
      <c r="Q85" s="637"/>
      <c r="R85" s="637"/>
      <c r="S85" s="129" t="s">
        <v>18</v>
      </c>
      <c r="T85" s="638" t="str">
        <f>IF(AND(ISNUMBER(M85),ISNUMBER(Q85)),DATE(M85,Q85,1),"")</f>
        <v/>
      </c>
      <c r="U85" s="638"/>
      <c r="V85" s="638"/>
      <c r="W85" s="638"/>
      <c r="X85" s="638"/>
      <c r="Y85" s="639" t="str">
        <f>IF(AO85&gt;0,AN86&amp;" 年 "&amp;AO86&amp;" ヶ月","")</f>
        <v/>
      </c>
      <c r="Z85" s="640"/>
      <c r="AA85" s="640"/>
      <c r="AB85" s="640"/>
      <c r="AC85" s="640"/>
      <c r="AD85" s="641"/>
      <c r="AE85" s="36" t="str">
        <f>IF(AH85=0,"",IF(AJ85=0,AQ85,IF(AK85=0,AR85,IF(AL85=0,AS85,""))))</f>
        <v/>
      </c>
      <c r="AF85" s="79" t="s">
        <v>81</v>
      </c>
      <c r="AG85" s="65">
        <f t="shared" si="6"/>
        <v>0</v>
      </c>
      <c r="AH85" s="65">
        <f>IF($AI$81&gt;0,1,0)</f>
        <v>0</v>
      </c>
      <c r="AI85" s="65">
        <f ca="1">IF(M85=MAX_年,3,12)</f>
        <v>12</v>
      </c>
      <c r="AJ85" s="65">
        <f>IF(OR(LEN(M85)=0,LEN(Q85)=0),0,1)</f>
        <v>0</v>
      </c>
      <c r="AK85" s="114">
        <v>1</v>
      </c>
      <c r="AL85" s="65">
        <f>IF(T85&gt;T80,1,0)</f>
        <v>0</v>
      </c>
      <c r="AM85" s="65">
        <f>LEN(M85)+LEN(Q85)</f>
        <v>0</v>
      </c>
      <c r="AO85" s="114">
        <v>0</v>
      </c>
      <c r="AQ85" s="65" t="s">
        <v>10184</v>
      </c>
      <c r="AR85" s="65" t="s">
        <v>11232</v>
      </c>
      <c r="AS85" s="65" t="s">
        <v>11235</v>
      </c>
    </row>
    <row r="86" spans="3:46" ht="24" customHeight="1" thickBot="1" x14ac:dyDescent="0.3">
      <c r="C86" s="608"/>
      <c r="D86" s="609"/>
      <c r="E86" s="609"/>
      <c r="F86" s="609"/>
      <c r="G86" s="610"/>
      <c r="H86" s="645" t="s">
        <v>79</v>
      </c>
      <c r="I86" s="645"/>
      <c r="J86" s="645"/>
      <c r="K86" s="645"/>
      <c r="L86" s="645"/>
      <c r="M86" s="646"/>
      <c r="N86" s="647"/>
      <c r="O86" s="647"/>
      <c r="P86" s="86" t="s">
        <v>17</v>
      </c>
      <c r="Q86" s="647"/>
      <c r="R86" s="647"/>
      <c r="S86" s="86" t="s">
        <v>18</v>
      </c>
      <c r="T86" s="656" t="str">
        <f>IF(AND(ISNUMBER(M86),ISNUMBER(Q86)),DATE(M86,Q86+1,0),"")</f>
        <v/>
      </c>
      <c r="U86" s="656"/>
      <c r="V86" s="656"/>
      <c r="W86" s="656"/>
      <c r="X86" s="656"/>
      <c r="Y86" s="642"/>
      <c r="Z86" s="643"/>
      <c r="AA86" s="643"/>
      <c r="AB86" s="643"/>
      <c r="AC86" s="643"/>
      <c r="AD86" s="644"/>
      <c r="AE86" s="36" t="str">
        <f>IF(AH86=0,"",IF(AJ86=0,AQ86,IF(AK86=0,AR86,IF(AL86=0,AS86,""))))</f>
        <v/>
      </c>
      <c r="AF86" s="79" t="s">
        <v>82</v>
      </c>
      <c r="AG86" s="65">
        <f t="shared" si="6"/>
        <v>0</v>
      </c>
      <c r="AH86" s="65">
        <f>IF($AI$81&gt;0,1,0)</f>
        <v>0</v>
      </c>
      <c r="AI86" s="65">
        <f ca="1">IF(M86=MAX_年,3,12)</f>
        <v>12</v>
      </c>
      <c r="AJ86" s="65">
        <f>IF(OR(LEN(M86)=0,LEN(Q86)=0),0,1)</f>
        <v>0</v>
      </c>
      <c r="AK86" s="65">
        <f>IF(T85&lt;T86,1,0)</f>
        <v>0</v>
      </c>
      <c r="AL86" s="65">
        <f ca="1">IF(T86&gt;$AI$5,0,1)</f>
        <v>0</v>
      </c>
      <c r="AM86" s="65">
        <f>LEN(M86)+LEN(Q86)</f>
        <v>0</v>
      </c>
      <c r="AN86" s="65">
        <f>INT(AO85/12)</f>
        <v>0</v>
      </c>
      <c r="AO86" s="65">
        <f>MOD(AO85,12)</f>
        <v>0</v>
      </c>
      <c r="AQ86" s="65" t="s">
        <v>10184</v>
      </c>
      <c r="AR86" s="65" t="s">
        <v>11230</v>
      </c>
      <c r="AS86" s="93" t="str">
        <f ca="1">$AT$5</f>
        <v>2021年3月を超えています</v>
      </c>
    </row>
    <row r="87" spans="3:46" ht="31.5" customHeight="1" thickTop="1" x14ac:dyDescent="0.25">
      <c r="C87" s="648" t="s">
        <v>88</v>
      </c>
      <c r="D87" s="649"/>
      <c r="E87" s="649"/>
      <c r="F87" s="649"/>
      <c r="G87" s="650"/>
      <c r="H87" s="651" t="s">
        <v>74</v>
      </c>
      <c r="I87" s="651"/>
      <c r="J87" s="652"/>
      <c r="K87" s="652"/>
      <c r="L87" s="652"/>
      <c r="M87" s="653"/>
      <c r="N87" s="654"/>
      <c r="O87" s="654"/>
      <c r="P87" s="654"/>
      <c r="Q87" s="654"/>
      <c r="R87" s="654"/>
      <c r="S87" s="654"/>
      <c r="T87" s="654"/>
      <c r="U87" s="654"/>
      <c r="V87" s="654"/>
      <c r="W87" s="654"/>
      <c r="X87" s="654"/>
      <c r="Y87" s="654"/>
      <c r="Z87" s="654"/>
      <c r="AA87" s="654"/>
      <c r="AB87" s="654"/>
      <c r="AC87" s="654"/>
      <c r="AD87" s="655"/>
      <c r="AE87" s="36" t="str">
        <f>IF(AK87=0,AT87,IF(AL87=0,AQ87,IF(AI87&gt;30,AR87,IF(AJ87=0,AS87,""))))</f>
        <v/>
      </c>
      <c r="AF87" s="79" t="s">
        <v>11375</v>
      </c>
      <c r="AG87" s="65">
        <f t="shared" si="6"/>
        <v>0</v>
      </c>
      <c r="AI87" s="65">
        <f>LEN(M87)</f>
        <v>0</v>
      </c>
      <c r="AJ87" s="65">
        <f>IF(M87=DBCS(M87),1,0)</f>
        <v>1</v>
      </c>
      <c r="AK87" s="65">
        <f>IF(AND(AI87&gt;0,AI81=0),0,1)</f>
        <v>1</v>
      </c>
      <c r="AL87" s="65">
        <f>IF(AND(AI87=0,SUM(AI88:AI90,AM91:AM92)&gt;0),0,1)</f>
        <v>1</v>
      </c>
      <c r="AQ87" s="65" t="s">
        <v>10182</v>
      </c>
      <c r="AR87" s="93" t="str">
        <f>AI87&amp;"文字です。30文字以内にしてください。"</f>
        <v>0文字です。30文字以内にしてください。</v>
      </c>
      <c r="AS87" s="65" t="s">
        <v>11331</v>
      </c>
      <c r="AT87" s="65" t="s">
        <v>11237</v>
      </c>
    </row>
    <row r="88" spans="3:46" ht="31.5" customHeight="1" x14ac:dyDescent="0.25">
      <c r="C88" s="605"/>
      <c r="D88" s="606"/>
      <c r="E88" s="606"/>
      <c r="F88" s="606"/>
      <c r="G88" s="607"/>
      <c r="H88" s="594" t="s">
        <v>76</v>
      </c>
      <c r="I88" s="594"/>
      <c r="J88" s="595"/>
      <c r="K88" s="595"/>
      <c r="L88" s="595"/>
      <c r="M88" s="569"/>
      <c r="N88" s="570"/>
      <c r="O88" s="570"/>
      <c r="P88" s="570"/>
      <c r="Q88" s="570"/>
      <c r="R88" s="570"/>
      <c r="S88" s="570"/>
      <c r="T88" s="570"/>
      <c r="U88" s="570"/>
      <c r="V88" s="570"/>
      <c r="W88" s="571"/>
      <c r="X88" s="566"/>
      <c r="Y88" s="567"/>
      <c r="Z88" s="567"/>
      <c r="AA88" s="567"/>
      <c r="AB88" s="567"/>
      <c r="AC88" s="567"/>
      <c r="AD88" s="568"/>
      <c r="AE88" s="36" t="str">
        <f>IF(AH88=0,"",IF(AI88=0,AQ88,IF(AI88&gt;16,AR88,IF(AJ88=0,AS88,""))))</f>
        <v/>
      </c>
      <c r="AF88" s="79" t="s">
        <v>11361</v>
      </c>
      <c r="AG88" s="65">
        <f t="shared" si="6"/>
        <v>0</v>
      </c>
      <c r="AH88" s="65">
        <f>IF($AI$87&gt;0,1,0)</f>
        <v>0</v>
      </c>
      <c r="AI88" s="65">
        <f>LEN(M88)</f>
        <v>0</v>
      </c>
      <c r="AJ88" s="65">
        <f>IF(M88=DBCS(M88),1,0)</f>
        <v>1</v>
      </c>
      <c r="AQ88" s="65" t="s">
        <v>10182</v>
      </c>
      <c r="AR88" s="93" t="str">
        <f>AI88&amp;"文字です。16文字以内にしてください。"</f>
        <v>0文字です。16文字以内にしてください。</v>
      </c>
      <c r="AS88" s="65" t="s">
        <v>11331</v>
      </c>
    </row>
    <row r="89" spans="3:46" ht="31.5" customHeight="1" x14ac:dyDescent="0.25">
      <c r="C89" s="605"/>
      <c r="D89" s="606"/>
      <c r="E89" s="606"/>
      <c r="F89" s="606"/>
      <c r="G89" s="607"/>
      <c r="H89" s="623" t="s">
        <v>75</v>
      </c>
      <c r="I89" s="623"/>
      <c r="J89" s="586"/>
      <c r="K89" s="586"/>
      <c r="L89" s="586"/>
      <c r="M89" s="569"/>
      <c r="N89" s="570"/>
      <c r="O89" s="570"/>
      <c r="P89" s="570"/>
      <c r="Q89" s="570"/>
      <c r="R89" s="570"/>
      <c r="S89" s="570"/>
      <c r="T89" s="571"/>
      <c r="U89" s="567"/>
      <c r="V89" s="567"/>
      <c r="W89" s="567"/>
      <c r="X89" s="567"/>
      <c r="Y89" s="567"/>
      <c r="Z89" s="567"/>
      <c r="AA89" s="567"/>
      <c r="AB89" s="567"/>
      <c r="AC89" s="567"/>
      <c r="AD89" s="568"/>
      <c r="AE89" s="36" t="str">
        <f>IF(AH89=0,"",IF(AI89=0,AQ89,IF(AI89&gt;10,AR89,IF(AJ89=0,AS89,""))))</f>
        <v/>
      </c>
      <c r="AF89" s="79" t="s">
        <v>11362</v>
      </c>
      <c r="AG89" s="65">
        <f t="shared" si="6"/>
        <v>0</v>
      </c>
      <c r="AH89" s="65">
        <f>IF($AI$87&gt;0,1,0)</f>
        <v>0</v>
      </c>
      <c r="AI89" s="65">
        <f>LEN(M89)</f>
        <v>0</v>
      </c>
      <c r="AJ89" s="65">
        <f>IF(M89=DBCS(M89),1,0)</f>
        <v>1</v>
      </c>
      <c r="AQ89" s="65" t="s">
        <v>10182</v>
      </c>
      <c r="AR89" s="93" t="str">
        <f>AI89&amp;"文字です。10文字以内にしてください。"</f>
        <v>0文字です。10文字以内にしてください。</v>
      </c>
      <c r="AS89" s="65" t="s">
        <v>11331</v>
      </c>
    </row>
    <row r="90" spans="3:46" ht="32.1" customHeight="1" x14ac:dyDescent="0.25">
      <c r="C90" s="605"/>
      <c r="D90" s="606"/>
      <c r="E90" s="606"/>
      <c r="F90" s="606"/>
      <c r="G90" s="607"/>
      <c r="H90" s="623" t="s">
        <v>77</v>
      </c>
      <c r="I90" s="623"/>
      <c r="J90" s="623"/>
      <c r="K90" s="623"/>
      <c r="L90" s="623"/>
      <c r="M90" s="633"/>
      <c r="N90" s="694"/>
      <c r="O90" s="694"/>
      <c r="P90" s="694"/>
      <c r="Q90" s="694"/>
      <c r="R90" s="694"/>
      <c r="S90" s="694"/>
      <c r="T90" s="694"/>
      <c r="U90" s="694"/>
      <c r="V90" s="694"/>
      <c r="W90" s="694"/>
      <c r="X90" s="694"/>
      <c r="Y90" s="694"/>
      <c r="Z90" s="694"/>
      <c r="AA90" s="694"/>
      <c r="AB90" s="694"/>
      <c r="AC90" s="694"/>
      <c r="AD90" s="695"/>
      <c r="AE90" s="36" t="str">
        <f>IF(AH90=0,"",IF(AI90=0,AQ90,IF(AI90&gt;60,AR90,IF(AJ90=0,AS90,""))))</f>
        <v/>
      </c>
      <c r="AF90" s="79" t="s">
        <v>11363</v>
      </c>
      <c r="AG90" s="65">
        <f t="shared" si="6"/>
        <v>0</v>
      </c>
      <c r="AH90" s="65">
        <f>IF($AI$87&gt;0,1,0)</f>
        <v>0</v>
      </c>
      <c r="AI90" s="65">
        <f>LEN(M90)</f>
        <v>0</v>
      </c>
      <c r="AJ90" s="65">
        <f>IF(M90=DBCS(M90),1,0)</f>
        <v>1</v>
      </c>
      <c r="AQ90" s="65" t="s">
        <v>10182</v>
      </c>
      <c r="AR90" s="93" t="str">
        <f>AI90&amp;"文字です。60文字以内にしてください。"</f>
        <v>0文字です。60文字以内にしてください。</v>
      </c>
      <c r="AS90" s="65" t="s">
        <v>11331</v>
      </c>
    </row>
    <row r="91" spans="3:46" ht="24" customHeight="1" x14ac:dyDescent="0.25">
      <c r="C91" s="605"/>
      <c r="D91" s="606"/>
      <c r="E91" s="606"/>
      <c r="F91" s="606"/>
      <c r="G91" s="607"/>
      <c r="H91" s="586" t="s">
        <v>78</v>
      </c>
      <c r="I91" s="586"/>
      <c r="J91" s="586"/>
      <c r="K91" s="586"/>
      <c r="L91" s="586"/>
      <c r="M91" s="636"/>
      <c r="N91" s="637"/>
      <c r="O91" s="637"/>
      <c r="P91" s="129" t="s">
        <v>17</v>
      </c>
      <c r="Q91" s="637"/>
      <c r="R91" s="637"/>
      <c r="S91" s="129" t="s">
        <v>18</v>
      </c>
      <c r="T91" s="638" t="str">
        <f>IF(AND(ISNUMBER(M91),ISNUMBER(Q91)),DATE(M91,Q91,1),"")</f>
        <v/>
      </c>
      <c r="U91" s="638"/>
      <c r="V91" s="638"/>
      <c r="W91" s="638"/>
      <c r="X91" s="638"/>
      <c r="Y91" s="639" t="str">
        <f>IF(AO91&gt;0,AN92&amp;" 年 "&amp;AO92&amp;" ヶ月","")</f>
        <v/>
      </c>
      <c r="Z91" s="640"/>
      <c r="AA91" s="640"/>
      <c r="AB91" s="640"/>
      <c r="AC91" s="640"/>
      <c r="AD91" s="641"/>
      <c r="AE91" s="36" t="str">
        <f>IF(AH91=0,"",IF(AJ91=0,AQ91,IF(AK91=0,AR91,IF(AL91=0,AS91,""))))</f>
        <v/>
      </c>
      <c r="AF91" s="79" t="s">
        <v>81</v>
      </c>
      <c r="AG91" s="65">
        <f t="shared" si="6"/>
        <v>0</v>
      </c>
      <c r="AH91" s="65">
        <f>IF($AI$87&gt;0,1,0)</f>
        <v>0</v>
      </c>
      <c r="AI91" s="65">
        <f ca="1">IF(M91=MAX_年,3,12)</f>
        <v>12</v>
      </c>
      <c r="AJ91" s="65">
        <f>IF(OR(LEN(M91)=0,LEN(Q91)=0),0,1)</f>
        <v>0</v>
      </c>
      <c r="AK91" s="114">
        <v>1</v>
      </c>
      <c r="AL91" s="65">
        <f>IF(T91&gt;T86,1,0)</f>
        <v>0</v>
      </c>
      <c r="AM91" s="65">
        <f>LEN(M91)+LEN(Q91)</f>
        <v>0</v>
      </c>
      <c r="AO91" s="114">
        <v>0</v>
      </c>
      <c r="AQ91" s="65" t="s">
        <v>10184</v>
      </c>
      <c r="AR91" s="65" t="s">
        <v>11232</v>
      </c>
      <c r="AS91" s="65" t="s">
        <v>11236</v>
      </c>
    </row>
    <row r="92" spans="3:46" ht="24" customHeight="1" thickBot="1" x14ac:dyDescent="0.3">
      <c r="C92" s="608"/>
      <c r="D92" s="609"/>
      <c r="E92" s="609"/>
      <c r="F92" s="609"/>
      <c r="G92" s="610"/>
      <c r="H92" s="645" t="s">
        <v>79</v>
      </c>
      <c r="I92" s="645"/>
      <c r="J92" s="645"/>
      <c r="K92" s="645"/>
      <c r="L92" s="645"/>
      <c r="M92" s="646"/>
      <c r="N92" s="647"/>
      <c r="O92" s="647"/>
      <c r="P92" s="86" t="s">
        <v>17</v>
      </c>
      <c r="Q92" s="647"/>
      <c r="R92" s="647"/>
      <c r="S92" s="86" t="s">
        <v>18</v>
      </c>
      <c r="T92" s="656" t="str">
        <f>IF(AND(ISNUMBER(M92),ISNUMBER(Q92)),DATE(M92,Q92+1,0),"")</f>
        <v/>
      </c>
      <c r="U92" s="656"/>
      <c r="V92" s="656"/>
      <c r="W92" s="656"/>
      <c r="X92" s="656"/>
      <c r="Y92" s="642"/>
      <c r="Z92" s="643"/>
      <c r="AA92" s="643"/>
      <c r="AB92" s="643"/>
      <c r="AC92" s="643"/>
      <c r="AD92" s="644"/>
      <c r="AE92" s="36" t="str">
        <f>IF(AH92=0,"",IF(AJ92=0,AQ92,IF(AK92=0,AR92,IF(AL92=0,AS92,""))))</f>
        <v/>
      </c>
      <c r="AF92" s="79" t="s">
        <v>82</v>
      </c>
      <c r="AG92" s="65">
        <f t="shared" si="6"/>
        <v>0</v>
      </c>
      <c r="AH92" s="65">
        <f>IF($AI$87&gt;0,1,0)</f>
        <v>0</v>
      </c>
      <c r="AI92" s="65">
        <f ca="1">IF(M92=MAX_年,3,12)</f>
        <v>12</v>
      </c>
      <c r="AJ92" s="65">
        <f>IF(OR(LEN(M92)=0,LEN(Q92)=0),0,1)</f>
        <v>0</v>
      </c>
      <c r="AK92" s="65">
        <f>IF(T91&lt;T92,1,0)</f>
        <v>0</v>
      </c>
      <c r="AL92" s="65">
        <f ca="1">IF(T92&gt;$AI$5,0,1)</f>
        <v>0</v>
      </c>
      <c r="AM92" s="65">
        <f>LEN(M92)+LEN(Q92)</f>
        <v>0</v>
      </c>
      <c r="AN92" s="65">
        <f>INT(AO91/12)</f>
        <v>0</v>
      </c>
      <c r="AO92" s="65">
        <f>MOD(AO91,12)</f>
        <v>0</v>
      </c>
      <c r="AQ92" s="65" t="s">
        <v>10184</v>
      </c>
      <c r="AR92" s="65" t="s">
        <v>11230</v>
      </c>
      <c r="AS92" s="93" t="str">
        <f ca="1">$AT$5</f>
        <v>2021年3月を超えています</v>
      </c>
    </row>
    <row r="93" spans="3:46" ht="31.5" customHeight="1" thickTop="1" x14ac:dyDescent="0.25">
      <c r="C93" s="648" t="s">
        <v>89</v>
      </c>
      <c r="D93" s="649"/>
      <c r="E93" s="649"/>
      <c r="F93" s="649"/>
      <c r="G93" s="650"/>
      <c r="H93" s="651" t="s">
        <v>74</v>
      </c>
      <c r="I93" s="651"/>
      <c r="J93" s="652"/>
      <c r="K93" s="652"/>
      <c r="L93" s="652"/>
      <c r="M93" s="653"/>
      <c r="N93" s="654"/>
      <c r="O93" s="654"/>
      <c r="P93" s="654"/>
      <c r="Q93" s="654"/>
      <c r="R93" s="654"/>
      <c r="S93" s="654"/>
      <c r="T93" s="654"/>
      <c r="U93" s="654"/>
      <c r="V93" s="654"/>
      <c r="W93" s="654"/>
      <c r="X93" s="654"/>
      <c r="Y93" s="654"/>
      <c r="Z93" s="654"/>
      <c r="AA93" s="654"/>
      <c r="AB93" s="654"/>
      <c r="AC93" s="654"/>
      <c r="AD93" s="655"/>
      <c r="AE93" s="36" t="str">
        <f>IF(AK93=0,AT93,IF(AL93=0,AQ93,IF(AI93&gt;30,AR93,IF(AJ93=0,AS93,""))))</f>
        <v/>
      </c>
      <c r="AF93" s="79" t="s">
        <v>11375</v>
      </c>
      <c r="AG93" s="65">
        <f t="shared" si="6"/>
        <v>0</v>
      </c>
      <c r="AI93" s="65">
        <f>LEN(M93)</f>
        <v>0</v>
      </c>
      <c r="AJ93" s="65">
        <f>IF(M93=DBCS(M93),1,0)</f>
        <v>1</v>
      </c>
      <c r="AK93" s="65">
        <f>IF(AND(AI93&gt;0,AI87=0),0,1)</f>
        <v>1</v>
      </c>
      <c r="AL93" s="65">
        <f>IF(AND(AI93=0,SUM(AI94:AI96,AM97:AM98)&gt;0),0,1)</f>
        <v>1</v>
      </c>
      <c r="AQ93" s="65" t="s">
        <v>10182</v>
      </c>
      <c r="AR93" s="93" t="str">
        <f>AI93&amp;"文字です。30文字以内にしてください。"</f>
        <v>0文字です。30文字以内にしてください。</v>
      </c>
      <c r="AS93" s="65" t="s">
        <v>11331</v>
      </c>
      <c r="AT93" s="65" t="s">
        <v>11240</v>
      </c>
    </row>
    <row r="94" spans="3:46" ht="31.5" customHeight="1" x14ac:dyDescent="0.25">
      <c r="C94" s="605"/>
      <c r="D94" s="606"/>
      <c r="E94" s="606"/>
      <c r="F94" s="606"/>
      <c r="G94" s="607"/>
      <c r="H94" s="594" t="s">
        <v>76</v>
      </c>
      <c r="I94" s="594"/>
      <c r="J94" s="595"/>
      <c r="K94" s="595"/>
      <c r="L94" s="595"/>
      <c r="M94" s="569"/>
      <c r="N94" s="570"/>
      <c r="O94" s="570"/>
      <c r="P94" s="570"/>
      <c r="Q94" s="570"/>
      <c r="R94" s="570"/>
      <c r="S94" s="570"/>
      <c r="T94" s="570"/>
      <c r="U94" s="570"/>
      <c r="V94" s="570"/>
      <c r="W94" s="571"/>
      <c r="X94" s="566"/>
      <c r="Y94" s="567"/>
      <c r="Z94" s="567"/>
      <c r="AA94" s="567"/>
      <c r="AB94" s="567"/>
      <c r="AC94" s="567"/>
      <c r="AD94" s="568"/>
      <c r="AE94" s="36" t="str">
        <f>IF(AH94=0,"",IF(AI94=0,AQ94,IF(AI94&gt;16,AR94,IF(AJ94=0,AS94,""))))</f>
        <v/>
      </c>
      <c r="AF94" s="79" t="s">
        <v>11361</v>
      </c>
      <c r="AG94" s="65">
        <f t="shared" si="6"/>
        <v>0</v>
      </c>
      <c r="AH94" s="65">
        <f>IF($AI$93&gt;0,1,0)</f>
        <v>0</v>
      </c>
      <c r="AI94" s="65">
        <f>LEN(M94)</f>
        <v>0</v>
      </c>
      <c r="AJ94" s="65">
        <f>IF(M94=DBCS(M94),1,0)</f>
        <v>1</v>
      </c>
      <c r="AQ94" s="65" t="s">
        <v>10182</v>
      </c>
      <c r="AR94" s="93" t="str">
        <f>AI94&amp;"文字です。16文字以内にしてください。"</f>
        <v>0文字です。16文字以内にしてください。</v>
      </c>
      <c r="AS94" s="65" t="s">
        <v>11331</v>
      </c>
    </row>
    <row r="95" spans="3:46" ht="31.5" customHeight="1" x14ac:dyDescent="0.25">
      <c r="C95" s="605"/>
      <c r="D95" s="606"/>
      <c r="E95" s="606"/>
      <c r="F95" s="606"/>
      <c r="G95" s="607"/>
      <c r="H95" s="623" t="s">
        <v>75</v>
      </c>
      <c r="I95" s="623"/>
      <c r="J95" s="586"/>
      <c r="K95" s="586"/>
      <c r="L95" s="586"/>
      <c r="M95" s="569"/>
      <c r="N95" s="570"/>
      <c r="O95" s="570"/>
      <c r="P95" s="570"/>
      <c r="Q95" s="570"/>
      <c r="R95" s="570"/>
      <c r="S95" s="570"/>
      <c r="T95" s="571"/>
      <c r="U95" s="567"/>
      <c r="V95" s="567"/>
      <c r="W95" s="567"/>
      <c r="X95" s="567"/>
      <c r="Y95" s="567"/>
      <c r="Z95" s="567"/>
      <c r="AA95" s="567"/>
      <c r="AB95" s="567"/>
      <c r="AC95" s="567"/>
      <c r="AD95" s="568"/>
      <c r="AE95" s="36" t="str">
        <f>IF(AH95=0,"",IF(AI95=0,AQ95,IF(AI95&gt;10,AR95,IF(AJ95=0,AS95,""))))</f>
        <v/>
      </c>
      <c r="AF95" s="79" t="s">
        <v>11362</v>
      </c>
      <c r="AG95" s="65">
        <f t="shared" si="6"/>
        <v>0</v>
      </c>
      <c r="AH95" s="65">
        <f>IF($AI$93&gt;0,1,0)</f>
        <v>0</v>
      </c>
      <c r="AI95" s="65">
        <f>LEN(M95)</f>
        <v>0</v>
      </c>
      <c r="AJ95" s="65">
        <f>IF(M95=DBCS(M95),1,0)</f>
        <v>1</v>
      </c>
      <c r="AQ95" s="65" t="s">
        <v>10182</v>
      </c>
      <c r="AR95" s="93" t="str">
        <f>AI95&amp;"文字です。10文字以内にしてください。"</f>
        <v>0文字です。10文字以内にしてください。</v>
      </c>
      <c r="AS95" s="65" t="s">
        <v>11331</v>
      </c>
    </row>
    <row r="96" spans="3:46" ht="32.1" customHeight="1" x14ac:dyDescent="0.25">
      <c r="C96" s="605"/>
      <c r="D96" s="606"/>
      <c r="E96" s="606"/>
      <c r="F96" s="606"/>
      <c r="G96" s="607"/>
      <c r="H96" s="623" t="s">
        <v>77</v>
      </c>
      <c r="I96" s="623"/>
      <c r="J96" s="623"/>
      <c r="K96" s="623"/>
      <c r="L96" s="623"/>
      <c r="M96" s="633"/>
      <c r="N96" s="694"/>
      <c r="O96" s="694"/>
      <c r="P96" s="694"/>
      <c r="Q96" s="694"/>
      <c r="R96" s="694"/>
      <c r="S96" s="694"/>
      <c r="T96" s="694"/>
      <c r="U96" s="694"/>
      <c r="V96" s="694"/>
      <c r="W96" s="694"/>
      <c r="X96" s="694"/>
      <c r="Y96" s="694"/>
      <c r="Z96" s="694"/>
      <c r="AA96" s="694"/>
      <c r="AB96" s="694"/>
      <c r="AC96" s="694"/>
      <c r="AD96" s="695"/>
      <c r="AE96" s="36" t="str">
        <f>IF(AH96=0,"",IF(AI96=0,AQ96,IF(AI96&gt;60,AR96,IF(AJ96=0,AS96,""))))</f>
        <v/>
      </c>
      <c r="AF96" s="79" t="s">
        <v>11363</v>
      </c>
      <c r="AG96" s="65">
        <f t="shared" si="6"/>
        <v>0</v>
      </c>
      <c r="AH96" s="65">
        <f>IF($AI$93&gt;0,1,0)</f>
        <v>0</v>
      </c>
      <c r="AI96" s="65">
        <f>LEN(M96)</f>
        <v>0</v>
      </c>
      <c r="AJ96" s="65">
        <f>IF(M96=DBCS(M96),1,0)</f>
        <v>1</v>
      </c>
      <c r="AQ96" s="65" t="s">
        <v>10182</v>
      </c>
      <c r="AR96" s="93" t="str">
        <f>AI96&amp;"文字です。60文字以内にしてください。"</f>
        <v>0文字です。60文字以内にしてください。</v>
      </c>
      <c r="AS96" s="65" t="s">
        <v>11331</v>
      </c>
    </row>
    <row r="97" spans="2:46" ht="24" customHeight="1" x14ac:dyDescent="0.25">
      <c r="C97" s="605"/>
      <c r="D97" s="606"/>
      <c r="E97" s="606"/>
      <c r="F97" s="606"/>
      <c r="G97" s="607"/>
      <c r="H97" s="586" t="s">
        <v>78</v>
      </c>
      <c r="I97" s="586"/>
      <c r="J97" s="586"/>
      <c r="K97" s="586"/>
      <c r="L97" s="586"/>
      <c r="M97" s="636"/>
      <c r="N97" s="637"/>
      <c r="O97" s="637"/>
      <c r="P97" s="129" t="s">
        <v>17</v>
      </c>
      <c r="Q97" s="637"/>
      <c r="R97" s="637"/>
      <c r="S97" s="129" t="s">
        <v>18</v>
      </c>
      <c r="T97" s="638" t="str">
        <f>IF(AND(ISNUMBER(M97),ISNUMBER(Q97)),DATE(M97,Q97,1),"")</f>
        <v/>
      </c>
      <c r="U97" s="638"/>
      <c r="V97" s="638"/>
      <c r="W97" s="638"/>
      <c r="X97" s="638"/>
      <c r="Y97" s="639" t="str">
        <f>IF(AO97&gt;0,AN98&amp;" 年 "&amp;AO98&amp;" ヶ月","")</f>
        <v/>
      </c>
      <c r="Z97" s="640"/>
      <c r="AA97" s="640"/>
      <c r="AB97" s="640"/>
      <c r="AC97" s="640"/>
      <c r="AD97" s="641"/>
      <c r="AE97" s="36" t="str">
        <f>IF(AH97=0,"",IF(AJ97=0,AQ97,IF(AK97=0,AR97,IF(AL97=0,AS97,""))))</f>
        <v/>
      </c>
      <c r="AF97" s="79" t="s">
        <v>81</v>
      </c>
      <c r="AG97" s="65">
        <f t="shared" si="6"/>
        <v>0</v>
      </c>
      <c r="AH97" s="65">
        <f>IF($AI$93&gt;0,1,0)</f>
        <v>0</v>
      </c>
      <c r="AI97" s="65">
        <f ca="1">IF(M97=MAX_年,3,12)</f>
        <v>12</v>
      </c>
      <c r="AJ97" s="65">
        <f>IF(OR(LEN(M97)=0,LEN(Q97)=0),0,1)</f>
        <v>0</v>
      </c>
      <c r="AK97" s="114">
        <v>1</v>
      </c>
      <c r="AL97" s="65">
        <f>IF(T97&gt;T92,1,0)</f>
        <v>0</v>
      </c>
      <c r="AM97" s="65">
        <f>LEN(M97)+LEN(Q97)</f>
        <v>0</v>
      </c>
      <c r="AO97" s="114">
        <v>0</v>
      </c>
      <c r="AQ97" s="65" t="s">
        <v>10184</v>
      </c>
      <c r="AR97" s="65" t="s">
        <v>11232</v>
      </c>
      <c r="AS97" s="65" t="s">
        <v>11239</v>
      </c>
    </row>
    <row r="98" spans="2:46" ht="24" customHeight="1" thickBot="1" x14ac:dyDescent="0.3">
      <c r="C98" s="608"/>
      <c r="D98" s="609"/>
      <c r="E98" s="609"/>
      <c r="F98" s="609"/>
      <c r="G98" s="610"/>
      <c r="H98" s="645" t="s">
        <v>79</v>
      </c>
      <c r="I98" s="645"/>
      <c r="J98" s="645"/>
      <c r="K98" s="645"/>
      <c r="L98" s="645"/>
      <c r="M98" s="646"/>
      <c r="N98" s="647"/>
      <c r="O98" s="647"/>
      <c r="P98" s="86" t="s">
        <v>17</v>
      </c>
      <c r="Q98" s="647"/>
      <c r="R98" s="647"/>
      <c r="S98" s="86" t="s">
        <v>18</v>
      </c>
      <c r="T98" s="656" t="str">
        <f>IF(AND(ISNUMBER(M98),ISNUMBER(Q98)),DATE(M98,Q98+1,0),"")</f>
        <v/>
      </c>
      <c r="U98" s="656"/>
      <c r="V98" s="656"/>
      <c r="W98" s="656"/>
      <c r="X98" s="656"/>
      <c r="Y98" s="642"/>
      <c r="Z98" s="643"/>
      <c r="AA98" s="643"/>
      <c r="AB98" s="643"/>
      <c r="AC98" s="643"/>
      <c r="AD98" s="644"/>
      <c r="AE98" s="36" t="str">
        <f>IF(AH98=0,"",IF(AJ98=0,AQ98,IF(AK98=0,AR98,IF(AL98=0,AS98,""))))</f>
        <v/>
      </c>
      <c r="AF98" s="79" t="s">
        <v>82</v>
      </c>
      <c r="AG98" s="65">
        <f t="shared" si="6"/>
        <v>0</v>
      </c>
      <c r="AH98" s="65">
        <f>IF($AI$93&gt;0,1,0)</f>
        <v>0</v>
      </c>
      <c r="AI98" s="65">
        <f ca="1">IF(M98=MAX_年,3,12)</f>
        <v>12</v>
      </c>
      <c r="AJ98" s="65">
        <f>IF(OR(LEN(M98)=0,LEN(Q98)=0),0,1)</f>
        <v>0</v>
      </c>
      <c r="AK98" s="65">
        <f>IF(T97&lt;T98,1,0)</f>
        <v>0</v>
      </c>
      <c r="AL98" s="65">
        <f ca="1">IF(T98&gt;$AI$5,0,1)</f>
        <v>0</v>
      </c>
      <c r="AM98" s="65">
        <f>LEN(M98)+LEN(Q98)</f>
        <v>0</v>
      </c>
      <c r="AN98" s="65">
        <f>INT(AO97/12)</f>
        <v>0</v>
      </c>
      <c r="AO98" s="65">
        <f>MOD(AO97,12)</f>
        <v>0</v>
      </c>
      <c r="AQ98" s="65" t="s">
        <v>10184</v>
      </c>
      <c r="AR98" s="65" t="s">
        <v>11230</v>
      </c>
      <c r="AS98" s="93" t="str">
        <f ca="1">$AT$5</f>
        <v>2021年3月を超えています</v>
      </c>
    </row>
    <row r="99" spans="2:46" ht="31.5" customHeight="1" thickTop="1" x14ac:dyDescent="0.25">
      <c r="C99" s="648" t="s">
        <v>90</v>
      </c>
      <c r="D99" s="649"/>
      <c r="E99" s="649"/>
      <c r="F99" s="649"/>
      <c r="G99" s="650"/>
      <c r="H99" s="651" t="s">
        <v>74</v>
      </c>
      <c r="I99" s="651"/>
      <c r="J99" s="652"/>
      <c r="K99" s="652"/>
      <c r="L99" s="652"/>
      <c r="M99" s="653"/>
      <c r="N99" s="654"/>
      <c r="O99" s="654"/>
      <c r="P99" s="654"/>
      <c r="Q99" s="654"/>
      <c r="R99" s="654"/>
      <c r="S99" s="654"/>
      <c r="T99" s="654"/>
      <c r="U99" s="654"/>
      <c r="V99" s="654"/>
      <c r="W99" s="654"/>
      <c r="X99" s="654"/>
      <c r="Y99" s="654"/>
      <c r="Z99" s="654"/>
      <c r="AA99" s="654"/>
      <c r="AB99" s="654"/>
      <c r="AC99" s="654"/>
      <c r="AD99" s="655"/>
      <c r="AE99" s="36" t="str">
        <f>IF(AK99=0,AT99,IF(AL99=0,AQ99,IF(AI99&gt;30,AR99,IF(AJ99=0,AS99,""))))</f>
        <v/>
      </c>
      <c r="AF99" s="79" t="s">
        <v>11375</v>
      </c>
      <c r="AG99" s="65">
        <f t="shared" si="6"/>
        <v>0</v>
      </c>
      <c r="AI99" s="65">
        <f>LEN(M99)</f>
        <v>0</v>
      </c>
      <c r="AJ99" s="65">
        <f>IF(M99=DBCS(M99),1,0)</f>
        <v>1</v>
      </c>
      <c r="AK99" s="65">
        <f>IF(AND(AI99&gt;0,AI93=0),0,1)</f>
        <v>1</v>
      </c>
      <c r="AL99" s="65">
        <f>IF(AND(AI99=0,SUM(AI100:AI102,AM103:AM104)&gt;0),0,1)</f>
        <v>1</v>
      </c>
      <c r="AQ99" s="65" t="s">
        <v>10182</v>
      </c>
      <c r="AR99" s="93" t="str">
        <f>AI99&amp;"文字です。30文字以内にしてください。"</f>
        <v>0文字です。30文字以内にしてください。</v>
      </c>
      <c r="AS99" s="65" t="s">
        <v>11331</v>
      </c>
      <c r="AT99" s="65" t="s">
        <v>11241</v>
      </c>
    </row>
    <row r="100" spans="2:46" ht="31.5" customHeight="1" x14ac:dyDescent="0.25">
      <c r="C100" s="605"/>
      <c r="D100" s="606"/>
      <c r="E100" s="606"/>
      <c r="F100" s="606"/>
      <c r="G100" s="607"/>
      <c r="H100" s="594" t="s">
        <v>76</v>
      </c>
      <c r="I100" s="594"/>
      <c r="J100" s="595"/>
      <c r="K100" s="595"/>
      <c r="L100" s="595"/>
      <c r="M100" s="569"/>
      <c r="N100" s="570"/>
      <c r="O100" s="570"/>
      <c r="P100" s="570"/>
      <c r="Q100" s="570"/>
      <c r="R100" s="570"/>
      <c r="S100" s="570"/>
      <c r="T100" s="570"/>
      <c r="U100" s="570"/>
      <c r="V100" s="570"/>
      <c r="W100" s="571"/>
      <c r="X100" s="566"/>
      <c r="Y100" s="567"/>
      <c r="Z100" s="567"/>
      <c r="AA100" s="567"/>
      <c r="AB100" s="567"/>
      <c r="AC100" s="567"/>
      <c r="AD100" s="568"/>
      <c r="AE100" s="36" t="str">
        <f>IF(AH100=0,"",IF(AI100=0,AQ100,IF(AI100&gt;16,AR100,IF(AJ100=0,AS100,""))))</f>
        <v/>
      </c>
      <c r="AF100" s="79" t="s">
        <v>11361</v>
      </c>
      <c r="AG100" s="65">
        <f t="shared" si="6"/>
        <v>0</v>
      </c>
      <c r="AH100" s="65">
        <f>IF($AI$99&gt;0,1,0)</f>
        <v>0</v>
      </c>
      <c r="AI100" s="65">
        <f>LEN(M100)</f>
        <v>0</v>
      </c>
      <c r="AJ100" s="65">
        <f>IF(M100=DBCS(M100),1,0)</f>
        <v>1</v>
      </c>
      <c r="AQ100" s="65" t="s">
        <v>10182</v>
      </c>
      <c r="AR100" s="93" t="str">
        <f>AI100&amp;"文字です。16文字以内にしてください。"</f>
        <v>0文字です。16文字以内にしてください。</v>
      </c>
      <c r="AS100" s="65" t="s">
        <v>11331</v>
      </c>
    </row>
    <row r="101" spans="2:46" ht="31.5" customHeight="1" x14ac:dyDescent="0.25">
      <c r="C101" s="605"/>
      <c r="D101" s="606"/>
      <c r="E101" s="606"/>
      <c r="F101" s="606"/>
      <c r="G101" s="607"/>
      <c r="H101" s="623" t="s">
        <v>75</v>
      </c>
      <c r="I101" s="623"/>
      <c r="J101" s="586"/>
      <c r="K101" s="586"/>
      <c r="L101" s="586"/>
      <c r="M101" s="569"/>
      <c r="N101" s="570"/>
      <c r="O101" s="570"/>
      <c r="P101" s="570"/>
      <c r="Q101" s="570"/>
      <c r="R101" s="570"/>
      <c r="S101" s="570"/>
      <c r="T101" s="571"/>
      <c r="U101" s="567"/>
      <c r="V101" s="567"/>
      <c r="W101" s="567"/>
      <c r="X101" s="567"/>
      <c r="Y101" s="567"/>
      <c r="Z101" s="567"/>
      <c r="AA101" s="567"/>
      <c r="AB101" s="567"/>
      <c r="AC101" s="567"/>
      <c r="AD101" s="568"/>
      <c r="AE101" s="36" t="str">
        <f>IF(AH101=0,"",IF(AI101=0,AQ101,IF(AI101&gt;10,AR101,IF(AJ101=0,AS101,""))))</f>
        <v/>
      </c>
      <c r="AF101" s="79" t="s">
        <v>11362</v>
      </c>
      <c r="AG101" s="65">
        <f t="shared" si="6"/>
        <v>0</v>
      </c>
      <c r="AH101" s="65">
        <f>IF($AI$99&gt;0,1,0)</f>
        <v>0</v>
      </c>
      <c r="AI101" s="65">
        <f>LEN(M101)</f>
        <v>0</v>
      </c>
      <c r="AJ101" s="65">
        <f>IF(M101=DBCS(M101),1,0)</f>
        <v>1</v>
      </c>
      <c r="AQ101" s="65" t="s">
        <v>10182</v>
      </c>
      <c r="AR101" s="93" t="str">
        <f>AI101&amp;"文字です。10文字以内にしてください。"</f>
        <v>0文字です。10文字以内にしてください。</v>
      </c>
      <c r="AS101" s="65" t="s">
        <v>11331</v>
      </c>
    </row>
    <row r="102" spans="2:46" ht="32.1" customHeight="1" x14ac:dyDescent="0.25">
      <c r="C102" s="605"/>
      <c r="D102" s="606"/>
      <c r="E102" s="606"/>
      <c r="F102" s="606"/>
      <c r="G102" s="607"/>
      <c r="H102" s="623" t="s">
        <v>77</v>
      </c>
      <c r="I102" s="623"/>
      <c r="J102" s="623"/>
      <c r="K102" s="623"/>
      <c r="L102" s="623"/>
      <c r="M102" s="633"/>
      <c r="N102" s="634"/>
      <c r="O102" s="634"/>
      <c r="P102" s="634"/>
      <c r="Q102" s="634"/>
      <c r="R102" s="634"/>
      <c r="S102" s="634"/>
      <c r="T102" s="634"/>
      <c r="U102" s="634"/>
      <c r="V102" s="634"/>
      <c r="W102" s="634"/>
      <c r="X102" s="634"/>
      <c r="Y102" s="634"/>
      <c r="Z102" s="634"/>
      <c r="AA102" s="634"/>
      <c r="AB102" s="634"/>
      <c r="AC102" s="634"/>
      <c r="AD102" s="635"/>
      <c r="AE102" s="36" t="str">
        <f>IF(AH102=0,"",IF(AI102=0,AQ102,IF(AI102&gt;60,AR102,IF(AJ102=0,AS102,""))))</f>
        <v/>
      </c>
      <c r="AF102" s="79" t="s">
        <v>11363</v>
      </c>
      <c r="AG102" s="65">
        <f t="shared" si="6"/>
        <v>0</v>
      </c>
      <c r="AH102" s="65">
        <f>IF($AI$99&gt;0,1,0)</f>
        <v>0</v>
      </c>
      <c r="AI102" s="65">
        <f>LEN(M102)</f>
        <v>0</v>
      </c>
      <c r="AJ102" s="65">
        <f>IF(M102=DBCS(M102),1,0)</f>
        <v>1</v>
      </c>
      <c r="AQ102" s="65" t="s">
        <v>10182</v>
      </c>
      <c r="AR102" s="93" t="str">
        <f>AI102&amp;"文字です。60文字以内にしてください。"</f>
        <v>0文字です。60文字以内にしてください。</v>
      </c>
      <c r="AS102" s="65" t="s">
        <v>11331</v>
      </c>
    </row>
    <row r="103" spans="2:46" ht="24" customHeight="1" x14ac:dyDescent="0.25">
      <c r="C103" s="605"/>
      <c r="D103" s="606"/>
      <c r="E103" s="606"/>
      <c r="F103" s="606"/>
      <c r="G103" s="607"/>
      <c r="H103" s="586" t="s">
        <v>78</v>
      </c>
      <c r="I103" s="586"/>
      <c r="J103" s="586"/>
      <c r="K103" s="586"/>
      <c r="L103" s="586"/>
      <c r="M103" s="636"/>
      <c r="N103" s="637"/>
      <c r="O103" s="637"/>
      <c r="P103" s="129" t="s">
        <v>17</v>
      </c>
      <c r="Q103" s="637"/>
      <c r="R103" s="637"/>
      <c r="S103" s="129" t="s">
        <v>18</v>
      </c>
      <c r="T103" s="638" t="str">
        <f>IF(AND(ISNUMBER(M103),ISNUMBER(Q103)),DATE(M103,Q103,1),"")</f>
        <v/>
      </c>
      <c r="U103" s="638"/>
      <c r="V103" s="638"/>
      <c r="W103" s="638"/>
      <c r="X103" s="638"/>
      <c r="Y103" s="639" t="str">
        <f>IF(AO103&gt;0,AN104&amp;" 年 "&amp;AO104&amp;" ヶ月","")</f>
        <v/>
      </c>
      <c r="Z103" s="640"/>
      <c r="AA103" s="640"/>
      <c r="AB103" s="640"/>
      <c r="AC103" s="640"/>
      <c r="AD103" s="641"/>
      <c r="AE103" s="36" t="str">
        <f>IF(AH103=0,"",IF(AJ103=0,AQ103,IF(AK103=0,AR103,IF(AL103=0,AS103,""))))</f>
        <v/>
      </c>
      <c r="AF103" s="79" t="s">
        <v>81</v>
      </c>
      <c r="AG103" s="65">
        <f t="shared" si="6"/>
        <v>0</v>
      </c>
      <c r="AH103" s="65">
        <f>IF($AI$99&gt;0,1,0)</f>
        <v>0</v>
      </c>
      <c r="AI103" s="65">
        <f ca="1">IF(M103=MAX_年,3,12)</f>
        <v>12</v>
      </c>
      <c r="AJ103" s="65">
        <f>IF(OR(LEN(M103)=0,LEN(Q103)=0),0,1)</f>
        <v>0</v>
      </c>
      <c r="AK103" s="114">
        <v>1</v>
      </c>
      <c r="AL103" s="65">
        <f>IF(T103&gt;T98,1,0)</f>
        <v>0</v>
      </c>
      <c r="AM103" s="65">
        <f>LEN(M103)+LEN(Q103)</f>
        <v>0</v>
      </c>
      <c r="AO103" s="114">
        <v>0</v>
      </c>
      <c r="AQ103" s="65" t="s">
        <v>10184</v>
      </c>
      <c r="AR103" s="65" t="s">
        <v>11232</v>
      </c>
      <c r="AS103" s="65" t="s">
        <v>11242</v>
      </c>
    </row>
    <row r="104" spans="2:46" ht="24" customHeight="1" thickBot="1" x14ac:dyDescent="0.3">
      <c r="C104" s="608"/>
      <c r="D104" s="609"/>
      <c r="E104" s="609"/>
      <c r="F104" s="609"/>
      <c r="G104" s="610"/>
      <c r="H104" s="645" t="s">
        <v>79</v>
      </c>
      <c r="I104" s="645"/>
      <c r="J104" s="645"/>
      <c r="K104" s="645"/>
      <c r="L104" s="645"/>
      <c r="M104" s="646"/>
      <c r="N104" s="647"/>
      <c r="O104" s="647"/>
      <c r="P104" s="86" t="s">
        <v>17</v>
      </c>
      <c r="Q104" s="647"/>
      <c r="R104" s="647"/>
      <c r="S104" s="86" t="s">
        <v>18</v>
      </c>
      <c r="T104" s="656" t="str">
        <f>IF(AND(ISNUMBER(M104),ISNUMBER(Q104)),DATE(M104,Q104+1,0),"")</f>
        <v/>
      </c>
      <c r="U104" s="656"/>
      <c r="V104" s="656"/>
      <c r="W104" s="656"/>
      <c r="X104" s="656"/>
      <c r="Y104" s="642"/>
      <c r="Z104" s="643"/>
      <c r="AA104" s="643"/>
      <c r="AB104" s="643"/>
      <c r="AC104" s="643"/>
      <c r="AD104" s="644"/>
      <c r="AE104" s="36" t="str">
        <f>IF(AH104=0,"",IF(AJ104=0,AQ104,IF(AK104=0,AR104,IF(AL104=0,AS104,""))))</f>
        <v/>
      </c>
      <c r="AF104" s="79" t="s">
        <v>82</v>
      </c>
      <c r="AG104" s="65">
        <f t="shared" si="6"/>
        <v>0</v>
      </c>
      <c r="AH104" s="65">
        <f>IF($AI$99&gt;0,1,0)</f>
        <v>0</v>
      </c>
      <c r="AI104" s="65">
        <f ca="1">IF(M104=MAX_年,3,12)</f>
        <v>12</v>
      </c>
      <c r="AJ104" s="65">
        <f>IF(OR(LEN(M104)=0,LEN(Q104)=0),0,1)</f>
        <v>0</v>
      </c>
      <c r="AK104" s="65">
        <f>IF(T103&lt;T104,1,0)</f>
        <v>0</v>
      </c>
      <c r="AL104" s="65">
        <f ca="1">IF(T104&gt;$AI$5,0,1)</f>
        <v>0</v>
      </c>
      <c r="AM104" s="65">
        <f>LEN(M104)+LEN(Q104)</f>
        <v>0</v>
      </c>
      <c r="AN104" s="65">
        <f>INT(AO103/12)</f>
        <v>0</v>
      </c>
      <c r="AO104" s="65">
        <f>MOD(AO103,12)</f>
        <v>0</v>
      </c>
      <c r="AQ104" s="65" t="s">
        <v>10184</v>
      </c>
      <c r="AR104" s="65" t="s">
        <v>11230</v>
      </c>
      <c r="AS104" s="93" t="str">
        <f ca="1">$AT$5</f>
        <v>2021年3月を超えています</v>
      </c>
    </row>
    <row r="105" spans="2:46" ht="24" customHeight="1" thickTop="1" thickBot="1" x14ac:dyDescent="0.3">
      <c r="C105" s="676" t="s">
        <v>84</v>
      </c>
      <c r="D105" s="677"/>
      <c r="E105" s="677"/>
      <c r="F105" s="677"/>
      <c r="G105" s="677"/>
      <c r="H105" s="677"/>
      <c r="I105" s="677"/>
      <c r="J105" s="677"/>
      <c r="K105" s="677"/>
      <c r="L105" s="677"/>
      <c r="M105" s="688" t="str">
        <f>IF(AN105&gt;0,AL105&amp;" 年 "&amp;AM105&amp;" ヶ月","")</f>
        <v/>
      </c>
      <c r="N105" s="688"/>
      <c r="O105" s="688"/>
      <c r="P105" s="688"/>
      <c r="Q105" s="688"/>
      <c r="R105" s="679"/>
      <c r="S105" s="679"/>
      <c r="T105" s="679"/>
      <c r="U105" s="679"/>
      <c r="V105" s="679"/>
      <c r="W105" s="679"/>
      <c r="X105" s="679"/>
      <c r="Y105" s="679"/>
      <c r="Z105" s="679"/>
      <c r="AA105" s="679"/>
      <c r="AB105" s="680"/>
      <c r="AC105" s="680"/>
      <c r="AD105" s="681"/>
      <c r="AE105" s="36" t="str">
        <f>IF(AH105=0,AQ105,"")</f>
        <v>経歴不足です</v>
      </c>
      <c r="AF105" s="79"/>
      <c r="AG105" s="65">
        <f t="shared" si="6"/>
        <v>1</v>
      </c>
      <c r="AH105" s="65">
        <f>IF(AH$44=3,IF(AL105&lt;AK$5,0,1),IF(AL105&lt;AJ$5,0,1))</f>
        <v>0</v>
      </c>
      <c r="AL105" s="65">
        <f>INT(AN105/12)</f>
        <v>0</v>
      </c>
      <c r="AM105" s="65">
        <f>MOD(AN105,12)</f>
        <v>0</v>
      </c>
      <c r="AN105" s="65">
        <f>SUM(AN70,AO105)</f>
        <v>0</v>
      </c>
      <c r="AO105" s="65">
        <f>SUM(AO79,AO85,AO91,AO97,AO103)</f>
        <v>0</v>
      </c>
      <c r="AQ105" s="65" t="s">
        <v>11243</v>
      </c>
    </row>
    <row r="106" spans="2:46" ht="24" customHeight="1" x14ac:dyDescent="0.25">
      <c r="AE106" s="35"/>
      <c r="AF106" s="80"/>
    </row>
    <row r="107" spans="2:46" ht="24" customHeight="1" thickBot="1" x14ac:dyDescent="0.3">
      <c r="B107" s="77" t="s">
        <v>11441</v>
      </c>
      <c r="AE107" s="33" t="s">
        <v>30</v>
      </c>
      <c r="AF107" s="78" t="s">
        <v>83</v>
      </c>
    </row>
    <row r="108" spans="2:46" ht="24" customHeight="1" x14ac:dyDescent="0.25">
      <c r="C108" s="682" t="s">
        <v>92</v>
      </c>
      <c r="D108" s="540"/>
      <c r="E108" s="540"/>
      <c r="F108" s="540"/>
      <c r="G108" s="540"/>
      <c r="H108" s="689"/>
      <c r="I108" s="689"/>
      <c r="J108" s="689"/>
      <c r="K108" s="689"/>
      <c r="L108" s="689"/>
      <c r="M108" s="684"/>
      <c r="N108" s="684"/>
      <c r="O108" s="684"/>
      <c r="P108" s="684"/>
      <c r="Q108" s="684"/>
      <c r="R108" s="684"/>
      <c r="S108" s="684"/>
      <c r="T108" s="684"/>
      <c r="U108" s="684"/>
      <c r="V108" s="684"/>
      <c r="W108" s="684"/>
      <c r="X108" s="684"/>
      <c r="Y108" s="684"/>
      <c r="Z108" s="684"/>
      <c r="AA108" s="684"/>
      <c r="AB108" s="684"/>
      <c r="AC108" s="684"/>
      <c r="AD108" s="685"/>
      <c r="AE108" s="36" t="str">
        <f>IF(AJ108=0,AQ108,IF(AK108=0,AR108,""))</f>
        <v>未選択です</v>
      </c>
      <c r="AF108" s="79" t="s">
        <v>91</v>
      </c>
      <c r="AG108" s="65">
        <f t="shared" si="6"/>
        <v>1</v>
      </c>
      <c r="AH108" s="65">
        <f>COUNTA(M75,M81,M87,M93,M99)</f>
        <v>0</v>
      </c>
      <c r="AI108" s="65" t="str">
        <f>IF(AH108&gt;1,"PL_経歴"&amp;AH108,"PL_経歴1")</f>
        <v>PL_経歴1</v>
      </c>
      <c r="AJ108" s="65">
        <f>LEN(H108)</f>
        <v>0</v>
      </c>
      <c r="AK108" s="65">
        <f ca="1">IFERROR(MATCH(H108,INDIRECT(AI108),0),0)</f>
        <v>0</v>
      </c>
      <c r="AQ108" s="65" t="s">
        <v>10180</v>
      </c>
      <c r="AR108" s="65" t="s">
        <v>10183</v>
      </c>
    </row>
    <row r="109" spans="2:46" ht="24" customHeight="1" x14ac:dyDescent="0.25">
      <c r="C109" s="629" t="s">
        <v>102</v>
      </c>
      <c r="D109" s="630"/>
      <c r="E109" s="630"/>
      <c r="F109" s="630"/>
      <c r="G109" s="630"/>
      <c r="H109" s="630"/>
      <c r="I109" s="630"/>
      <c r="J109" s="630"/>
      <c r="K109" s="630"/>
      <c r="L109" s="630"/>
      <c r="M109" s="630"/>
      <c r="N109" s="630"/>
      <c r="O109" s="630"/>
      <c r="P109" s="630"/>
      <c r="Q109" s="630"/>
      <c r="R109" s="630"/>
      <c r="S109" s="630"/>
      <c r="T109" s="630"/>
      <c r="U109" s="630"/>
      <c r="V109" s="630"/>
      <c r="W109" s="630" t="s">
        <v>101</v>
      </c>
      <c r="X109" s="630"/>
      <c r="Y109" s="630"/>
      <c r="Z109" s="630"/>
      <c r="AA109" s="630"/>
      <c r="AB109" s="631">
        <f>AJ110</f>
        <v>0</v>
      </c>
      <c r="AC109" s="631"/>
      <c r="AD109" s="632"/>
      <c r="AE109" s="36"/>
      <c r="AF109" s="79"/>
      <c r="AG109" s="65">
        <f t="shared" si="6"/>
        <v>0</v>
      </c>
    </row>
    <row r="110" spans="2:46" ht="24" customHeight="1" x14ac:dyDescent="0.25">
      <c r="C110" s="611"/>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3"/>
      <c r="AE110" s="582" t="str">
        <f>IF(AJ110=0,AQ110,IF(AJ110&lt;1,AR110,IF(AJ110&gt;720,AS110,IF(AK110&gt;20,AT110,""))))</f>
        <v>未入力です</v>
      </c>
      <c r="AF110" s="87" t="s">
        <v>11458</v>
      </c>
      <c r="AG110" s="65">
        <f t="shared" si="6"/>
        <v>1</v>
      </c>
      <c r="AJ110" s="114">
        <v>0</v>
      </c>
      <c r="AK110" s="114">
        <v>0</v>
      </c>
      <c r="AQ110" s="65" t="s">
        <v>10182</v>
      </c>
      <c r="AR110" s="65" t="s">
        <v>11249</v>
      </c>
      <c r="AS110" s="65" t="s">
        <v>11250</v>
      </c>
      <c r="AT110" s="93" t="str">
        <f>"【注意】"&amp;AK110&amp;"行あります。実際の印刷内容を確認してください。"</f>
        <v>【注意】0行あります。実際の印刷内容を確認してください。</v>
      </c>
    </row>
    <row r="111" spans="2:46" ht="24" customHeight="1" x14ac:dyDescent="0.25">
      <c r="C111" s="611"/>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3"/>
      <c r="AE111" s="583"/>
      <c r="AF111" s="88" t="s">
        <v>11374</v>
      </c>
    </row>
    <row r="112" spans="2:46" ht="24" customHeight="1" x14ac:dyDescent="0.25">
      <c r="C112" s="611"/>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3"/>
      <c r="AE112" s="583"/>
      <c r="AF112" s="88" t="s">
        <v>11251</v>
      </c>
    </row>
    <row r="113" spans="2:32" ht="24" customHeight="1" x14ac:dyDescent="0.25">
      <c r="C113" s="611"/>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3"/>
      <c r="AE113" s="583"/>
      <c r="AF113" s="88" t="s">
        <v>11596</v>
      </c>
    </row>
    <row r="114" spans="2:32" ht="24" customHeight="1" x14ac:dyDescent="0.25">
      <c r="C114" s="611"/>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3"/>
      <c r="AE114" s="583"/>
      <c r="AF114" s="88" t="s">
        <v>11597</v>
      </c>
    </row>
    <row r="115" spans="2:32" ht="24" customHeight="1" x14ac:dyDescent="0.25">
      <c r="C115" s="611"/>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3"/>
      <c r="AE115" s="583"/>
      <c r="AF115" s="91" t="s">
        <v>11315</v>
      </c>
    </row>
    <row r="116" spans="2:32" ht="24" customHeight="1" x14ac:dyDescent="0.25">
      <c r="C116" s="611"/>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3"/>
      <c r="AE116" s="583"/>
      <c r="AF116" s="88"/>
    </row>
    <row r="117" spans="2:32" ht="24" customHeight="1" x14ac:dyDescent="0.25">
      <c r="C117" s="611"/>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2"/>
      <c r="AD117" s="613"/>
      <c r="AE117" s="583"/>
      <c r="AF117" s="88"/>
    </row>
    <row r="118" spans="2:32" ht="24" customHeight="1" x14ac:dyDescent="0.25">
      <c r="C118" s="611"/>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3"/>
      <c r="AE118" s="583"/>
      <c r="AF118" s="88"/>
    </row>
    <row r="119" spans="2:32" ht="39.950000000000003" customHeight="1" thickBot="1" x14ac:dyDescent="0.3">
      <c r="C119" s="614"/>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6"/>
      <c r="AE119" s="584"/>
      <c r="AF119" s="89"/>
    </row>
    <row r="121" spans="2:32" ht="24" hidden="1" customHeight="1" thickBot="1" x14ac:dyDescent="0.3">
      <c r="B121" s="77"/>
      <c r="AE121" s="33"/>
      <c r="AF121" s="78"/>
    </row>
    <row r="122" spans="2:32" ht="31.5" hidden="1" customHeight="1" x14ac:dyDescent="0.25">
      <c r="C122" s="602"/>
      <c r="D122" s="603"/>
      <c r="E122" s="603"/>
      <c r="F122" s="603"/>
      <c r="G122" s="604"/>
      <c r="H122" s="690"/>
      <c r="I122" s="690"/>
      <c r="J122" s="540"/>
      <c r="K122" s="540"/>
      <c r="L122" s="540"/>
      <c r="M122" s="691"/>
      <c r="N122" s="692"/>
      <c r="O122" s="692"/>
      <c r="P122" s="692"/>
      <c r="Q122" s="692"/>
      <c r="R122" s="692"/>
      <c r="S122" s="692"/>
      <c r="T122" s="692"/>
      <c r="U122" s="692"/>
      <c r="V122" s="692"/>
      <c r="W122" s="692"/>
      <c r="X122" s="692"/>
      <c r="Y122" s="692"/>
      <c r="Z122" s="692"/>
      <c r="AA122" s="692"/>
      <c r="AB122" s="692"/>
      <c r="AC122" s="692"/>
      <c r="AD122" s="693"/>
      <c r="AE122" s="36"/>
      <c r="AF122" s="79"/>
    </row>
    <row r="123" spans="2:32" ht="31.5" hidden="1" customHeight="1" x14ac:dyDescent="0.25">
      <c r="C123" s="605"/>
      <c r="D123" s="606"/>
      <c r="E123" s="606"/>
      <c r="F123" s="606"/>
      <c r="G123" s="607"/>
      <c r="H123" s="594"/>
      <c r="I123" s="594"/>
      <c r="J123" s="595"/>
      <c r="K123" s="595"/>
      <c r="L123" s="595"/>
      <c r="M123" s="617"/>
      <c r="N123" s="618"/>
      <c r="O123" s="618"/>
      <c r="P123" s="618"/>
      <c r="Q123" s="618"/>
      <c r="R123" s="618"/>
      <c r="S123" s="618"/>
      <c r="T123" s="619"/>
      <c r="U123" s="621"/>
      <c r="V123" s="621"/>
      <c r="W123" s="621"/>
      <c r="X123" s="621"/>
      <c r="Y123" s="621"/>
      <c r="Z123" s="621"/>
      <c r="AA123" s="621"/>
      <c r="AB123" s="621"/>
      <c r="AC123" s="621"/>
      <c r="AD123" s="622"/>
      <c r="AE123" s="36"/>
      <c r="AF123" s="79"/>
    </row>
    <row r="124" spans="2:32" ht="24" hidden="1" customHeight="1" x14ac:dyDescent="0.25">
      <c r="C124" s="605"/>
      <c r="D124" s="606"/>
      <c r="E124" s="606"/>
      <c r="F124" s="606"/>
      <c r="G124" s="607"/>
      <c r="H124" s="623"/>
      <c r="I124" s="623"/>
      <c r="J124" s="586"/>
      <c r="K124" s="586"/>
      <c r="L124" s="586"/>
      <c r="M124" s="617"/>
      <c r="N124" s="618"/>
      <c r="O124" s="618"/>
      <c r="P124" s="618"/>
      <c r="Q124" s="618"/>
      <c r="R124" s="619"/>
      <c r="S124" s="620"/>
      <c r="T124" s="621"/>
      <c r="U124" s="621"/>
      <c r="V124" s="621"/>
      <c r="W124" s="621"/>
      <c r="X124" s="621"/>
      <c r="Y124" s="621"/>
      <c r="Z124" s="621"/>
      <c r="AA124" s="621"/>
      <c r="AB124" s="621"/>
      <c r="AC124" s="621"/>
      <c r="AD124" s="622"/>
      <c r="AE124" s="36"/>
      <c r="AF124" s="79"/>
    </row>
    <row r="125" spans="2:32" ht="32.1" hidden="1" customHeight="1" x14ac:dyDescent="0.25">
      <c r="C125" s="605"/>
      <c r="D125" s="606"/>
      <c r="E125" s="606"/>
      <c r="F125" s="606"/>
      <c r="G125" s="607"/>
      <c r="H125" s="623"/>
      <c r="I125" s="623"/>
      <c r="J125" s="623"/>
      <c r="K125" s="623"/>
      <c r="L125" s="623"/>
      <c r="M125" s="624"/>
      <c r="N125" s="625"/>
      <c r="O125" s="625"/>
      <c r="P125" s="625"/>
      <c r="Q125" s="625"/>
      <c r="R125" s="625"/>
      <c r="S125" s="625"/>
      <c r="T125" s="625"/>
      <c r="U125" s="625"/>
      <c r="V125" s="625"/>
      <c r="W125" s="625"/>
      <c r="X125" s="625"/>
      <c r="Y125" s="625"/>
      <c r="Z125" s="625"/>
      <c r="AA125" s="625"/>
      <c r="AB125" s="625"/>
      <c r="AC125" s="625"/>
      <c r="AD125" s="626"/>
      <c r="AE125" s="36"/>
      <c r="AF125" s="79"/>
    </row>
    <row r="126" spans="2:32" ht="24" hidden="1" customHeight="1" x14ac:dyDescent="0.25">
      <c r="C126" s="605"/>
      <c r="D126" s="606"/>
      <c r="E126" s="606"/>
      <c r="F126" s="606"/>
      <c r="G126" s="607"/>
      <c r="H126" s="586"/>
      <c r="I126" s="586"/>
      <c r="J126" s="586"/>
      <c r="K126" s="586"/>
      <c r="L126" s="586"/>
      <c r="M126" s="627"/>
      <c r="N126" s="628"/>
      <c r="O126" s="628"/>
      <c r="P126" s="129"/>
      <c r="Q126" s="628"/>
      <c r="R126" s="628"/>
      <c r="S126" s="129"/>
      <c r="T126" s="660"/>
      <c r="U126" s="660"/>
      <c r="V126" s="660"/>
      <c r="W126" s="660"/>
      <c r="X126" s="660"/>
      <c r="Y126" s="661"/>
      <c r="Z126" s="662"/>
      <c r="AA126" s="662"/>
      <c r="AB126" s="662"/>
      <c r="AC126" s="662"/>
      <c r="AD126" s="663"/>
      <c r="AE126" s="36"/>
      <c r="AF126" s="79"/>
    </row>
    <row r="127" spans="2:32" ht="24" hidden="1" customHeight="1" thickBot="1" x14ac:dyDescent="0.3">
      <c r="C127" s="608"/>
      <c r="D127" s="609"/>
      <c r="E127" s="609"/>
      <c r="F127" s="609"/>
      <c r="G127" s="610"/>
      <c r="H127" s="645"/>
      <c r="I127" s="645"/>
      <c r="J127" s="645"/>
      <c r="K127" s="645"/>
      <c r="L127" s="645"/>
      <c r="M127" s="667"/>
      <c r="N127" s="668"/>
      <c r="O127" s="668"/>
      <c r="P127" s="86"/>
      <c r="Q127" s="668"/>
      <c r="R127" s="668"/>
      <c r="S127" s="86"/>
      <c r="T127" s="669"/>
      <c r="U127" s="669"/>
      <c r="V127" s="669"/>
      <c r="W127" s="669"/>
      <c r="X127" s="669"/>
      <c r="Y127" s="664"/>
      <c r="Z127" s="665"/>
      <c r="AA127" s="665"/>
      <c r="AB127" s="665"/>
      <c r="AC127" s="665"/>
      <c r="AD127" s="666"/>
      <c r="AE127" s="36"/>
      <c r="AF127" s="79"/>
    </row>
    <row r="128" spans="2:32" ht="31.5" hidden="1" customHeight="1" thickTop="1" x14ac:dyDescent="0.25">
      <c r="C128" s="602"/>
      <c r="D128" s="603"/>
      <c r="E128" s="603"/>
      <c r="F128" s="603"/>
      <c r="G128" s="604"/>
      <c r="H128" s="651"/>
      <c r="I128" s="651"/>
      <c r="J128" s="652"/>
      <c r="K128" s="652"/>
      <c r="L128" s="652"/>
      <c r="M128" s="657"/>
      <c r="N128" s="658"/>
      <c r="O128" s="658"/>
      <c r="P128" s="658"/>
      <c r="Q128" s="658"/>
      <c r="R128" s="658"/>
      <c r="S128" s="658"/>
      <c r="T128" s="658"/>
      <c r="U128" s="658"/>
      <c r="V128" s="658"/>
      <c r="W128" s="658"/>
      <c r="X128" s="658"/>
      <c r="Y128" s="658"/>
      <c r="Z128" s="658"/>
      <c r="AA128" s="658"/>
      <c r="AB128" s="658"/>
      <c r="AC128" s="658"/>
      <c r="AD128" s="659"/>
      <c r="AE128" s="36"/>
      <c r="AF128" s="79"/>
    </row>
    <row r="129" spans="3:32" ht="31.5" hidden="1" customHeight="1" x14ac:dyDescent="0.25">
      <c r="C129" s="605"/>
      <c r="D129" s="606"/>
      <c r="E129" s="606"/>
      <c r="F129" s="606"/>
      <c r="G129" s="607"/>
      <c r="H129" s="594"/>
      <c r="I129" s="594"/>
      <c r="J129" s="595"/>
      <c r="K129" s="595"/>
      <c r="L129" s="595"/>
      <c r="M129" s="617"/>
      <c r="N129" s="618"/>
      <c r="O129" s="618"/>
      <c r="P129" s="618"/>
      <c r="Q129" s="618"/>
      <c r="R129" s="618"/>
      <c r="S129" s="618"/>
      <c r="T129" s="619"/>
      <c r="U129" s="621"/>
      <c r="V129" s="621"/>
      <c r="W129" s="621"/>
      <c r="X129" s="621"/>
      <c r="Y129" s="621"/>
      <c r="Z129" s="621"/>
      <c r="AA129" s="621"/>
      <c r="AB129" s="621"/>
      <c r="AC129" s="621"/>
      <c r="AD129" s="622"/>
      <c r="AE129" s="36"/>
      <c r="AF129" s="79"/>
    </row>
    <row r="130" spans="3:32" ht="24" hidden="1" customHeight="1" x14ac:dyDescent="0.25">
      <c r="C130" s="605"/>
      <c r="D130" s="606"/>
      <c r="E130" s="606"/>
      <c r="F130" s="606"/>
      <c r="G130" s="607"/>
      <c r="H130" s="623"/>
      <c r="I130" s="623"/>
      <c r="J130" s="586"/>
      <c r="K130" s="586"/>
      <c r="L130" s="586"/>
      <c r="M130" s="617"/>
      <c r="N130" s="618"/>
      <c r="O130" s="618"/>
      <c r="P130" s="618"/>
      <c r="Q130" s="618"/>
      <c r="R130" s="619"/>
      <c r="S130" s="620"/>
      <c r="T130" s="621"/>
      <c r="U130" s="621"/>
      <c r="V130" s="621"/>
      <c r="W130" s="621"/>
      <c r="X130" s="621"/>
      <c r="Y130" s="621"/>
      <c r="Z130" s="621"/>
      <c r="AA130" s="621"/>
      <c r="AB130" s="621"/>
      <c r="AC130" s="621"/>
      <c r="AD130" s="622"/>
      <c r="AE130" s="36"/>
      <c r="AF130" s="79"/>
    </row>
    <row r="131" spans="3:32" ht="32.1" hidden="1" customHeight="1" x14ac:dyDescent="0.25">
      <c r="C131" s="605"/>
      <c r="D131" s="606"/>
      <c r="E131" s="606"/>
      <c r="F131" s="606"/>
      <c r="G131" s="607"/>
      <c r="H131" s="623"/>
      <c r="I131" s="623"/>
      <c r="J131" s="623"/>
      <c r="K131" s="623"/>
      <c r="L131" s="623"/>
      <c r="M131" s="624"/>
      <c r="N131" s="625"/>
      <c r="O131" s="625"/>
      <c r="P131" s="625"/>
      <c r="Q131" s="625"/>
      <c r="R131" s="625"/>
      <c r="S131" s="625"/>
      <c r="T131" s="625"/>
      <c r="U131" s="625"/>
      <c r="V131" s="625"/>
      <c r="W131" s="625"/>
      <c r="X131" s="625"/>
      <c r="Y131" s="625"/>
      <c r="Z131" s="625"/>
      <c r="AA131" s="625"/>
      <c r="AB131" s="625"/>
      <c r="AC131" s="625"/>
      <c r="AD131" s="626"/>
      <c r="AE131" s="36"/>
      <c r="AF131" s="79"/>
    </row>
    <row r="132" spans="3:32" ht="24" hidden="1" customHeight="1" x14ac:dyDescent="0.25">
      <c r="C132" s="605"/>
      <c r="D132" s="606"/>
      <c r="E132" s="606"/>
      <c r="F132" s="606"/>
      <c r="G132" s="607"/>
      <c r="H132" s="586"/>
      <c r="I132" s="586"/>
      <c r="J132" s="586"/>
      <c r="K132" s="586"/>
      <c r="L132" s="586"/>
      <c r="M132" s="627"/>
      <c r="N132" s="628"/>
      <c r="O132" s="628"/>
      <c r="P132" s="129"/>
      <c r="Q132" s="628"/>
      <c r="R132" s="628"/>
      <c r="S132" s="129"/>
      <c r="T132" s="660"/>
      <c r="U132" s="660"/>
      <c r="V132" s="660"/>
      <c r="W132" s="660"/>
      <c r="X132" s="660"/>
      <c r="Y132" s="661"/>
      <c r="Z132" s="662"/>
      <c r="AA132" s="662"/>
      <c r="AB132" s="662"/>
      <c r="AC132" s="662"/>
      <c r="AD132" s="663"/>
      <c r="AE132" s="36"/>
      <c r="AF132" s="79"/>
    </row>
    <row r="133" spans="3:32" ht="24" hidden="1" customHeight="1" thickBot="1" x14ac:dyDescent="0.3">
      <c r="C133" s="608"/>
      <c r="D133" s="609"/>
      <c r="E133" s="609"/>
      <c r="F133" s="609"/>
      <c r="G133" s="610"/>
      <c r="H133" s="645"/>
      <c r="I133" s="645"/>
      <c r="J133" s="645"/>
      <c r="K133" s="645"/>
      <c r="L133" s="645"/>
      <c r="M133" s="667"/>
      <c r="N133" s="668"/>
      <c r="O133" s="668"/>
      <c r="P133" s="86"/>
      <c r="Q133" s="668"/>
      <c r="R133" s="668"/>
      <c r="S133" s="86"/>
      <c r="T133" s="669"/>
      <c r="U133" s="669"/>
      <c r="V133" s="669"/>
      <c r="W133" s="669"/>
      <c r="X133" s="669"/>
      <c r="Y133" s="664"/>
      <c r="Z133" s="665"/>
      <c r="AA133" s="665"/>
      <c r="AB133" s="665"/>
      <c r="AC133" s="665"/>
      <c r="AD133" s="666"/>
      <c r="AE133" s="36"/>
      <c r="AF133" s="79"/>
    </row>
    <row r="134" spans="3:32" ht="31.5" hidden="1" customHeight="1" thickTop="1" x14ac:dyDescent="0.25">
      <c r="C134" s="602"/>
      <c r="D134" s="603"/>
      <c r="E134" s="603"/>
      <c r="F134" s="603"/>
      <c r="G134" s="604"/>
      <c r="H134" s="651"/>
      <c r="I134" s="651"/>
      <c r="J134" s="652"/>
      <c r="K134" s="652"/>
      <c r="L134" s="652"/>
      <c r="M134" s="657"/>
      <c r="N134" s="658"/>
      <c r="O134" s="658"/>
      <c r="P134" s="658"/>
      <c r="Q134" s="658"/>
      <c r="R134" s="658"/>
      <c r="S134" s="658"/>
      <c r="T134" s="658"/>
      <c r="U134" s="658"/>
      <c r="V134" s="658"/>
      <c r="W134" s="658"/>
      <c r="X134" s="658"/>
      <c r="Y134" s="658"/>
      <c r="Z134" s="658"/>
      <c r="AA134" s="658"/>
      <c r="AB134" s="658"/>
      <c r="AC134" s="658"/>
      <c r="AD134" s="659"/>
      <c r="AE134" s="36"/>
      <c r="AF134" s="79"/>
    </row>
    <row r="135" spans="3:32" ht="31.5" hidden="1" customHeight="1" x14ac:dyDescent="0.25">
      <c r="C135" s="605"/>
      <c r="D135" s="606"/>
      <c r="E135" s="606"/>
      <c r="F135" s="606"/>
      <c r="G135" s="607"/>
      <c r="H135" s="594"/>
      <c r="I135" s="594"/>
      <c r="J135" s="595"/>
      <c r="K135" s="595"/>
      <c r="L135" s="595"/>
      <c r="M135" s="617"/>
      <c r="N135" s="618"/>
      <c r="O135" s="618"/>
      <c r="P135" s="618"/>
      <c r="Q135" s="618"/>
      <c r="R135" s="618"/>
      <c r="S135" s="618"/>
      <c r="T135" s="619"/>
      <c r="U135" s="621"/>
      <c r="V135" s="621"/>
      <c r="W135" s="621"/>
      <c r="X135" s="621"/>
      <c r="Y135" s="621"/>
      <c r="Z135" s="621"/>
      <c r="AA135" s="621"/>
      <c r="AB135" s="621"/>
      <c r="AC135" s="621"/>
      <c r="AD135" s="622"/>
      <c r="AE135" s="36"/>
      <c r="AF135" s="79"/>
    </row>
    <row r="136" spans="3:32" ht="24" hidden="1" customHeight="1" x14ac:dyDescent="0.25">
      <c r="C136" s="605"/>
      <c r="D136" s="606"/>
      <c r="E136" s="606"/>
      <c r="F136" s="606"/>
      <c r="G136" s="607"/>
      <c r="H136" s="623"/>
      <c r="I136" s="623"/>
      <c r="J136" s="586"/>
      <c r="K136" s="586"/>
      <c r="L136" s="586"/>
      <c r="M136" s="617"/>
      <c r="N136" s="618"/>
      <c r="O136" s="618"/>
      <c r="P136" s="618"/>
      <c r="Q136" s="618"/>
      <c r="R136" s="619"/>
      <c r="S136" s="620"/>
      <c r="T136" s="621"/>
      <c r="U136" s="621"/>
      <c r="V136" s="621"/>
      <c r="W136" s="621"/>
      <c r="X136" s="621"/>
      <c r="Y136" s="621"/>
      <c r="Z136" s="621"/>
      <c r="AA136" s="621"/>
      <c r="AB136" s="621"/>
      <c r="AC136" s="621"/>
      <c r="AD136" s="622"/>
      <c r="AE136" s="36"/>
      <c r="AF136" s="79"/>
    </row>
    <row r="137" spans="3:32" ht="32.1" hidden="1" customHeight="1" x14ac:dyDescent="0.25">
      <c r="C137" s="605"/>
      <c r="D137" s="606"/>
      <c r="E137" s="606"/>
      <c r="F137" s="606"/>
      <c r="G137" s="607"/>
      <c r="H137" s="623"/>
      <c r="I137" s="623"/>
      <c r="J137" s="623"/>
      <c r="K137" s="623"/>
      <c r="L137" s="623"/>
      <c r="M137" s="624"/>
      <c r="N137" s="625"/>
      <c r="O137" s="625"/>
      <c r="P137" s="625"/>
      <c r="Q137" s="625"/>
      <c r="R137" s="625"/>
      <c r="S137" s="625"/>
      <c r="T137" s="625"/>
      <c r="U137" s="625"/>
      <c r="V137" s="625"/>
      <c r="W137" s="625"/>
      <c r="X137" s="625"/>
      <c r="Y137" s="625"/>
      <c r="Z137" s="625"/>
      <c r="AA137" s="625"/>
      <c r="AB137" s="625"/>
      <c r="AC137" s="625"/>
      <c r="AD137" s="626"/>
      <c r="AE137" s="36"/>
      <c r="AF137" s="79"/>
    </row>
    <row r="138" spans="3:32" ht="24" hidden="1" customHeight="1" x14ac:dyDescent="0.25">
      <c r="C138" s="605"/>
      <c r="D138" s="606"/>
      <c r="E138" s="606"/>
      <c r="F138" s="606"/>
      <c r="G138" s="607"/>
      <c r="H138" s="586"/>
      <c r="I138" s="586"/>
      <c r="J138" s="586"/>
      <c r="K138" s="586"/>
      <c r="L138" s="586"/>
      <c r="M138" s="627"/>
      <c r="N138" s="628"/>
      <c r="O138" s="628"/>
      <c r="P138" s="129"/>
      <c r="Q138" s="628"/>
      <c r="R138" s="628"/>
      <c r="S138" s="129"/>
      <c r="T138" s="660"/>
      <c r="U138" s="660"/>
      <c r="V138" s="660"/>
      <c r="W138" s="660"/>
      <c r="X138" s="660"/>
      <c r="Y138" s="661"/>
      <c r="Z138" s="662"/>
      <c r="AA138" s="662"/>
      <c r="AB138" s="662"/>
      <c r="AC138" s="662"/>
      <c r="AD138" s="663"/>
      <c r="AE138" s="36"/>
      <c r="AF138" s="79"/>
    </row>
    <row r="139" spans="3:32" ht="24" hidden="1" customHeight="1" thickBot="1" x14ac:dyDescent="0.3">
      <c r="C139" s="608"/>
      <c r="D139" s="609"/>
      <c r="E139" s="609"/>
      <c r="F139" s="609"/>
      <c r="G139" s="610"/>
      <c r="H139" s="645"/>
      <c r="I139" s="645"/>
      <c r="J139" s="645"/>
      <c r="K139" s="645"/>
      <c r="L139" s="645"/>
      <c r="M139" s="667"/>
      <c r="N139" s="668"/>
      <c r="O139" s="668"/>
      <c r="P139" s="86"/>
      <c r="Q139" s="668"/>
      <c r="R139" s="668"/>
      <c r="S139" s="86"/>
      <c r="T139" s="669"/>
      <c r="U139" s="669"/>
      <c r="V139" s="669"/>
      <c r="W139" s="669"/>
      <c r="X139" s="669"/>
      <c r="Y139" s="664"/>
      <c r="Z139" s="665"/>
      <c r="AA139" s="665"/>
      <c r="AB139" s="665"/>
      <c r="AC139" s="665"/>
      <c r="AD139" s="666"/>
      <c r="AE139" s="36"/>
      <c r="AF139" s="79"/>
    </row>
    <row r="140" spans="3:32" ht="31.5" hidden="1" customHeight="1" thickTop="1" x14ac:dyDescent="0.25">
      <c r="C140" s="602"/>
      <c r="D140" s="603"/>
      <c r="E140" s="603"/>
      <c r="F140" s="603"/>
      <c r="G140" s="604"/>
      <c r="H140" s="651"/>
      <c r="I140" s="651"/>
      <c r="J140" s="652"/>
      <c r="K140" s="652"/>
      <c r="L140" s="652"/>
      <c r="M140" s="657"/>
      <c r="N140" s="658"/>
      <c r="O140" s="658"/>
      <c r="P140" s="658"/>
      <c r="Q140" s="658"/>
      <c r="R140" s="658"/>
      <c r="S140" s="658"/>
      <c r="T140" s="658"/>
      <c r="U140" s="658"/>
      <c r="V140" s="658"/>
      <c r="W140" s="658"/>
      <c r="X140" s="658"/>
      <c r="Y140" s="658"/>
      <c r="Z140" s="658"/>
      <c r="AA140" s="658"/>
      <c r="AB140" s="658"/>
      <c r="AC140" s="658"/>
      <c r="AD140" s="659"/>
      <c r="AE140" s="36"/>
      <c r="AF140" s="79"/>
    </row>
    <row r="141" spans="3:32" ht="31.5" hidden="1" customHeight="1" x14ac:dyDescent="0.25">
      <c r="C141" s="605"/>
      <c r="D141" s="606"/>
      <c r="E141" s="606"/>
      <c r="F141" s="606"/>
      <c r="G141" s="607"/>
      <c r="H141" s="594"/>
      <c r="I141" s="594"/>
      <c r="J141" s="595"/>
      <c r="K141" s="595"/>
      <c r="L141" s="595"/>
      <c r="M141" s="617"/>
      <c r="N141" s="618"/>
      <c r="O141" s="618"/>
      <c r="P141" s="618"/>
      <c r="Q141" s="618"/>
      <c r="R141" s="618"/>
      <c r="S141" s="618"/>
      <c r="T141" s="619"/>
      <c r="U141" s="621"/>
      <c r="V141" s="621"/>
      <c r="W141" s="621"/>
      <c r="X141" s="621"/>
      <c r="Y141" s="621"/>
      <c r="Z141" s="621"/>
      <c r="AA141" s="621"/>
      <c r="AB141" s="621"/>
      <c r="AC141" s="621"/>
      <c r="AD141" s="622"/>
      <c r="AE141" s="36"/>
      <c r="AF141" s="79"/>
    </row>
    <row r="142" spans="3:32" ht="24" hidden="1" customHeight="1" x14ac:dyDescent="0.25">
      <c r="C142" s="605"/>
      <c r="D142" s="606"/>
      <c r="E142" s="606"/>
      <c r="F142" s="606"/>
      <c r="G142" s="607"/>
      <c r="H142" s="623"/>
      <c r="I142" s="623"/>
      <c r="J142" s="586"/>
      <c r="K142" s="586"/>
      <c r="L142" s="586"/>
      <c r="M142" s="617"/>
      <c r="N142" s="618"/>
      <c r="O142" s="618"/>
      <c r="P142" s="618"/>
      <c r="Q142" s="618"/>
      <c r="R142" s="619"/>
      <c r="S142" s="620"/>
      <c r="T142" s="621"/>
      <c r="U142" s="621"/>
      <c r="V142" s="621"/>
      <c r="W142" s="621"/>
      <c r="X142" s="621"/>
      <c r="Y142" s="621"/>
      <c r="Z142" s="621"/>
      <c r="AA142" s="621"/>
      <c r="AB142" s="621"/>
      <c r="AC142" s="621"/>
      <c r="AD142" s="622"/>
      <c r="AE142" s="36"/>
      <c r="AF142" s="79"/>
    </row>
    <row r="143" spans="3:32" ht="32.1" hidden="1" customHeight="1" x14ac:dyDescent="0.25">
      <c r="C143" s="605"/>
      <c r="D143" s="606"/>
      <c r="E143" s="606"/>
      <c r="F143" s="606"/>
      <c r="G143" s="607"/>
      <c r="H143" s="623"/>
      <c r="I143" s="623"/>
      <c r="J143" s="623"/>
      <c r="K143" s="623"/>
      <c r="L143" s="623"/>
      <c r="M143" s="624"/>
      <c r="N143" s="625"/>
      <c r="O143" s="625"/>
      <c r="P143" s="625"/>
      <c r="Q143" s="625"/>
      <c r="R143" s="625"/>
      <c r="S143" s="625"/>
      <c r="T143" s="625"/>
      <c r="U143" s="625"/>
      <c r="V143" s="625"/>
      <c r="W143" s="625"/>
      <c r="X143" s="625"/>
      <c r="Y143" s="625"/>
      <c r="Z143" s="625"/>
      <c r="AA143" s="625"/>
      <c r="AB143" s="625"/>
      <c r="AC143" s="625"/>
      <c r="AD143" s="626"/>
      <c r="AE143" s="36"/>
      <c r="AF143" s="79"/>
    </row>
    <row r="144" spans="3:32" ht="24" hidden="1" customHeight="1" x14ac:dyDescent="0.25">
      <c r="C144" s="605"/>
      <c r="D144" s="606"/>
      <c r="E144" s="606"/>
      <c r="F144" s="606"/>
      <c r="G144" s="607"/>
      <c r="H144" s="586"/>
      <c r="I144" s="586"/>
      <c r="J144" s="586"/>
      <c r="K144" s="586"/>
      <c r="L144" s="586"/>
      <c r="M144" s="627"/>
      <c r="N144" s="628"/>
      <c r="O144" s="628"/>
      <c r="P144" s="129"/>
      <c r="Q144" s="628"/>
      <c r="R144" s="628"/>
      <c r="S144" s="129"/>
      <c r="T144" s="660"/>
      <c r="U144" s="660"/>
      <c r="V144" s="660"/>
      <c r="W144" s="660"/>
      <c r="X144" s="660"/>
      <c r="Y144" s="661"/>
      <c r="Z144" s="662"/>
      <c r="AA144" s="662"/>
      <c r="AB144" s="662"/>
      <c r="AC144" s="662"/>
      <c r="AD144" s="663"/>
      <c r="AE144" s="36"/>
      <c r="AF144" s="79"/>
    </row>
    <row r="145" spans="2:32" ht="24" hidden="1" customHeight="1" thickBot="1" x14ac:dyDescent="0.3">
      <c r="C145" s="608"/>
      <c r="D145" s="609"/>
      <c r="E145" s="609"/>
      <c r="F145" s="609"/>
      <c r="G145" s="610"/>
      <c r="H145" s="645"/>
      <c r="I145" s="645"/>
      <c r="J145" s="645"/>
      <c r="K145" s="645"/>
      <c r="L145" s="645"/>
      <c r="M145" s="667"/>
      <c r="N145" s="668"/>
      <c r="O145" s="668"/>
      <c r="P145" s="86"/>
      <c r="Q145" s="668"/>
      <c r="R145" s="668"/>
      <c r="S145" s="86"/>
      <c r="T145" s="669"/>
      <c r="U145" s="669"/>
      <c r="V145" s="669"/>
      <c r="W145" s="669"/>
      <c r="X145" s="669"/>
      <c r="Y145" s="664"/>
      <c r="Z145" s="665"/>
      <c r="AA145" s="665"/>
      <c r="AB145" s="665"/>
      <c r="AC145" s="665"/>
      <c r="AD145" s="666"/>
      <c r="AE145" s="36"/>
      <c r="AF145" s="79"/>
    </row>
    <row r="146" spans="2:32" ht="31.5" hidden="1" customHeight="1" thickTop="1" x14ac:dyDescent="0.25">
      <c r="C146" s="602"/>
      <c r="D146" s="603"/>
      <c r="E146" s="603"/>
      <c r="F146" s="603"/>
      <c r="G146" s="604"/>
      <c r="H146" s="651"/>
      <c r="I146" s="651"/>
      <c r="J146" s="652"/>
      <c r="K146" s="652"/>
      <c r="L146" s="652"/>
      <c r="M146" s="657"/>
      <c r="N146" s="658"/>
      <c r="O146" s="658"/>
      <c r="P146" s="658"/>
      <c r="Q146" s="658"/>
      <c r="R146" s="658"/>
      <c r="S146" s="658"/>
      <c r="T146" s="658"/>
      <c r="U146" s="658"/>
      <c r="V146" s="658"/>
      <c r="W146" s="658"/>
      <c r="X146" s="658"/>
      <c r="Y146" s="658"/>
      <c r="Z146" s="658"/>
      <c r="AA146" s="658"/>
      <c r="AB146" s="658"/>
      <c r="AC146" s="658"/>
      <c r="AD146" s="659"/>
      <c r="AE146" s="36"/>
      <c r="AF146" s="79"/>
    </row>
    <row r="147" spans="2:32" ht="31.5" hidden="1" customHeight="1" x14ac:dyDescent="0.25">
      <c r="C147" s="605"/>
      <c r="D147" s="606"/>
      <c r="E147" s="606"/>
      <c r="F147" s="606"/>
      <c r="G147" s="607"/>
      <c r="H147" s="594"/>
      <c r="I147" s="594"/>
      <c r="J147" s="595"/>
      <c r="K147" s="595"/>
      <c r="L147" s="595"/>
      <c r="M147" s="617"/>
      <c r="N147" s="618"/>
      <c r="O147" s="618"/>
      <c r="P147" s="618"/>
      <c r="Q147" s="618"/>
      <c r="R147" s="618"/>
      <c r="S147" s="618"/>
      <c r="T147" s="619"/>
      <c r="U147" s="621"/>
      <c r="V147" s="621"/>
      <c r="W147" s="621"/>
      <c r="X147" s="621"/>
      <c r="Y147" s="621"/>
      <c r="Z147" s="621"/>
      <c r="AA147" s="621"/>
      <c r="AB147" s="621"/>
      <c r="AC147" s="621"/>
      <c r="AD147" s="622"/>
      <c r="AE147" s="36"/>
      <c r="AF147" s="79"/>
    </row>
    <row r="148" spans="2:32" ht="24" hidden="1" customHeight="1" x14ac:dyDescent="0.25">
      <c r="C148" s="605"/>
      <c r="D148" s="606"/>
      <c r="E148" s="606"/>
      <c r="F148" s="606"/>
      <c r="G148" s="607"/>
      <c r="H148" s="623"/>
      <c r="I148" s="623"/>
      <c r="J148" s="586"/>
      <c r="K148" s="586"/>
      <c r="L148" s="586"/>
      <c r="M148" s="617"/>
      <c r="N148" s="618"/>
      <c r="O148" s="618"/>
      <c r="P148" s="618"/>
      <c r="Q148" s="618"/>
      <c r="R148" s="619"/>
      <c r="S148" s="620"/>
      <c r="T148" s="621"/>
      <c r="U148" s="621"/>
      <c r="V148" s="621"/>
      <c r="W148" s="621"/>
      <c r="X148" s="621"/>
      <c r="Y148" s="621"/>
      <c r="Z148" s="621"/>
      <c r="AA148" s="621"/>
      <c r="AB148" s="621"/>
      <c r="AC148" s="621"/>
      <c r="AD148" s="622"/>
      <c r="AE148" s="36"/>
      <c r="AF148" s="79"/>
    </row>
    <row r="149" spans="2:32" ht="32.1" hidden="1" customHeight="1" x14ac:dyDescent="0.25">
      <c r="C149" s="605"/>
      <c r="D149" s="606"/>
      <c r="E149" s="606"/>
      <c r="F149" s="606"/>
      <c r="G149" s="607"/>
      <c r="H149" s="623"/>
      <c r="I149" s="623"/>
      <c r="J149" s="623"/>
      <c r="K149" s="623"/>
      <c r="L149" s="623"/>
      <c r="M149" s="624"/>
      <c r="N149" s="625"/>
      <c r="O149" s="625"/>
      <c r="P149" s="625"/>
      <c r="Q149" s="625"/>
      <c r="R149" s="625"/>
      <c r="S149" s="625"/>
      <c r="T149" s="625"/>
      <c r="U149" s="625"/>
      <c r="V149" s="625"/>
      <c r="W149" s="625"/>
      <c r="X149" s="625"/>
      <c r="Y149" s="625"/>
      <c r="Z149" s="625"/>
      <c r="AA149" s="625"/>
      <c r="AB149" s="625"/>
      <c r="AC149" s="625"/>
      <c r="AD149" s="626"/>
      <c r="AE149" s="36"/>
      <c r="AF149" s="79"/>
    </row>
    <row r="150" spans="2:32" ht="24" hidden="1" customHeight="1" x14ac:dyDescent="0.25">
      <c r="C150" s="605"/>
      <c r="D150" s="606"/>
      <c r="E150" s="606"/>
      <c r="F150" s="606"/>
      <c r="G150" s="607"/>
      <c r="H150" s="586"/>
      <c r="I150" s="586"/>
      <c r="J150" s="586"/>
      <c r="K150" s="586"/>
      <c r="L150" s="586"/>
      <c r="M150" s="627"/>
      <c r="N150" s="628"/>
      <c r="O150" s="628"/>
      <c r="P150" s="129"/>
      <c r="Q150" s="628"/>
      <c r="R150" s="628"/>
      <c r="S150" s="129"/>
      <c r="T150" s="660"/>
      <c r="U150" s="660"/>
      <c r="V150" s="660"/>
      <c r="W150" s="660"/>
      <c r="X150" s="660"/>
      <c r="Y150" s="661"/>
      <c r="Z150" s="662"/>
      <c r="AA150" s="662"/>
      <c r="AB150" s="662"/>
      <c r="AC150" s="662"/>
      <c r="AD150" s="663"/>
      <c r="AE150" s="36"/>
      <c r="AF150" s="79"/>
    </row>
    <row r="151" spans="2:32" ht="24" hidden="1" customHeight="1" thickBot="1" x14ac:dyDescent="0.3">
      <c r="C151" s="608"/>
      <c r="D151" s="609"/>
      <c r="E151" s="609"/>
      <c r="F151" s="609"/>
      <c r="G151" s="610"/>
      <c r="H151" s="645"/>
      <c r="I151" s="645"/>
      <c r="J151" s="645"/>
      <c r="K151" s="645"/>
      <c r="L151" s="645"/>
      <c r="M151" s="667"/>
      <c r="N151" s="668"/>
      <c r="O151" s="668"/>
      <c r="P151" s="86"/>
      <c r="Q151" s="668"/>
      <c r="R151" s="668"/>
      <c r="S151" s="86"/>
      <c r="T151" s="669"/>
      <c r="U151" s="669"/>
      <c r="V151" s="669"/>
      <c r="W151" s="669"/>
      <c r="X151" s="669"/>
      <c r="Y151" s="664"/>
      <c r="Z151" s="665"/>
      <c r="AA151" s="665"/>
      <c r="AB151" s="665"/>
      <c r="AC151" s="665"/>
      <c r="AD151" s="666"/>
      <c r="AE151" s="36"/>
      <c r="AF151" s="79"/>
    </row>
    <row r="152" spans="2:32" ht="24" hidden="1" customHeight="1" thickTop="1" thickBot="1" x14ac:dyDescent="0.3">
      <c r="C152" s="676"/>
      <c r="D152" s="677"/>
      <c r="E152" s="677"/>
      <c r="F152" s="677"/>
      <c r="G152" s="677"/>
      <c r="H152" s="677"/>
      <c r="I152" s="677"/>
      <c r="J152" s="677"/>
      <c r="K152" s="677"/>
      <c r="L152" s="677"/>
      <c r="M152" s="678"/>
      <c r="N152" s="678"/>
      <c r="O152" s="678"/>
      <c r="P152" s="678"/>
      <c r="Q152" s="678"/>
      <c r="R152" s="679"/>
      <c r="S152" s="679"/>
      <c r="T152" s="679"/>
      <c r="U152" s="679"/>
      <c r="V152" s="679"/>
      <c r="W152" s="679"/>
      <c r="X152" s="679"/>
      <c r="Y152" s="679"/>
      <c r="Z152" s="679"/>
      <c r="AA152" s="679"/>
      <c r="AB152" s="680"/>
      <c r="AC152" s="680"/>
      <c r="AD152" s="681"/>
      <c r="AE152" s="36"/>
      <c r="AF152" s="79"/>
    </row>
    <row r="153" spans="2:32" ht="24" hidden="1" customHeight="1" x14ac:dyDescent="0.25">
      <c r="AE153" s="35"/>
      <c r="AF153" s="80"/>
    </row>
    <row r="154" spans="2:32" ht="24" hidden="1" customHeight="1" thickBot="1" x14ac:dyDescent="0.3">
      <c r="B154" s="77"/>
      <c r="AE154" s="33"/>
      <c r="AF154" s="78"/>
    </row>
    <row r="155" spans="2:32" ht="24" hidden="1" customHeight="1" x14ac:dyDescent="0.25">
      <c r="C155" s="682"/>
      <c r="D155" s="540"/>
      <c r="E155" s="540"/>
      <c r="F155" s="540"/>
      <c r="G155" s="540"/>
      <c r="H155" s="683"/>
      <c r="I155" s="683"/>
      <c r="J155" s="683"/>
      <c r="K155" s="683"/>
      <c r="L155" s="683"/>
      <c r="M155" s="684"/>
      <c r="N155" s="684"/>
      <c r="O155" s="684"/>
      <c r="P155" s="684"/>
      <c r="Q155" s="684"/>
      <c r="R155" s="684"/>
      <c r="S155" s="684"/>
      <c r="T155" s="684"/>
      <c r="U155" s="684"/>
      <c r="V155" s="684"/>
      <c r="W155" s="684"/>
      <c r="X155" s="684"/>
      <c r="Y155" s="684"/>
      <c r="Z155" s="684"/>
      <c r="AA155" s="684"/>
      <c r="AB155" s="684"/>
      <c r="AC155" s="684"/>
      <c r="AD155" s="685"/>
      <c r="AE155" s="36"/>
      <c r="AF155" s="79"/>
    </row>
    <row r="156" spans="2:32" ht="24" hidden="1" customHeight="1" x14ac:dyDescent="0.25">
      <c r="C156" s="629"/>
      <c r="D156" s="630"/>
      <c r="E156" s="630"/>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86"/>
      <c r="AC156" s="686"/>
      <c r="AD156" s="687"/>
      <c r="AE156" s="36"/>
      <c r="AF156" s="91"/>
    </row>
    <row r="157" spans="2:32" ht="24" hidden="1" customHeight="1" x14ac:dyDescent="0.25">
      <c r="C157" s="670"/>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2"/>
      <c r="AE157" s="37"/>
      <c r="AF157" s="87"/>
    </row>
    <row r="158" spans="2:32" ht="24" hidden="1" customHeight="1" x14ac:dyDescent="0.25">
      <c r="C158" s="670"/>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c r="AA158" s="671"/>
      <c r="AB158" s="671"/>
      <c r="AC158" s="671"/>
      <c r="AD158" s="672"/>
      <c r="AE158" s="38"/>
      <c r="AF158" s="88"/>
    </row>
    <row r="159" spans="2:32" ht="24" hidden="1" customHeight="1" x14ac:dyDescent="0.25">
      <c r="C159" s="670"/>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2"/>
      <c r="AE159" s="38"/>
      <c r="AF159" s="88"/>
    </row>
    <row r="160" spans="2:32" ht="24" hidden="1" customHeight="1" x14ac:dyDescent="0.25">
      <c r="C160" s="670"/>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1"/>
      <c r="AD160" s="672"/>
      <c r="AE160" s="38"/>
      <c r="AF160" s="88"/>
    </row>
    <row r="161" spans="2:45" ht="24" hidden="1" customHeight="1" x14ac:dyDescent="0.25">
      <c r="C161" s="670"/>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2"/>
      <c r="AE161" s="38"/>
      <c r="AF161" s="88"/>
    </row>
    <row r="162" spans="2:45" ht="24" hidden="1" customHeight="1" x14ac:dyDescent="0.25">
      <c r="C162" s="670"/>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2"/>
      <c r="AE162" s="38"/>
      <c r="AF162" s="88"/>
    </row>
    <row r="163" spans="2:45" ht="24" hidden="1" customHeight="1" x14ac:dyDescent="0.25">
      <c r="C163" s="670"/>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2"/>
      <c r="AE163" s="38"/>
      <c r="AF163" s="88"/>
    </row>
    <row r="164" spans="2:45" ht="24" hidden="1" customHeight="1" x14ac:dyDescent="0.25">
      <c r="C164" s="670"/>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2"/>
      <c r="AE164" s="38"/>
      <c r="AF164" s="88"/>
    </row>
    <row r="165" spans="2:45" ht="24" hidden="1" customHeight="1" x14ac:dyDescent="0.25">
      <c r="C165" s="670"/>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2"/>
      <c r="AE165" s="38"/>
      <c r="AF165" s="88"/>
    </row>
    <row r="166" spans="2:45" ht="39.950000000000003" hidden="1" customHeight="1" thickBot="1" x14ac:dyDescent="0.3">
      <c r="C166" s="673"/>
      <c r="D166" s="674"/>
      <c r="E166" s="674"/>
      <c r="F166" s="674"/>
      <c r="G166" s="674"/>
      <c r="H166" s="674"/>
      <c r="I166" s="674"/>
      <c r="J166" s="674"/>
      <c r="K166" s="674"/>
      <c r="L166" s="674"/>
      <c r="M166" s="674"/>
      <c r="N166" s="674"/>
      <c r="O166" s="674"/>
      <c r="P166" s="674"/>
      <c r="Q166" s="674"/>
      <c r="R166" s="674"/>
      <c r="S166" s="674"/>
      <c r="T166" s="674"/>
      <c r="U166" s="674"/>
      <c r="V166" s="674"/>
      <c r="W166" s="674"/>
      <c r="X166" s="674"/>
      <c r="Y166" s="674"/>
      <c r="Z166" s="674"/>
      <c r="AA166" s="674"/>
      <c r="AB166" s="674"/>
      <c r="AC166" s="674"/>
      <c r="AD166" s="675"/>
      <c r="AE166" s="39"/>
      <c r="AF166" s="89"/>
    </row>
    <row r="167" spans="2:45" ht="24" hidden="1" customHeight="1" x14ac:dyDescent="0.25"/>
    <row r="168" spans="2:45" ht="24" customHeight="1" thickBot="1" x14ac:dyDescent="0.3">
      <c r="B168" s="77" t="s">
        <v>11442</v>
      </c>
      <c r="AE168" s="33" t="s">
        <v>30</v>
      </c>
      <c r="AF168" s="78" t="s">
        <v>83</v>
      </c>
      <c r="AH168" s="67">
        <f ca="1">DATE(YEAR(TODAY()),4-6,1)</f>
        <v>44105</v>
      </c>
      <c r="AI168" s="141">
        <f ca="1">DATE(YEAR(TODAY()),受付締切_月,受付締切_日)</f>
        <v>44305</v>
      </c>
    </row>
    <row r="169" spans="2:45" ht="24" customHeight="1" x14ac:dyDescent="0.25">
      <c r="C169" s="860" t="s">
        <v>106</v>
      </c>
      <c r="D169" s="861"/>
      <c r="E169" s="861"/>
      <c r="F169" s="861"/>
      <c r="G169" s="862"/>
      <c r="H169" s="849" t="s">
        <v>103</v>
      </c>
      <c r="I169" s="849"/>
      <c r="J169" s="850"/>
      <c r="K169" s="850"/>
      <c r="L169" s="850"/>
      <c r="M169" s="851"/>
      <c r="N169" s="599"/>
      <c r="O169" s="599"/>
      <c r="P169" s="90" t="s">
        <v>17</v>
      </c>
      <c r="Q169" s="599"/>
      <c r="R169" s="599"/>
      <c r="S169" s="90" t="s">
        <v>18</v>
      </c>
      <c r="T169" s="599"/>
      <c r="U169" s="599"/>
      <c r="V169" s="600" t="s">
        <v>104</v>
      </c>
      <c r="W169" s="601"/>
      <c r="X169" s="852" t="str">
        <f>IF(LEN(M169)=0,"",DATE(M169,AJ169,AK169))</f>
        <v/>
      </c>
      <c r="Y169" s="852"/>
      <c r="Z169" s="852"/>
      <c r="AA169" s="852"/>
      <c r="AB169" s="852"/>
      <c r="AC169" s="852"/>
      <c r="AD169" s="853"/>
      <c r="AE169" s="36" t="str">
        <f>IF(AL169=0,"",IF(AM169=0,AQ169,IF(AN169=0,AR169,IF(AO169=0,AS169,""))))</f>
        <v/>
      </c>
      <c r="AF169" s="79" t="s">
        <v>113</v>
      </c>
      <c r="AG169" s="65">
        <f t="shared" ref="AG169:AG207" si="7">IF(AE169="",0,IF(LEFT(AE169,4)="【注意】",0,1))</f>
        <v>0</v>
      </c>
      <c r="AH169" s="65">
        <f ca="1">MAX_年-1</f>
        <v>2020</v>
      </c>
      <c r="AI169" s="65">
        <f>IF(AND(ISNUMBER(M169),ISNUMBER(Q169)),DAY(DATE(M169,Q169+1,0)),31)</f>
        <v>31</v>
      </c>
      <c r="AJ169" s="65">
        <f>IF(LEN(Q169)=0,1,Q169)</f>
        <v>1</v>
      </c>
      <c r="AK169" s="65">
        <f>IF(LEN(T169)=0,1,T169)</f>
        <v>1</v>
      </c>
      <c r="AL169" s="65">
        <f>LEN(M169)+LEN(Q169)+LEN(T169)</f>
        <v>0</v>
      </c>
      <c r="AM169" s="65">
        <f>IF(OR(LEN(M169)=0,LEN(Q169)=0,LEN(T169)=0),0,1)</f>
        <v>0</v>
      </c>
      <c r="AN169" s="65">
        <f>IF(T169&gt;AI169,0,1)</f>
        <v>1</v>
      </c>
      <c r="AO169" s="65">
        <f ca="1">IF(OR(X169&lt;AH168,X169&gt;AI168),0,1)</f>
        <v>0</v>
      </c>
      <c r="AQ169" s="65" t="s">
        <v>10184</v>
      </c>
      <c r="AR169" s="65" t="s">
        <v>10186</v>
      </c>
      <c r="AS169" s="65" t="s">
        <v>11261</v>
      </c>
    </row>
    <row r="170" spans="2:45" ht="47.25" x14ac:dyDescent="0.25">
      <c r="C170" s="863"/>
      <c r="D170" s="864"/>
      <c r="E170" s="864"/>
      <c r="F170" s="864"/>
      <c r="G170" s="865"/>
      <c r="H170" s="594"/>
      <c r="I170" s="594"/>
      <c r="J170" s="595"/>
      <c r="K170" s="595"/>
      <c r="L170" s="595"/>
      <c r="M170" s="596" t="s">
        <v>11311</v>
      </c>
      <c r="N170" s="597"/>
      <c r="O170" s="597"/>
      <c r="P170" s="597"/>
      <c r="Q170" s="597"/>
      <c r="R170" s="597"/>
      <c r="S170" s="597"/>
      <c r="T170" s="597"/>
      <c r="U170" s="597"/>
      <c r="V170" s="597"/>
      <c r="W170" s="597"/>
      <c r="X170" s="597"/>
      <c r="Y170" s="597"/>
      <c r="Z170" s="597"/>
      <c r="AA170" s="597"/>
      <c r="AB170" s="597"/>
      <c r="AC170" s="597"/>
      <c r="AD170" s="598"/>
      <c r="AE170" s="36" t="str">
        <f>IF(AH170=0,"",IF(AI170=0,AQ170,""))</f>
        <v/>
      </c>
      <c r="AF170" s="79" t="s">
        <v>11364</v>
      </c>
      <c r="AG170" s="65">
        <f t="shared" si="7"/>
        <v>0</v>
      </c>
      <c r="AH170" s="65">
        <f>LEN(M170)</f>
        <v>0</v>
      </c>
      <c r="AI170" s="65">
        <f>IF(LOWER(RIGHT(M170,4))=".jpg",1,0)</f>
        <v>0</v>
      </c>
      <c r="AQ170" s="65" t="s">
        <v>11307</v>
      </c>
    </row>
    <row r="171" spans="2:45" ht="31.5" customHeight="1" x14ac:dyDescent="0.25">
      <c r="C171" s="866"/>
      <c r="D171" s="867"/>
      <c r="E171" s="867"/>
      <c r="F171" s="867"/>
      <c r="G171" s="868"/>
      <c r="H171" s="594" t="s">
        <v>105</v>
      </c>
      <c r="I171" s="594"/>
      <c r="J171" s="595"/>
      <c r="K171" s="595"/>
      <c r="L171" s="595"/>
      <c r="M171" s="857" t="s">
        <v>11313</v>
      </c>
      <c r="N171" s="858"/>
      <c r="O171" s="858"/>
      <c r="P171" s="858"/>
      <c r="Q171" s="858"/>
      <c r="R171" s="858"/>
      <c r="S171" s="858"/>
      <c r="T171" s="858"/>
      <c r="U171" s="858"/>
      <c r="V171" s="858"/>
      <c r="W171" s="858"/>
      <c r="X171" s="858"/>
      <c r="Y171" s="858"/>
      <c r="Z171" s="858"/>
      <c r="AA171" s="858"/>
      <c r="AB171" s="858"/>
      <c r="AC171" s="858"/>
      <c r="AD171" s="859"/>
      <c r="AE171" s="36"/>
      <c r="AF171" s="79"/>
      <c r="AG171" s="65">
        <f t="shared" si="7"/>
        <v>0</v>
      </c>
    </row>
    <row r="172" spans="2:45" ht="31.5" customHeight="1" x14ac:dyDescent="0.25">
      <c r="C172" s="585" t="s">
        <v>107</v>
      </c>
      <c r="D172" s="586"/>
      <c r="E172" s="586"/>
      <c r="F172" s="586"/>
      <c r="G172" s="586"/>
      <c r="H172" s="586"/>
      <c r="I172" s="586"/>
      <c r="J172" s="586"/>
      <c r="K172" s="586"/>
      <c r="L172" s="586"/>
      <c r="M172" s="561"/>
      <c r="N172" s="561"/>
      <c r="O172" s="561"/>
      <c r="P172" s="561"/>
      <c r="Q172" s="561"/>
      <c r="R172" s="561"/>
      <c r="S172" s="561"/>
      <c r="T172" s="561"/>
      <c r="U172" s="561"/>
      <c r="V172" s="561"/>
      <c r="W172" s="561"/>
      <c r="X172" s="561"/>
      <c r="Y172" s="561"/>
      <c r="Z172" s="561"/>
      <c r="AA172" s="561"/>
      <c r="AB172" s="561"/>
      <c r="AC172" s="561"/>
      <c r="AD172" s="587"/>
      <c r="AE172" s="36" t="str">
        <f>IF(AI172=0,AQ172,IF(AJ172=0,AR172,""))</f>
        <v>未選択です</v>
      </c>
      <c r="AF172" s="79" t="s">
        <v>109</v>
      </c>
      <c r="AG172" s="65">
        <f t="shared" si="7"/>
        <v>1</v>
      </c>
      <c r="AH172" s="65" t="str">
        <f>IF(AH$44=1,"PL_書類_技術士補",IF(AH$36=1,"PL_書類_一次合格","PL_書類_JABEE"))</f>
        <v>PL_書類_JABEE</v>
      </c>
      <c r="AI172" s="65">
        <f>LEN(M172)</f>
        <v>0</v>
      </c>
      <c r="AJ172" s="65">
        <f ca="1">IFERROR(MATCH(M172,INDIRECT(AH172),0),0)</f>
        <v>0</v>
      </c>
      <c r="AQ172" s="65" t="s">
        <v>10180</v>
      </c>
      <c r="AR172" s="65" t="s">
        <v>10183</v>
      </c>
    </row>
    <row r="173" spans="2:45" ht="47.25" x14ac:dyDescent="0.25">
      <c r="C173" s="585" t="s">
        <v>108</v>
      </c>
      <c r="D173" s="586"/>
      <c r="E173" s="586"/>
      <c r="F173" s="586"/>
      <c r="G173" s="586"/>
      <c r="H173" s="586"/>
      <c r="I173" s="586"/>
      <c r="J173" s="586"/>
      <c r="K173" s="586"/>
      <c r="L173" s="586"/>
      <c r="M173" s="869"/>
      <c r="N173" s="869"/>
      <c r="O173" s="869"/>
      <c r="P173" s="869"/>
      <c r="Q173" s="869"/>
      <c r="R173" s="869"/>
      <c r="S173" s="869"/>
      <c r="T173" s="869"/>
      <c r="U173" s="869"/>
      <c r="V173" s="869"/>
      <c r="W173" s="869"/>
      <c r="X173" s="869"/>
      <c r="Y173" s="869"/>
      <c r="Z173" s="869"/>
      <c r="AA173" s="869"/>
      <c r="AB173" s="869"/>
      <c r="AC173" s="869"/>
      <c r="AD173" s="870"/>
      <c r="AE173" s="36" t="str">
        <f>IF(AI173=0,AQ173,IF(AJ173=0,AR173,""))</f>
        <v>未選択です</v>
      </c>
      <c r="AF173" s="79" t="s">
        <v>11276</v>
      </c>
      <c r="AG173" s="65">
        <f t="shared" ref="AG173" si="8">IF(AE173="",0,IF(LEFT(AE173,4)="【警告】",0,1))</f>
        <v>1</v>
      </c>
      <c r="AH173" s="65" t="str">
        <f>IF(AI57=1,"PL_書類_二次合格","PL_書類_技術士")</f>
        <v>PL_書類_技術士</v>
      </c>
      <c r="AI173" s="65">
        <f>LEN(M173)</f>
        <v>0</v>
      </c>
      <c r="AJ173" s="65">
        <f ca="1">IFERROR(MATCH(M173,INDIRECT(AH173),0),0)</f>
        <v>0</v>
      </c>
      <c r="AQ173" s="65" t="s">
        <v>10180</v>
      </c>
      <c r="AR173" s="65" t="s">
        <v>10183</v>
      </c>
    </row>
    <row r="174" spans="2:45" ht="31.5" customHeight="1" x14ac:dyDescent="0.25">
      <c r="C174" s="854" t="s">
        <v>11470</v>
      </c>
      <c r="D174" s="855"/>
      <c r="E174" s="855"/>
      <c r="F174" s="855"/>
      <c r="G174" s="855"/>
      <c r="H174" s="855"/>
      <c r="I174" s="855"/>
      <c r="J174" s="855"/>
      <c r="K174" s="855"/>
      <c r="L174" s="856"/>
      <c r="M174" s="561"/>
      <c r="N174" s="561"/>
      <c r="O174" s="561"/>
      <c r="P174" s="561"/>
      <c r="Q174" s="561"/>
      <c r="R174" s="561"/>
      <c r="S174" s="561"/>
      <c r="T174" s="561"/>
      <c r="U174" s="561"/>
      <c r="V174" s="561"/>
      <c r="W174" s="561"/>
      <c r="X174" s="561"/>
      <c r="Y174" s="561"/>
      <c r="Z174" s="561"/>
      <c r="AA174" s="561"/>
      <c r="AB174" s="561"/>
      <c r="AC174" s="561"/>
      <c r="AD174" s="587"/>
      <c r="AE174" s="36" t="str">
        <f>IF(AH174=0,"",IF(AI174=0,AQ174,IF(AJ174=0,AR174,"")))</f>
        <v/>
      </c>
      <c r="AF174" s="79" t="s">
        <v>109</v>
      </c>
      <c r="AG174" s="65">
        <f t="shared" si="7"/>
        <v>0</v>
      </c>
      <c r="AH174" s="65">
        <f>IF($AH$44=2,1,0)</f>
        <v>0</v>
      </c>
      <c r="AI174" s="65">
        <f>LEN(M174)</f>
        <v>0</v>
      </c>
      <c r="AJ174" s="65">
        <f>IFERROR(MATCH(M174,PL_書類_監督者要件_総合,0),0)</f>
        <v>0</v>
      </c>
      <c r="AQ174" s="65" t="s">
        <v>10180</v>
      </c>
      <c r="AR174" s="65" t="s">
        <v>10183</v>
      </c>
    </row>
    <row r="175" spans="2:45" ht="31.5" customHeight="1" x14ac:dyDescent="0.25">
      <c r="C175" s="585" t="s">
        <v>110</v>
      </c>
      <c r="D175" s="586"/>
      <c r="E175" s="586"/>
      <c r="F175" s="586"/>
      <c r="G175" s="586"/>
      <c r="H175" s="586"/>
      <c r="I175" s="586"/>
      <c r="J175" s="586"/>
      <c r="K175" s="586"/>
      <c r="L175" s="586"/>
      <c r="M175" s="561"/>
      <c r="N175" s="561"/>
      <c r="O175" s="561"/>
      <c r="P175" s="561"/>
      <c r="Q175" s="561"/>
      <c r="R175" s="561"/>
      <c r="S175" s="561"/>
      <c r="T175" s="561"/>
      <c r="U175" s="561"/>
      <c r="V175" s="561"/>
      <c r="W175" s="561"/>
      <c r="X175" s="561"/>
      <c r="Y175" s="561"/>
      <c r="Z175" s="561"/>
      <c r="AA175" s="561"/>
      <c r="AB175" s="561"/>
      <c r="AC175" s="561"/>
      <c r="AD175" s="587"/>
      <c r="AE175" s="36" t="str">
        <f>IF(AH175=0,"",IF(AI175=0,AQ175,IF(AJ175=0,AR175,"")))</f>
        <v/>
      </c>
      <c r="AF175" s="79" t="s">
        <v>109</v>
      </c>
      <c r="AG175" s="65">
        <f t="shared" si="7"/>
        <v>0</v>
      </c>
      <c r="AH175" s="65">
        <f>IF(AND(AI$30=1,AI$48=1,AM175=1),1,0)</f>
        <v>0</v>
      </c>
      <c r="AI175" s="65">
        <f>LEN(M175)</f>
        <v>0</v>
      </c>
      <c r="AJ175" s="65">
        <f>IFERROR(MATCH(M175,PL_書類_大学院,0),0)</f>
        <v>0</v>
      </c>
      <c r="AL175" s="65">
        <f>INT(AO105/12)</f>
        <v>0</v>
      </c>
      <c r="AM175" s="65">
        <f>IF(AH$44=3,IF(AL175&lt;AK$5,1,0),IF(AL175&lt;AJ$5,1,0))</f>
        <v>1</v>
      </c>
      <c r="AQ175" s="65" t="s">
        <v>10180</v>
      </c>
      <c r="AR175" s="65" t="s">
        <v>10183</v>
      </c>
    </row>
    <row r="176" spans="2:45" ht="31.5" x14ac:dyDescent="0.25">
      <c r="C176" s="585" t="s">
        <v>11511</v>
      </c>
      <c r="D176" s="586"/>
      <c r="E176" s="586"/>
      <c r="F176" s="586"/>
      <c r="G176" s="586"/>
      <c r="H176" s="586"/>
      <c r="I176" s="586"/>
      <c r="J176" s="586"/>
      <c r="K176" s="586"/>
      <c r="L176" s="586"/>
      <c r="M176" s="561"/>
      <c r="N176" s="561"/>
      <c r="O176" s="561"/>
      <c r="P176" s="561"/>
      <c r="Q176" s="561"/>
      <c r="R176" s="561"/>
      <c r="S176" s="561"/>
      <c r="T176" s="561"/>
      <c r="U176" s="561"/>
      <c r="V176" s="561"/>
      <c r="W176" s="561"/>
      <c r="X176" s="561"/>
      <c r="Y176" s="561"/>
      <c r="Z176" s="561"/>
      <c r="AA176" s="561"/>
      <c r="AB176" s="561"/>
      <c r="AC176" s="561"/>
      <c r="AD176" s="587"/>
      <c r="AE176" s="36" t="str">
        <f>IF(AH176=0,AQ176,IF(AI176=0,AR176,""))</f>
        <v>未選択です</v>
      </c>
      <c r="AF176" s="131" t="s">
        <v>11459</v>
      </c>
      <c r="AG176" s="65">
        <f t="shared" si="7"/>
        <v>1</v>
      </c>
      <c r="AH176" s="65">
        <f>LEN(M176)</f>
        <v>0</v>
      </c>
      <c r="AI176" s="65">
        <f>IFERROR(MATCH(M176,PL_書類_押印省略_総合,0),0)</f>
        <v>0</v>
      </c>
      <c r="AQ176" s="65" t="s">
        <v>10180</v>
      </c>
      <c r="AR176" s="65" t="s">
        <v>10183</v>
      </c>
    </row>
    <row r="177" spans="2:47" ht="31.5" customHeight="1" thickBot="1" x14ac:dyDescent="0.3">
      <c r="C177" s="588" t="s">
        <v>111</v>
      </c>
      <c r="D177" s="589"/>
      <c r="E177" s="589"/>
      <c r="F177" s="589"/>
      <c r="G177" s="589"/>
      <c r="H177" s="589"/>
      <c r="I177" s="589"/>
      <c r="J177" s="589"/>
      <c r="K177" s="589"/>
      <c r="L177" s="589"/>
      <c r="M177" s="590"/>
      <c r="N177" s="590"/>
      <c r="O177" s="590"/>
      <c r="P177" s="590"/>
      <c r="Q177" s="590"/>
      <c r="R177" s="590"/>
      <c r="S177" s="590"/>
      <c r="T177" s="590"/>
      <c r="U177" s="590"/>
      <c r="V177" s="590"/>
      <c r="W177" s="590"/>
      <c r="X177" s="590"/>
      <c r="Y177" s="590"/>
      <c r="Z177" s="590"/>
      <c r="AA177" s="590"/>
      <c r="AB177" s="590"/>
      <c r="AC177" s="590"/>
      <c r="AD177" s="591"/>
      <c r="AE177" s="36" t="str">
        <f>IF(AH177=0,"",IF(AI177=0,AQ177,IF(AJ177=0,AR177,IF(AK177=0,AR177,""))))</f>
        <v/>
      </c>
      <c r="AF177" s="79" t="s">
        <v>109</v>
      </c>
      <c r="AG177" s="65">
        <f t="shared" si="7"/>
        <v>0</v>
      </c>
      <c r="AH177" s="92">
        <f>SUM(AO47,AO39,AO43,AO60,AO63,AO72)</f>
        <v>0</v>
      </c>
      <c r="AI177" s="65">
        <f>LEN(M177)</f>
        <v>0</v>
      </c>
      <c r="AJ177" s="65">
        <f>IFERROR(MATCH(M177,PL_書類_氏名変更,0),0)</f>
        <v>0</v>
      </c>
      <c r="AK177" s="65">
        <f>IF(AND(AH177&gt;0,AJ177&gt;0),1,0)</f>
        <v>0</v>
      </c>
      <c r="AQ177" s="65" t="s">
        <v>10180</v>
      </c>
      <c r="AR177" s="65" t="s">
        <v>10183</v>
      </c>
    </row>
    <row r="179" spans="2:47" ht="24" customHeight="1" x14ac:dyDescent="0.25">
      <c r="AE179" s="121" t="str">
        <f>AE5</f>
        <v>エラーがあります。エラーを解消してください。</v>
      </c>
    </row>
    <row r="180" spans="2:47" ht="24" customHeight="1" x14ac:dyDescent="0.25">
      <c r="B180" s="133" t="s">
        <v>11462</v>
      </c>
    </row>
    <row r="181" spans="2:47" ht="24" customHeight="1" x14ac:dyDescent="0.25">
      <c r="B181" s="134" t="s">
        <v>11463</v>
      </c>
    </row>
    <row r="182" spans="2:47" ht="24" customHeight="1" x14ac:dyDescent="0.25">
      <c r="B182" s="135" t="s">
        <v>11464</v>
      </c>
    </row>
    <row r="183" spans="2:47" ht="24" customHeight="1" x14ac:dyDescent="0.25">
      <c r="B183" s="135" t="s">
        <v>11465</v>
      </c>
    </row>
    <row r="185" spans="2:47" ht="24" customHeight="1" x14ac:dyDescent="0.25">
      <c r="B185" s="77" t="s">
        <v>11461</v>
      </c>
      <c r="AE185" s="125" t="s">
        <v>30</v>
      </c>
      <c r="AF185" s="126" t="s">
        <v>83</v>
      </c>
    </row>
    <row r="186" spans="2:47" ht="24" customHeight="1" x14ac:dyDescent="0.25">
      <c r="C186" s="572" t="s">
        <v>99</v>
      </c>
      <c r="D186" s="573"/>
      <c r="E186" s="573"/>
      <c r="F186" s="573"/>
      <c r="G186" s="574"/>
      <c r="H186" s="554" t="s">
        <v>100</v>
      </c>
      <c r="I186" s="554"/>
      <c r="J186" s="555"/>
      <c r="K186" s="555"/>
      <c r="L186" s="555"/>
      <c r="M186" s="556"/>
      <c r="N186" s="557"/>
      <c r="O186" s="557"/>
      <c r="P186" s="129" t="s">
        <v>17</v>
      </c>
      <c r="Q186" s="557"/>
      <c r="R186" s="557"/>
      <c r="S186" s="129" t="s">
        <v>18</v>
      </c>
      <c r="T186" s="557"/>
      <c r="U186" s="557"/>
      <c r="V186" s="558" t="s">
        <v>104</v>
      </c>
      <c r="W186" s="559"/>
      <c r="X186" s="560" t="str">
        <f>IF(LEN(M186)=0,"",DATE(M186,AN186,AO186))</f>
        <v/>
      </c>
      <c r="Y186" s="560"/>
      <c r="Z186" s="560"/>
      <c r="AA186" s="560"/>
      <c r="AB186" s="560"/>
      <c r="AC186" s="560"/>
      <c r="AD186" s="560"/>
      <c r="AE186" s="36" t="str">
        <f>IF(AH186=0,"",IF(AI186=0,AQ186,IF(AJ186=0,AR186,IF(AK186=0,AS186,IF(AL186=0,AT186,"")))))</f>
        <v/>
      </c>
      <c r="AF186" s="79" t="s">
        <v>112</v>
      </c>
      <c r="AG186" s="65">
        <f t="shared" si="7"/>
        <v>0</v>
      </c>
      <c r="AH186" s="65">
        <f t="shared" ref="AH186:AH187" si="9">IF(AND(AI$176=1,AH$44=1),1,0)</f>
        <v>0</v>
      </c>
      <c r="AI186" s="65">
        <f>IF(OR(LEN(M186)=0,LEN(Q186)=0,LEN(T186)=0),0,1)</f>
        <v>0</v>
      </c>
      <c r="AJ186" s="65">
        <f>IF(T186&gt;AP186,0,1)</f>
        <v>1</v>
      </c>
      <c r="AK186" s="65">
        <f ca="1">IF(X186&gt;AI$5,1,0)</f>
        <v>1</v>
      </c>
      <c r="AL186" s="65">
        <f>IF(AND(AH$44=1,AN105=AL$5),IF(TEXT(X46,"mmdd")&gt;TEXT(X186,"mmdd"),0,1),1)</f>
        <v>1</v>
      </c>
      <c r="AN186" s="65">
        <f>IF(LEN(Q186)=0,1,Q186)</f>
        <v>1</v>
      </c>
      <c r="AO186" s="65">
        <f>IF(LEN(T186)=0,1,T186)</f>
        <v>1</v>
      </c>
      <c r="AP186" s="65">
        <f>IF(AND(ISNUMBER(M186),ISNUMBER(Q186)),DAY(DATE(M186,Q186+1,0)),31)</f>
        <v>31</v>
      </c>
      <c r="AQ186" s="65" t="s">
        <v>10184</v>
      </c>
      <c r="AR186" s="65" t="s">
        <v>10186</v>
      </c>
      <c r="AS186" s="65" t="s">
        <v>11262</v>
      </c>
      <c r="AT186" s="65" t="s">
        <v>11266</v>
      </c>
    </row>
    <row r="187" spans="2:47" ht="24" customHeight="1" x14ac:dyDescent="0.25">
      <c r="C187" s="575"/>
      <c r="D187" s="576"/>
      <c r="E187" s="576"/>
      <c r="F187" s="576"/>
      <c r="G187" s="577"/>
      <c r="H187" s="554" t="s">
        <v>93</v>
      </c>
      <c r="I187" s="554"/>
      <c r="J187" s="555"/>
      <c r="K187" s="555"/>
      <c r="L187" s="555"/>
      <c r="M187" s="561"/>
      <c r="N187" s="561"/>
      <c r="O187" s="561"/>
      <c r="P187" s="561"/>
      <c r="Q187" s="561"/>
      <c r="R187" s="561"/>
      <c r="S187" s="561"/>
      <c r="T187" s="561"/>
      <c r="U187" s="561"/>
      <c r="V187" s="561"/>
      <c r="W187" s="561"/>
      <c r="X187" s="561"/>
      <c r="Y187" s="561"/>
      <c r="Z187" s="561"/>
      <c r="AA187" s="561"/>
      <c r="AB187" s="561"/>
      <c r="AC187" s="561"/>
      <c r="AD187" s="561"/>
      <c r="AE187" s="36" t="str">
        <f>IF(AH187=0,"",IF(AI187=0,AQ187,IF(AI187&gt;30,AR187,IF(AJ187=0,AS187,""))))</f>
        <v/>
      </c>
      <c r="AF187" s="79" t="s">
        <v>11365</v>
      </c>
      <c r="AG187" s="65">
        <f t="shared" si="7"/>
        <v>0</v>
      </c>
      <c r="AH187" s="65">
        <f t="shared" si="9"/>
        <v>0</v>
      </c>
      <c r="AI187" s="65">
        <f>LEN(M187)</f>
        <v>0</v>
      </c>
      <c r="AJ187" s="65">
        <f>IF(M187=DBCS(M187),1,0)</f>
        <v>1</v>
      </c>
      <c r="AQ187" s="65" t="s">
        <v>10182</v>
      </c>
      <c r="AR187" s="93" t="str">
        <f>AI187&amp;"文字です。16文字以内にしてください。"</f>
        <v>0文字です。16文字以内にしてください。</v>
      </c>
      <c r="AS187" s="65" t="s">
        <v>11331</v>
      </c>
    </row>
    <row r="188" spans="2:47" ht="24" customHeight="1" x14ac:dyDescent="0.25">
      <c r="C188" s="575"/>
      <c r="D188" s="576"/>
      <c r="E188" s="576"/>
      <c r="F188" s="576"/>
      <c r="G188" s="577"/>
      <c r="H188" s="554" t="s">
        <v>96</v>
      </c>
      <c r="I188" s="554"/>
      <c r="J188" s="555"/>
      <c r="K188" s="555"/>
      <c r="L188" s="555"/>
      <c r="M188" s="848"/>
      <c r="N188" s="848"/>
      <c r="O188" s="848"/>
      <c r="P188" s="848"/>
      <c r="Q188" s="848"/>
      <c r="R188" s="848"/>
      <c r="S188" s="848"/>
      <c r="T188" s="848"/>
      <c r="U188" s="565"/>
      <c r="V188" s="565"/>
      <c r="W188" s="565"/>
      <c r="X188" s="565"/>
      <c r="Y188" s="565"/>
      <c r="Z188" s="565"/>
      <c r="AA188" s="565"/>
      <c r="AB188" s="565"/>
      <c r="AC188" s="565"/>
      <c r="AD188" s="565"/>
      <c r="AE188" s="36" t="str">
        <f>IF(AH188=0,"",IF(AI188=0,AQ188,""))</f>
        <v/>
      </c>
      <c r="AF188" s="120" t="s">
        <v>11466</v>
      </c>
      <c r="AG188" s="65">
        <f>IF(AE188="",0,IF(LEFT(AE188,4)="【注意】",0,1))</f>
        <v>0</v>
      </c>
      <c r="AH188" s="65">
        <f>IF(AND(AI$176=1,AH$44=1),1,0)</f>
        <v>0</v>
      </c>
      <c r="AI188" s="65">
        <f>IFERROR(MATCH(M188,PL03_部門名,0),0)</f>
        <v>0</v>
      </c>
      <c r="AJ188" s="65">
        <v>0</v>
      </c>
      <c r="AQ188" s="65" t="s">
        <v>10180</v>
      </c>
    </row>
    <row r="189" spans="2:47" ht="24" customHeight="1" x14ac:dyDescent="0.25">
      <c r="C189" s="575"/>
      <c r="D189" s="576"/>
      <c r="E189" s="576"/>
      <c r="F189" s="576"/>
      <c r="G189" s="577"/>
      <c r="H189" s="554" t="s">
        <v>53</v>
      </c>
      <c r="I189" s="554"/>
      <c r="J189" s="555"/>
      <c r="K189" s="555"/>
      <c r="L189" s="555"/>
      <c r="M189" s="846"/>
      <c r="N189" s="846"/>
      <c r="O189" s="846"/>
      <c r="P189" s="846"/>
      <c r="Q189" s="846"/>
      <c r="R189" s="846"/>
      <c r="S189" s="717"/>
      <c r="T189" s="717"/>
      <c r="U189" s="717"/>
      <c r="V189" s="717"/>
      <c r="W189" s="717"/>
      <c r="X189" s="717"/>
      <c r="Y189" s="717"/>
      <c r="Z189" s="717"/>
      <c r="AA189" s="717"/>
      <c r="AB189" s="717"/>
      <c r="AC189" s="717"/>
      <c r="AD189" s="717"/>
      <c r="AE189" s="36" t="str">
        <f>IF(AI189=0,"",IF(AJ189=0,AQ189,""))</f>
        <v/>
      </c>
      <c r="AF189" s="120" t="s">
        <v>11410</v>
      </c>
      <c r="AG189" s="65">
        <f>IF(AE189="",0,IF(LEFT(AE189,4)="【注意】",0,1))</f>
        <v>0</v>
      </c>
      <c r="AH189" s="65">
        <f t="shared" ref="AH189:AH193" si="10">IF(AND(AI$176=1,AH$44=1),1,0)</f>
        <v>0</v>
      </c>
      <c r="AI189" s="65">
        <f>IF(AND($AL$5&gt;0,$AH$44=1),1,0)</f>
        <v>0</v>
      </c>
      <c r="AJ189" s="65">
        <f>LEN(M189)</f>
        <v>0</v>
      </c>
      <c r="AM189" s="65">
        <v>0</v>
      </c>
      <c r="AP189" s="65">
        <f>MAX_技術士登録番号+1000</f>
        <v>97494</v>
      </c>
      <c r="AQ189" s="65" t="s">
        <v>10182</v>
      </c>
    </row>
    <row r="190" spans="2:47" ht="24" customHeight="1" x14ac:dyDescent="0.25">
      <c r="C190" s="575"/>
      <c r="D190" s="576"/>
      <c r="E190" s="576"/>
      <c r="F190" s="576"/>
      <c r="G190" s="577"/>
      <c r="H190" s="554" t="s">
        <v>98</v>
      </c>
      <c r="I190" s="554"/>
      <c r="J190" s="555"/>
      <c r="K190" s="555"/>
      <c r="L190" s="555"/>
      <c r="M190" s="561"/>
      <c r="N190" s="561"/>
      <c r="O190" s="561"/>
      <c r="P190" s="561"/>
      <c r="Q190" s="561"/>
      <c r="R190" s="561"/>
      <c r="S190" s="561"/>
      <c r="T190" s="561"/>
      <c r="U190" s="561"/>
      <c r="V190" s="561"/>
      <c r="W190" s="561"/>
      <c r="X190" s="561"/>
      <c r="Y190" s="561"/>
      <c r="Z190" s="561"/>
      <c r="AA190" s="561"/>
      <c r="AB190" s="561"/>
      <c r="AC190" s="561"/>
      <c r="AD190" s="561"/>
      <c r="AE190" s="36" t="str">
        <f>IF(AH190=0,"",IF(AI190=0,AQ190,IF(AI190&gt;AJ190,AR190,IF(AK190=0,AS190,IF(AL190=0,AT190,IF(AM190=0,AU190,""))))))</f>
        <v/>
      </c>
      <c r="AF190" s="120" t="s">
        <v>11385</v>
      </c>
      <c r="AG190" s="65">
        <f>IF(AE190="",0,IF(LEFT(AE190,4)="【注意】",0,1))</f>
        <v>0</v>
      </c>
      <c r="AH190" s="65">
        <f t="shared" si="10"/>
        <v>0</v>
      </c>
      <c r="AI190" s="65">
        <f>LEN(M190)</f>
        <v>0</v>
      </c>
      <c r="AJ190" s="114">
        <v>20</v>
      </c>
      <c r="AK190" s="114">
        <v>0</v>
      </c>
      <c r="AL190" s="71">
        <f>IF(AJ190=40,1,IF(M190=DBCS(M190),1,0))</f>
        <v>1</v>
      </c>
      <c r="AM190" s="65">
        <f>IF(SUBSTITUTE(ASC(M190)," ","")=SUBSTITUTE(ASC($H$13)," ",""),0,1)</f>
        <v>0</v>
      </c>
      <c r="AQ190" s="65" t="s">
        <v>10182</v>
      </c>
      <c r="AR190" s="93" t="str">
        <f>AI190&amp;"文字です。"&amp;AJ190&amp;"文字以内にしてください。"</f>
        <v>0文字です。20文字以内にしてください。</v>
      </c>
      <c r="AS190" s="65" t="s">
        <v>10187</v>
      </c>
      <c r="AT190" s="65" t="s">
        <v>11331</v>
      </c>
      <c r="AU190" s="65" t="s">
        <v>11281</v>
      </c>
    </row>
    <row r="191" spans="2:47" ht="24" customHeight="1" x14ac:dyDescent="0.25">
      <c r="C191" s="575"/>
      <c r="D191" s="576"/>
      <c r="E191" s="576"/>
      <c r="F191" s="576"/>
      <c r="G191" s="577"/>
      <c r="H191" s="553" t="s">
        <v>35</v>
      </c>
      <c r="I191" s="553"/>
      <c r="J191" s="553"/>
      <c r="K191" s="553"/>
      <c r="L191" s="553"/>
      <c r="M191" s="562"/>
      <c r="N191" s="563"/>
      <c r="O191" s="563"/>
      <c r="P191" s="82" t="s">
        <v>27</v>
      </c>
      <c r="Q191" s="563"/>
      <c r="R191" s="563"/>
      <c r="S191" s="563"/>
      <c r="T191" s="82" t="s">
        <v>27</v>
      </c>
      <c r="U191" s="563"/>
      <c r="V191" s="563"/>
      <c r="W191" s="564"/>
      <c r="X191" s="565"/>
      <c r="Y191" s="565"/>
      <c r="Z191" s="565"/>
      <c r="AA191" s="565"/>
      <c r="AB191" s="565"/>
      <c r="AC191" s="565"/>
      <c r="AD191" s="565"/>
      <c r="AE191" s="36" t="str">
        <f>IF(AH191=0,"",IF(AI191=0,AQ191,IF(AJ191=0,AR191,"")))</f>
        <v/>
      </c>
      <c r="AF191" s="79" t="s">
        <v>38</v>
      </c>
      <c r="AG191" s="65">
        <f t="shared" si="7"/>
        <v>0</v>
      </c>
      <c r="AH191" s="65">
        <f t="shared" si="10"/>
        <v>0</v>
      </c>
      <c r="AI191" s="65">
        <f>IF(OR(LEN(M191)=0,LEN(Q191)=0,LEN(U191)=0),0,1)</f>
        <v>0</v>
      </c>
      <c r="AJ191" s="114">
        <v>0</v>
      </c>
      <c r="AQ191" s="65" t="s">
        <v>10184</v>
      </c>
      <c r="AR191" s="65" t="s">
        <v>11156</v>
      </c>
    </row>
    <row r="192" spans="2:47" ht="24" customHeight="1" x14ac:dyDescent="0.25">
      <c r="C192" s="575"/>
      <c r="D192" s="576"/>
      <c r="E192" s="576"/>
      <c r="F192" s="576"/>
      <c r="G192" s="577"/>
      <c r="H192" s="553" t="s">
        <v>36</v>
      </c>
      <c r="I192" s="553"/>
      <c r="J192" s="553"/>
      <c r="K192" s="553"/>
      <c r="L192" s="553"/>
      <c r="M192" s="543"/>
      <c r="N192" s="544"/>
      <c r="O192" s="544"/>
      <c r="P192" s="544"/>
      <c r="Q192" s="544"/>
      <c r="R192" s="544"/>
      <c r="S192" s="544"/>
      <c r="T192" s="544"/>
      <c r="U192" s="544"/>
      <c r="V192" s="544"/>
      <c r="W192" s="94" t="s">
        <v>11314</v>
      </c>
      <c r="X192" s="545"/>
      <c r="Y192" s="545"/>
      <c r="Z192" s="545"/>
      <c r="AA192" s="545"/>
      <c r="AB192" s="545"/>
      <c r="AC192" s="545"/>
      <c r="AD192" s="581"/>
      <c r="AE192" s="95" t="str">
        <f>IF(AH192=0,"",IF(AI192=0,AQ192,IF(AJ192&gt;32,AR192,IF(AK192&gt;50,AS192,IF(AK192&lt;&gt;AL192,AT192,IF(AM192=0,AU192,""))))))</f>
        <v/>
      </c>
      <c r="AF192" s="79" t="s">
        <v>11340</v>
      </c>
      <c r="AG192" s="65">
        <f t="shared" si="7"/>
        <v>0</v>
      </c>
      <c r="AH192" s="65">
        <f t="shared" si="10"/>
        <v>0</v>
      </c>
      <c r="AI192" s="65">
        <f>IF(OR(LEN(M192)=0,LEN(X192)=0),0,1)</f>
        <v>0</v>
      </c>
      <c r="AJ192" s="65">
        <f>LEN(M192)</f>
        <v>0</v>
      </c>
      <c r="AK192" s="69">
        <f>LEN(M192)+LEN(X192)+1</f>
        <v>1</v>
      </c>
      <c r="AL192" s="69">
        <f>LENB(M192)+LENB(X192)+1</f>
        <v>1</v>
      </c>
      <c r="AM192" s="114">
        <v>0</v>
      </c>
      <c r="AQ192" s="65" t="s">
        <v>10184</v>
      </c>
      <c r="AR192" s="93" t="str">
        <f>"@の前の文字数が"&amp;AJ192&amp;"文字です。32文字以内にしてください。"</f>
        <v>@の前の文字数が0文字です。32文字以内にしてください。</v>
      </c>
      <c r="AS192" s="93" t="str">
        <f>AK192&amp;"文字です。50文字以内にしてください。"</f>
        <v>1文字です。50文字以内にしてください。</v>
      </c>
      <c r="AT192" s="65" t="s">
        <v>11158</v>
      </c>
      <c r="AU192" s="65" t="s">
        <v>11159</v>
      </c>
    </row>
    <row r="193" spans="3:47" ht="24" customHeight="1" x14ac:dyDescent="0.25">
      <c r="C193" s="578"/>
      <c r="D193" s="579"/>
      <c r="E193" s="579"/>
      <c r="F193" s="579"/>
      <c r="G193" s="580"/>
      <c r="H193" s="553" t="s">
        <v>37</v>
      </c>
      <c r="I193" s="553"/>
      <c r="J193" s="553"/>
      <c r="K193" s="553"/>
      <c r="L193" s="553"/>
      <c r="M193" s="543"/>
      <c r="N193" s="544"/>
      <c r="O193" s="544"/>
      <c r="P193" s="544"/>
      <c r="Q193" s="544"/>
      <c r="R193" s="544"/>
      <c r="S193" s="544"/>
      <c r="T193" s="544"/>
      <c r="U193" s="544"/>
      <c r="V193" s="544"/>
      <c r="W193" s="94" t="s">
        <v>11314</v>
      </c>
      <c r="X193" s="545"/>
      <c r="Y193" s="545"/>
      <c r="Z193" s="545"/>
      <c r="AA193" s="545"/>
      <c r="AB193" s="545"/>
      <c r="AC193" s="545"/>
      <c r="AD193" s="581"/>
      <c r="AE193" s="95" t="str">
        <f>IF(AH193=0,"",IF(AI193=0,AQ193,IF(AJ193=0,AR193,"")))</f>
        <v/>
      </c>
      <c r="AF193" s="79" t="s">
        <v>39</v>
      </c>
      <c r="AG193" s="65">
        <f t="shared" si="7"/>
        <v>0</v>
      </c>
      <c r="AH193" s="65">
        <f t="shared" si="10"/>
        <v>0</v>
      </c>
      <c r="AI193" s="65">
        <f>IF(OR(LEN(M193)=0,LEN(X193)=0),0,1)</f>
        <v>0</v>
      </c>
      <c r="AJ193" s="65">
        <f>IF(AND(M192=M193,X192=X193),1,0)</f>
        <v>1</v>
      </c>
      <c r="AQ193" s="65" t="s">
        <v>10184</v>
      </c>
      <c r="AR193" s="65" t="s">
        <v>11157</v>
      </c>
    </row>
    <row r="194" spans="3:47" ht="24" customHeight="1" x14ac:dyDescent="0.25">
      <c r="C194" s="572" t="s">
        <v>10169</v>
      </c>
      <c r="D194" s="573"/>
      <c r="E194" s="573"/>
      <c r="F194" s="573"/>
      <c r="G194" s="574"/>
      <c r="H194" s="554" t="s">
        <v>100</v>
      </c>
      <c r="I194" s="554"/>
      <c r="J194" s="555"/>
      <c r="K194" s="555"/>
      <c r="L194" s="555"/>
      <c r="M194" s="556"/>
      <c r="N194" s="557"/>
      <c r="O194" s="557"/>
      <c r="P194" s="129" t="s">
        <v>17</v>
      </c>
      <c r="Q194" s="557"/>
      <c r="R194" s="557"/>
      <c r="S194" s="129" t="s">
        <v>18</v>
      </c>
      <c r="T194" s="557"/>
      <c r="U194" s="557"/>
      <c r="V194" s="558" t="s">
        <v>104</v>
      </c>
      <c r="W194" s="559"/>
      <c r="X194" s="560" t="str">
        <f>IF(LEN(M194)=0,"",DATE(M194,AN194,AO194))</f>
        <v/>
      </c>
      <c r="Y194" s="560"/>
      <c r="Z194" s="560"/>
      <c r="AA194" s="560"/>
      <c r="AB194" s="560"/>
      <c r="AC194" s="560"/>
      <c r="AD194" s="560"/>
      <c r="AE194" s="36" t="str">
        <f>IF(AH194=0,"",IF(AI194=0,AQ194,IF(AJ194=0,AR194,IF(AK194=0,AS194,""))))</f>
        <v/>
      </c>
      <c r="AF194" s="79" t="s">
        <v>112</v>
      </c>
      <c r="AG194" s="65">
        <f t="shared" si="7"/>
        <v>0</v>
      </c>
      <c r="AH194" s="65">
        <f t="shared" ref="AH194:AH195" si="11">IF(AND(AI$176=1,AH$44=2),1,0)</f>
        <v>0</v>
      </c>
      <c r="AI194" s="65">
        <f>IF(OR(LEN(M194)=0,LEN(Q194)=0,LEN(T194)=0),0,1)</f>
        <v>0</v>
      </c>
      <c r="AJ194" s="65">
        <f>IF(T194&gt;AP194,0,1)</f>
        <v>1</v>
      </c>
      <c r="AK194" s="65">
        <f ca="1">IF(X194&gt;AI$5,1,0)</f>
        <v>1</v>
      </c>
      <c r="AN194" s="65">
        <f>IF(LEN(Q194)=0,1,Q194)</f>
        <v>1</v>
      </c>
      <c r="AO194" s="65">
        <f>IF(LEN(T194)=0,1,T194)</f>
        <v>1</v>
      </c>
      <c r="AP194" s="65">
        <f>IF(AND(ISNUMBER(M194),ISNUMBER(Q194)),DAY(DATE(M194,Q194+1,0)),31)</f>
        <v>31</v>
      </c>
      <c r="AQ194" s="65" t="s">
        <v>10184</v>
      </c>
      <c r="AR194" s="65" t="s">
        <v>10186</v>
      </c>
      <c r="AS194" s="65" t="s">
        <v>11262</v>
      </c>
    </row>
    <row r="195" spans="3:47" ht="24" customHeight="1" x14ac:dyDescent="0.25">
      <c r="C195" s="575"/>
      <c r="D195" s="576"/>
      <c r="E195" s="576"/>
      <c r="F195" s="576"/>
      <c r="G195" s="577"/>
      <c r="H195" s="554" t="s">
        <v>93</v>
      </c>
      <c r="I195" s="554"/>
      <c r="J195" s="555"/>
      <c r="K195" s="555"/>
      <c r="L195" s="555"/>
      <c r="M195" s="561"/>
      <c r="N195" s="561"/>
      <c r="O195" s="561"/>
      <c r="P195" s="561"/>
      <c r="Q195" s="561"/>
      <c r="R195" s="561"/>
      <c r="S195" s="561"/>
      <c r="T195" s="561"/>
      <c r="U195" s="561"/>
      <c r="V195" s="561"/>
      <c r="W195" s="561"/>
      <c r="X195" s="561"/>
      <c r="Y195" s="561"/>
      <c r="Z195" s="561"/>
      <c r="AA195" s="561"/>
      <c r="AB195" s="561"/>
      <c r="AC195" s="561"/>
      <c r="AD195" s="561"/>
      <c r="AE195" s="36" t="str">
        <f>IF(AH195=0,"",IF(AI195=0,AQ195,IF(AI195&gt;30,AR195,IF(AJ195=0,AS195,""))))</f>
        <v/>
      </c>
      <c r="AF195" s="79" t="s">
        <v>11365</v>
      </c>
      <c r="AG195" s="65">
        <f t="shared" si="7"/>
        <v>0</v>
      </c>
      <c r="AH195" s="65">
        <f t="shared" si="11"/>
        <v>0</v>
      </c>
      <c r="AI195" s="65">
        <f>LEN(M195)</f>
        <v>0</v>
      </c>
      <c r="AJ195" s="65">
        <v>20</v>
      </c>
      <c r="AK195" s="65">
        <v>0</v>
      </c>
      <c r="AQ195" s="65" t="s">
        <v>10182</v>
      </c>
      <c r="AR195" s="93" t="str">
        <f>AI195&amp;"文字です。16文字以内にしてください。"</f>
        <v>0文字です。16文字以内にしてください。</v>
      </c>
      <c r="AS195" s="65" t="s">
        <v>11331</v>
      </c>
    </row>
    <row r="196" spans="3:47" ht="24" customHeight="1" x14ac:dyDescent="0.25">
      <c r="C196" s="575"/>
      <c r="D196" s="576"/>
      <c r="E196" s="576"/>
      <c r="F196" s="576"/>
      <c r="G196" s="577"/>
      <c r="H196" s="554" t="s">
        <v>11368</v>
      </c>
      <c r="I196" s="554"/>
      <c r="J196" s="555"/>
      <c r="K196" s="555"/>
      <c r="L196" s="555"/>
      <c r="M196" s="847"/>
      <c r="N196" s="847"/>
      <c r="O196" s="847"/>
      <c r="P196" s="847"/>
      <c r="Q196" s="847"/>
      <c r="R196" s="847"/>
      <c r="S196" s="847"/>
      <c r="T196" s="847"/>
      <c r="U196" s="565"/>
      <c r="V196" s="565"/>
      <c r="W196" s="565"/>
      <c r="X196" s="565"/>
      <c r="Y196" s="565"/>
      <c r="Z196" s="565"/>
      <c r="AA196" s="565"/>
      <c r="AB196" s="565"/>
      <c r="AC196" s="565"/>
      <c r="AD196" s="565"/>
      <c r="AE196" s="36" t="str">
        <f>IF(AH196=0,"",IF(AI196=0,AQ196,IF(AI196&gt;10,AR196,IF(AJ196=0,AS196,""))))</f>
        <v/>
      </c>
      <c r="AF196" s="136" t="s">
        <v>11467</v>
      </c>
      <c r="AG196" s="65">
        <f>IF(AE196="",0,IF(LEFT(AE196,4)="【注意】",0,1))</f>
        <v>0</v>
      </c>
      <c r="AH196" s="65">
        <f>IF(AND(AI$176=1,AH$44=2),1,0)</f>
        <v>0</v>
      </c>
      <c r="AI196" s="65">
        <f>LEN(M196)</f>
        <v>0</v>
      </c>
      <c r="AJ196" s="65">
        <f>IF(M196=DBCS(M196),1,0)</f>
        <v>1</v>
      </c>
      <c r="AQ196" s="65" t="s">
        <v>10182</v>
      </c>
      <c r="AR196" s="93" t="str">
        <f>AI196&amp;"文字です。16文字以内にしてください。"</f>
        <v>0文字です。16文字以内にしてください。</v>
      </c>
      <c r="AS196" s="65" t="s">
        <v>11331</v>
      </c>
    </row>
    <row r="197" spans="3:47" ht="24" customHeight="1" x14ac:dyDescent="0.25">
      <c r="C197" s="575"/>
      <c r="D197" s="576"/>
      <c r="E197" s="576"/>
      <c r="F197" s="576"/>
      <c r="G197" s="577"/>
      <c r="H197" s="554" t="s">
        <v>11369</v>
      </c>
      <c r="I197" s="554"/>
      <c r="J197" s="555"/>
      <c r="K197" s="555"/>
      <c r="L197" s="555"/>
      <c r="M197" s="561"/>
      <c r="N197" s="561"/>
      <c r="O197" s="561"/>
      <c r="P197" s="561"/>
      <c r="Q197" s="561"/>
      <c r="R197" s="561"/>
      <c r="S197" s="561"/>
      <c r="T197" s="561"/>
      <c r="U197" s="561"/>
      <c r="V197" s="561"/>
      <c r="W197" s="561"/>
      <c r="X197" s="561"/>
      <c r="Y197" s="561"/>
      <c r="Z197" s="561"/>
      <c r="AA197" s="561"/>
      <c r="AB197" s="561"/>
      <c r="AC197" s="561"/>
      <c r="AD197" s="561"/>
      <c r="AE197" s="36" t="str">
        <f>IF(AH197=0,"",IF(AI197=0,AQ197,IF(AI197&gt;AJ197,AR197,IF(AK197=0,AS197,IF(AL197=0,AT197,IF(AM197=0,AU197,""))))))</f>
        <v/>
      </c>
      <c r="AF197" s="120" t="s">
        <v>11386</v>
      </c>
      <c r="AG197" s="65">
        <f>IF(AE197="",0,IF(LEFT(AE197,4)="【注意】",0,1))</f>
        <v>0</v>
      </c>
      <c r="AH197" s="65">
        <f t="shared" ref="AH197:AH200" si="12">IF(AND(AI$176=1,AH$44=2),1,0)</f>
        <v>0</v>
      </c>
      <c r="AI197" s="65">
        <f>LEN(M197)</f>
        <v>0</v>
      </c>
      <c r="AJ197" s="114">
        <v>20</v>
      </c>
      <c r="AK197" s="114">
        <v>0</v>
      </c>
      <c r="AL197" s="71">
        <f>IF(AJ197=40,1,IF(M197=DBCS(M197),1,0))</f>
        <v>1</v>
      </c>
      <c r="AM197" s="65">
        <f>IF(SUBSTITUTE(ASC(M197)," ","")=SUBSTITUTE(ASC($H$13)," ",""),0,1)</f>
        <v>0</v>
      </c>
      <c r="AQ197" s="65" t="s">
        <v>10182</v>
      </c>
      <c r="AR197" s="93" t="str">
        <f>AI197&amp;"文字です。"&amp;AJ197&amp;"文字以内にしてください。"</f>
        <v>0文字です。20文字以内にしてください。</v>
      </c>
      <c r="AS197" s="65" t="s">
        <v>10187</v>
      </c>
      <c r="AT197" s="65" t="s">
        <v>11331</v>
      </c>
      <c r="AU197" s="65" t="s">
        <v>11281</v>
      </c>
    </row>
    <row r="198" spans="3:47" ht="24" customHeight="1" x14ac:dyDescent="0.25">
      <c r="C198" s="575"/>
      <c r="D198" s="576"/>
      <c r="E198" s="576"/>
      <c r="F198" s="576"/>
      <c r="G198" s="577"/>
      <c r="H198" s="553" t="s">
        <v>35</v>
      </c>
      <c r="I198" s="553"/>
      <c r="J198" s="553"/>
      <c r="K198" s="553"/>
      <c r="L198" s="553"/>
      <c r="M198" s="562"/>
      <c r="N198" s="563"/>
      <c r="O198" s="563"/>
      <c r="P198" s="82" t="s">
        <v>27</v>
      </c>
      <c r="Q198" s="563"/>
      <c r="R198" s="563"/>
      <c r="S198" s="563"/>
      <c r="T198" s="82" t="s">
        <v>27</v>
      </c>
      <c r="U198" s="563"/>
      <c r="V198" s="563"/>
      <c r="W198" s="564"/>
      <c r="X198" s="565"/>
      <c r="Y198" s="565"/>
      <c r="Z198" s="565"/>
      <c r="AA198" s="565"/>
      <c r="AB198" s="565"/>
      <c r="AC198" s="565"/>
      <c r="AD198" s="565"/>
      <c r="AE198" s="36" t="str">
        <f>IF(AH198=0,"",IF(AI198=0,AQ198,IF(AJ198=0,AR198,"")))</f>
        <v/>
      </c>
      <c r="AF198" s="79" t="s">
        <v>38</v>
      </c>
      <c r="AG198" s="65">
        <f t="shared" si="7"/>
        <v>0</v>
      </c>
      <c r="AH198" s="65">
        <f t="shared" si="12"/>
        <v>0</v>
      </c>
      <c r="AI198" s="65">
        <f>IF(OR(LEN(M198)=0,LEN(Q198)=0,LEN(U198)=0),0,1)</f>
        <v>0</v>
      </c>
      <c r="AJ198" s="114">
        <v>0</v>
      </c>
      <c r="AQ198" s="65" t="s">
        <v>10184</v>
      </c>
      <c r="AR198" s="65" t="s">
        <v>11156</v>
      </c>
    </row>
    <row r="199" spans="3:47" ht="24" customHeight="1" x14ac:dyDescent="0.25">
      <c r="C199" s="575"/>
      <c r="D199" s="576"/>
      <c r="E199" s="576"/>
      <c r="F199" s="576"/>
      <c r="G199" s="577"/>
      <c r="H199" s="553" t="s">
        <v>36</v>
      </c>
      <c r="I199" s="553"/>
      <c r="J199" s="553"/>
      <c r="K199" s="553"/>
      <c r="L199" s="553"/>
      <c r="M199" s="543"/>
      <c r="N199" s="544"/>
      <c r="O199" s="544"/>
      <c r="P199" s="544"/>
      <c r="Q199" s="544"/>
      <c r="R199" s="544"/>
      <c r="S199" s="544"/>
      <c r="T199" s="544"/>
      <c r="U199" s="544"/>
      <c r="V199" s="544"/>
      <c r="W199" s="94" t="s">
        <v>11314</v>
      </c>
      <c r="X199" s="545"/>
      <c r="Y199" s="545"/>
      <c r="Z199" s="545"/>
      <c r="AA199" s="545"/>
      <c r="AB199" s="545"/>
      <c r="AC199" s="545"/>
      <c r="AD199" s="581"/>
      <c r="AE199" s="95" t="str">
        <f>IF(AH199=0,"",IF(AI199=0,AQ199,IF(AJ199&gt;32,AR199,IF(AK199&gt;50,AS199,IF(AK199&lt;&gt;AL199,AT199,IF(AM199=0,AU199,""))))))</f>
        <v/>
      </c>
      <c r="AF199" s="79" t="s">
        <v>11340</v>
      </c>
      <c r="AG199" s="65">
        <f t="shared" si="7"/>
        <v>0</v>
      </c>
      <c r="AH199" s="65">
        <f t="shared" si="12"/>
        <v>0</v>
      </c>
      <c r="AI199" s="65">
        <f>IF(OR(LEN(M199)=0,LEN(X199)=0),0,1)</f>
        <v>0</v>
      </c>
      <c r="AJ199" s="65">
        <f>LEN(M199)</f>
        <v>0</v>
      </c>
      <c r="AK199" s="69">
        <f>LEN(M199)+LEN(X199)+1</f>
        <v>1</v>
      </c>
      <c r="AL199" s="69">
        <f>LENB(M199)+LENB(X199)+1</f>
        <v>1</v>
      </c>
      <c r="AM199" s="114">
        <v>0</v>
      </c>
      <c r="AQ199" s="65" t="s">
        <v>10184</v>
      </c>
      <c r="AR199" s="93" t="str">
        <f>"@の前の文字数が"&amp;AJ199&amp;"文字です。32文字以内にしてください。"</f>
        <v>@の前の文字数が0文字です。32文字以内にしてください。</v>
      </c>
      <c r="AS199" s="93" t="str">
        <f>AK199&amp;"文字です。50文字以内にしてください。"</f>
        <v>1文字です。50文字以内にしてください。</v>
      </c>
      <c r="AT199" s="65" t="s">
        <v>11158</v>
      </c>
      <c r="AU199" s="65" t="s">
        <v>11159</v>
      </c>
    </row>
    <row r="200" spans="3:47" ht="24" customHeight="1" x14ac:dyDescent="0.25">
      <c r="C200" s="578"/>
      <c r="D200" s="579"/>
      <c r="E200" s="579"/>
      <c r="F200" s="579"/>
      <c r="G200" s="580"/>
      <c r="H200" s="553" t="s">
        <v>37</v>
      </c>
      <c r="I200" s="553"/>
      <c r="J200" s="553"/>
      <c r="K200" s="553"/>
      <c r="L200" s="553"/>
      <c r="M200" s="543"/>
      <c r="N200" s="544"/>
      <c r="O200" s="544"/>
      <c r="P200" s="544"/>
      <c r="Q200" s="544"/>
      <c r="R200" s="544"/>
      <c r="S200" s="544"/>
      <c r="T200" s="544"/>
      <c r="U200" s="544"/>
      <c r="V200" s="544"/>
      <c r="W200" s="94" t="s">
        <v>11314</v>
      </c>
      <c r="X200" s="545"/>
      <c r="Y200" s="545"/>
      <c r="Z200" s="545"/>
      <c r="AA200" s="545"/>
      <c r="AB200" s="545"/>
      <c r="AC200" s="545"/>
      <c r="AD200" s="581"/>
      <c r="AE200" s="95" t="str">
        <f>IF(AH200=0,"",IF(AI200=0,AQ200,IF(AJ200=0,AR200,"")))</f>
        <v/>
      </c>
      <c r="AF200" s="79" t="s">
        <v>39</v>
      </c>
      <c r="AG200" s="65">
        <f t="shared" si="7"/>
        <v>0</v>
      </c>
      <c r="AH200" s="65">
        <f t="shared" si="12"/>
        <v>0</v>
      </c>
      <c r="AI200" s="65">
        <f>IF(OR(LEN(M200)=0,LEN(X200)=0),0,1)</f>
        <v>0</v>
      </c>
      <c r="AJ200" s="65">
        <f>IF(AND(M199=M200,X199=X200),1,0)</f>
        <v>1</v>
      </c>
      <c r="AQ200" s="65" t="s">
        <v>10184</v>
      </c>
      <c r="AR200" s="65" t="s">
        <v>11157</v>
      </c>
    </row>
    <row r="201" spans="3:47" ht="24" customHeight="1" x14ac:dyDescent="0.25">
      <c r="C201" s="572" t="s">
        <v>10170</v>
      </c>
      <c r="D201" s="573"/>
      <c r="E201" s="573"/>
      <c r="F201" s="573"/>
      <c r="G201" s="574"/>
      <c r="H201" s="554" t="s">
        <v>100</v>
      </c>
      <c r="I201" s="554"/>
      <c r="J201" s="555"/>
      <c r="K201" s="555"/>
      <c r="L201" s="555"/>
      <c r="M201" s="556"/>
      <c r="N201" s="557"/>
      <c r="O201" s="557"/>
      <c r="P201" s="129" t="s">
        <v>17</v>
      </c>
      <c r="Q201" s="557"/>
      <c r="R201" s="557"/>
      <c r="S201" s="129" t="s">
        <v>18</v>
      </c>
      <c r="T201" s="557"/>
      <c r="U201" s="557"/>
      <c r="V201" s="558" t="s">
        <v>104</v>
      </c>
      <c r="W201" s="559"/>
      <c r="X201" s="560" t="str">
        <f>IF(LEN(M201)=0,"",DATE(M201,AN201,AO201))</f>
        <v/>
      </c>
      <c r="Y201" s="560"/>
      <c r="Z201" s="560"/>
      <c r="AA201" s="560"/>
      <c r="AB201" s="560"/>
      <c r="AC201" s="560"/>
      <c r="AD201" s="560"/>
      <c r="AE201" s="36" t="str">
        <f>IF(AH201=0,"",IF(AI201=0,AQ201,IF(AJ201=0,AR201,IF(AK201=0,AS201,""))))</f>
        <v/>
      </c>
      <c r="AF201" s="79" t="s">
        <v>112</v>
      </c>
      <c r="AG201" s="65">
        <f t="shared" si="7"/>
        <v>0</v>
      </c>
      <c r="AH201" s="65">
        <f t="shared" ref="AH201:AH202" si="13">IF(AND(AI$176=1,AH$44=3),1,0)</f>
        <v>0</v>
      </c>
      <c r="AI201" s="65">
        <f>IF(OR(LEN(M201)=0,LEN(Q201)=0,LEN(T201)=0),0,1)</f>
        <v>0</v>
      </c>
      <c r="AJ201" s="65">
        <f>IF(T201&gt;AP201,0,1)</f>
        <v>1</v>
      </c>
      <c r="AK201" s="65">
        <f ca="1">IF(X201&gt;AI$5,1,0)</f>
        <v>1</v>
      </c>
      <c r="AN201" s="65">
        <f>IF(LEN(Q201)=0,1,Q201)</f>
        <v>1</v>
      </c>
      <c r="AO201" s="65">
        <f>IF(LEN(T201)=0,1,T201)</f>
        <v>1</v>
      </c>
      <c r="AP201" s="65">
        <f>IF(AND(ISNUMBER(M201),ISNUMBER(Q201)),DAY(DATE(M201,Q201+1,0)),31)</f>
        <v>31</v>
      </c>
      <c r="AQ201" s="65" t="s">
        <v>10184</v>
      </c>
      <c r="AR201" s="65" t="s">
        <v>10186</v>
      </c>
      <c r="AS201" s="65" t="s">
        <v>11262</v>
      </c>
    </row>
    <row r="202" spans="3:47" ht="24" customHeight="1" x14ac:dyDescent="0.25">
      <c r="C202" s="575"/>
      <c r="D202" s="576"/>
      <c r="E202" s="576"/>
      <c r="F202" s="576"/>
      <c r="G202" s="577"/>
      <c r="H202" s="554" t="s">
        <v>93</v>
      </c>
      <c r="I202" s="554"/>
      <c r="J202" s="555"/>
      <c r="K202" s="555"/>
      <c r="L202" s="555"/>
      <c r="M202" s="561"/>
      <c r="N202" s="561"/>
      <c r="O202" s="561"/>
      <c r="P202" s="561"/>
      <c r="Q202" s="561"/>
      <c r="R202" s="561"/>
      <c r="S202" s="561"/>
      <c r="T202" s="561"/>
      <c r="U202" s="561"/>
      <c r="V202" s="561"/>
      <c r="W202" s="561"/>
      <c r="X202" s="561"/>
      <c r="Y202" s="561"/>
      <c r="Z202" s="561"/>
      <c r="AA202" s="561"/>
      <c r="AB202" s="561"/>
      <c r="AC202" s="561"/>
      <c r="AD202" s="561"/>
      <c r="AE202" s="36" t="str">
        <f>IF(AH202=0,"",IF(AI202=0,AQ202,IF(AI202&gt;30,AR202,IF(AJ202=0,AS202,""))))</f>
        <v/>
      </c>
      <c r="AF202" s="79" t="s">
        <v>11365</v>
      </c>
      <c r="AG202" s="65">
        <f t="shared" si="7"/>
        <v>0</v>
      </c>
      <c r="AH202" s="65">
        <f t="shared" si="13"/>
        <v>0</v>
      </c>
      <c r="AI202" s="65">
        <f>LEN(M202)</f>
        <v>0</v>
      </c>
      <c r="AJ202" s="65">
        <f>IF(M202=DBCS(M202),1,0)</f>
        <v>1</v>
      </c>
      <c r="AQ202" s="65" t="s">
        <v>10182</v>
      </c>
      <c r="AR202" s="93" t="str">
        <f>AI202&amp;"文字です。16文字以内にしてください。"</f>
        <v>0文字です。16文字以内にしてください。</v>
      </c>
      <c r="AS202" s="65" t="s">
        <v>11331</v>
      </c>
    </row>
    <row r="203" spans="3:47" ht="24" customHeight="1" x14ac:dyDescent="0.25">
      <c r="C203" s="575"/>
      <c r="D203" s="576"/>
      <c r="E203" s="576"/>
      <c r="F203" s="576"/>
      <c r="G203" s="577"/>
      <c r="H203" s="554" t="s">
        <v>94</v>
      </c>
      <c r="I203" s="554"/>
      <c r="J203" s="555"/>
      <c r="K203" s="555"/>
      <c r="L203" s="555"/>
      <c r="M203" s="847"/>
      <c r="N203" s="847"/>
      <c r="O203" s="847"/>
      <c r="P203" s="847"/>
      <c r="Q203" s="847"/>
      <c r="R203" s="847"/>
      <c r="S203" s="847"/>
      <c r="T203" s="847"/>
      <c r="U203" s="565"/>
      <c r="V203" s="565"/>
      <c r="W203" s="565"/>
      <c r="X203" s="565"/>
      <c r="Y203" s="565"/>
      <c r="Z203" s="565"/>
      <c r="AA203" s="565"/>
      <c r="AB203" s="565"/>
      <c r="AC203" s="565"/>
      <c r="AD203" s="565"/>
      <c r="AE203" s="36" t="str">
        <f>IF(AH203=0,"",IF(AI203=0,AQ203,IF(AI203&gt;10,AR203,IF(AJ203=0,AS203,""))))</f>
        <v/>
      </c>
      <c r="AF203" s="79" t="s">
        <v>11366</v>
      </c>
      <c r="AG203" s="65">
        <f>IF(AE203="",0,IF(LEFT(AE203,4)="【注意】",0,1))</f>
        <v>0</v>
      </c>
      <c r="AH203" s="65">
        <f>IF(AND(AI$176=1,AH$44=3),1,0)</f>
        <v>0</v>
      </c>
      <c r="AI203" s="65">
        <f>LEN(M203)</f>
        <v>0</v>
      </c>
      <c r="AJ203" s="65">
        <f>IF(M203=DBCS(M203),1,0)</f>
        <v>1</v>
      </c>
      <c r="AQ203" s="65" t="s">
        <v>10182</v>
      </c>
      <c r="AR203" s="93" t="str">
        <f>AI203&amp;"文字です。16文字以内にしてください。"</f>
        <v>0文字です。16文字以内にしてください。</v>
      </c>
      <c r="AS203" s="65" t="s">
        <v>11331</v>
      </c>
    </row>
    <row r="204" spans="3:47" ht="24" customHeight="1" x14ac:dyDescent="0.25">
      <c r="C204" s="575"/>
      <c r="D204" s="576"/>
      <c r="E204" s="576"/>
      <c r="F204" s="576"/>
      <c r="G204" s="577"/>
      <c r="H204" s="554" t="s">
        <v>95</v>
      </c>
      <c r="I204" s="554"/>
      <c r="J204" s="555"/>
      <c r="K204" s="555"/>
      <c r="L204" s="555"/>
      <c r="M204" s="561"/>
      <c r="N204" s="561"/>
      <c r="O204" s="561"/>
      <c r="P204" s="561"/>
      <c r="Q204" s="561"/>
      <c r="R204" s="561"/>
      <c r="S204" s="561"/>
      <c r="T204" s="561"/>
      <c r="U204" s="561"/>
      <c r="V204" s="561"/>
      <c r="W204" s="561"/>
      <c r="X204" s="561"/>
      <c r="Y204" s="561"/>
      <c r="Z204" s="561"/>
      <c r="AA204" s="561"/>
      <c r="AB204" s="561"/>
      <c r="AC204" s="561"/>
      <c r="AD204" s="561"/>
      <c r="AE204" s="36" t="str">
        <f>IF(AH204=0,"",IF(AI204=0,AQ204,IF(AI204&gt;AJ204,AR204,IF(AK204=0,AS204,IF(AL204=0,AT204,IF(AM204=0,AU204,""))))))</f>
        <v/>
      </c>
      <c r="AF204" s="79" t="s">
        <v>11367</v>
      </c>
      <c r="AG204" s="65">
        <f>IF(AE204="",0,IF(LEFT(AE204,4)="【注意】",0,1))</f>
        <v>0</v>
      </c>
      <c r="AH204" s="65">
        <f t="shared" ref="AH204:AH207" si="14">IF(AND(AI$176=1,AH$44=3),1,0)</f>
        <v>0</v>
      </c>
      <c r="AI204" s="65">
        <f>LEN(M204)</f>
        <v>0</v>
      </c>
      <c r="AJ204" s="114">
        <v>20</v>
      </c>
      <c r="AK204" s="114">
        <v>0</v>
      </c>
      <c r="AL204" s="71">
        <f>IF(AJ204=40,1,IF(M204=DBCS(M204),1,0))</f>
        <v>1</v>
      </c>
      <c r="AM204" s="65">
        <f>IF(SUBSTITUTE(ASC(M204)," ","")=SUBSTITUTE(ASC($H$13)," ",""),0,1)</f>
        <v>0</v>
      </c>
      <c r="AQ204" s="65" t="s">
        <v>10182</v>
      </c>
      <c r="AR204" s="93" t="str">
        <f>AI204&amp;"文字です。"&amp;AJ204&amp;"文字以内にしてください。"</f>
        <v>0文字です。20文字以内にしてください。</v>
      </c>
      <c r="AS204" s="65" t="s">
        <v>10187</v>
      </c>
      <c r="AT204" s="65" t="s">
        <v>11331</v>
      </c>
      <c r="AU204" s="65" t="s">
        <v>11384</v>
      </c>
    </row>
    <row r="205" spans="3:47" ht="24" customHeight="1" x14ac:dyDescent="0.25">
      <c r="C205" s="575"/>
      <c r="D205" s="576"/>
      <c r="E205" s="576"/>
      <c r="F205" s="576"/>
      <c r="G205" s="577"/>
      <c r="H205" s="553" t="s">
        <v>35</v>
      </c>
      <c r="I205" s="553"/>
      <c r="J205" s="553"/>
      <c r="K205" s="553"/>
      <c r="L205" s="553"/>
      <c r="M205" s="562"/>
      <c r="N205" s="563"/>
      <c r="O205" s="563"/>
      <c r="P205" s="82" t="s">
        <v>27</v>
      </c>
      <c r="Q205" s="563"/>
      <c r="R205" s="563"/>
      <c r="S205" s="563"/>
      <c r="T205" s="82" t="s">
        <v>27</v>
      </c>
      <c r="U205" s="563"/>
      <c r="V205" s="563"/>
      <c r="W205" s="564"/>
      <c r="X205" s="565"/>
      <c r="Y205" s="565"/>
      <c r="Z205" s="565"/>
      <c r="AA205" s="565"/>
      <c r="AB205" s="565"/>
      <c r="AC205" s="565"/>
      <c r="AD205" s="565"/>
      <c r="AE205" s="36" t="str">
        <f>IF(AH205=0,"",IF(AI205=0,AQ205,IF(AJ205=0,AR205,"")))</f>
        <v/>
      </c>
      <c r="AF205" s="79" t="s">
        <v>38</v>
      </c>
      <c r="AG205" s="65">
        <f t="shared" si="7"/>
        <v>0</v>
      </c>
      <c r="AH205" s="65">
        <f t="shared" si="14"/>
        <v>0</v>
      </c>
      <c r="AI205" s="65">
        <f>IF(OR(LEN(M205)=0,LEN(Q205)=0,LEN(U205)=0),0,1)</f>
        <v>0</v>
      </c>
      <c r="AJ205" s="114">
        <v>0</v>
      </c>
      <c r="AQ205" s="65" t="s">
        <v>10184</v>
      </c>
      <c r="AR205" s="65" t="s">
        <v>11156</v>
      </c>
    </row>
    <row r="206" spans="3:47" ht="24" customHeight="1" x14ac:dyDescent="0.25">
      <c r="C206" s="575"/>
      <c r="D206" s="576"/>
      <c r="E206" s="576"/>
      <c r="F206" s="576"/>
      <c r="G206" s="577"/>
      <c r="H206" s="553" t="s">
        <v>36</v>
      </c>
      <c r="I206" s="553"/>
      <c r="J206" s="553"/>
      <c r="K206" s="553"/>
      <c r="L206" s="553"/>
      <c r="M206" s="543"/>
      <c r="N206" s="544"/>
      <c r="O206" s="544"/>
      <c r="P206" s="544"/>
      <c r="Q206" s="544"/>
      <c r="R206" s="544"/>
      <c r="S206" s="544"/>
      <c r="T206" s="544"/>
      <c r="U206" s="544"/>
      <c r="V206" s="544"/>
      <c r="W206" s="94" t="s">
        <v>11314</v>
      </c>
      <c r="X206" s="545"/>
      <c r="Y206" s="545"/>
      <c r="Z206" s="545"/>
      <c r="AA206" s="545"/>
      <c r="AB206" s="545"/>
      <c r="AC206" s="545"/>
      <c r="AD206" s="581"/>
      <c r="AE206" s="95" t="str">
        <f>IF(AH206=0,"",IF(AI206=0,AQ206,IF(AJ206&gt;32,AR206,IF(AK206&gt;50,AS206,IF(AK206&lt;&gt;AL206,AT206,IF(AM206=0,AU206,""))))))</f>
        <v/>
      </c>
      <c r="AF206" s="79" t="s">
        <v>11340</v>
      </c>
      <c r="AG206" s="65">
        <f t="shared" si="7"/>
        <v>0</v>
      </c>
      <c r="AH206" s="65">
        <f t="shared" si="14"/>
        <v>0</v>
      </c>
      <c r="AI206" s="65">
        <f>IF(OR(LEN(M206)=0,LEN(X206)=0),0,1)</f>
        <v>0</v>
      </c>
      <c r="AJ206" s="65">
        <f>LEN(M206)</f>
        <v>0</v>
      </c>
      <c r="AK206" s="69">
        <f>LEN(M206)+LEN(X206)+1</f>
        <v>1</v>
      </c>
      <c r="AL206" s="69">
        <f>LENB(M206)+LENB(X206)+1</f>
        <v>1</v>
      </c>
      <c r="AM206" s="114">
        <v>0</v>
      </c>
      <c r="AQ206" s="65" t="s">
        <v>10184</v>
      </c>
      <c r="AR206" s="93" t="str">
        <f>"@の前の文字数が"&amp;AJ206&amp;"文字です。32文字以内にしてください。"</f>
        <v>@の前の文字数が0文字です。32文字以内にしてください。</v>
      </c>
      <c r="AS206" s="93" t="str">
        <f>AK206&amp;"文字です。50文字以内にしてください。"</f>
        <v>1文字です。50文字以内にしてください。</v>
      </c>
      <c r="AT206" s="65" t="s">
        <v>11158</v>
      </c>
      <c r="AU206" s="65" t="s">
        <v>11159</v>
      </c>
    </row>
    <row r="207" spans="3:47" ht="24" customHeight="1" x14ac:dyDescent="0.25">
      <c r="C207" s="578"/>
      <c r="D207" s="579"/>
      <c r="E207" s="579"/>
      <c r="F207" s="579"/>
      <c r="G207" s="580"/>
      <c r="H207" s="553" t="s">
        <v>37</v>
      </c>
      <c r="I207" s="553"/>
      <c r="J207" s="553"/>
      <c r="K207" s="553"/>
      <c r="L207" s="553"/>
      <c r="M207" s="543"/>
      <c r="N207" s="544"/>
      <c r="O207" s="544"/>
      <c r="P207" s="544"/>
      <c r="Q207" s="544"/>
      <c r="R207" s="544"/>
      <c r="S207" s="544"/>
      <c r="T207" s="544"/>
      <c r="U207" s="544"/>
      <c r="V207" s="544"/>
      <c r="W207" s="94" t="s">
        <v>11314</v>
      </c>
      <c r="X207" s="545"/>
      <c r="Y207" s="545"/>
      <c r="Z207" s="545"/>
      <c r="AA207" s="545"/>
      <c r="AB207" s="545"/>
      <c r="AC207" s="545"/>
      <c r="AD207" s="581"/>
      <c r="AE207" s="95" t="str">
        <f>IF(AH207=0,"",IF(AI207=0,AQ207,IF(AJ207=0,AR207,"")))</f>
        <v/>
      </c>
      <c r="AF207" s="79" t="s">
        <v>39</v>
      </c>
      <c r="AG207" s="65">
        <f t="shared" si="7"/>
        <v>0</v>
      </c>
      <c r="AH207" s="65">
        <f t="shared" si="14"/>
        <v>0</v>
      </c>
      <c r="AI207" s="65">
        <f>IF(OR(LEN(M207)=0,LEN(X207)=0),0,1)</f>
        <v>0</v>
      </c>
      <c r="AJ207" s="65">
        <f>IF(AND(M206=M207,X206=X207),1,0)</f>
        <v>1</v>
      </c>
      <c r="AQ207" s="65" t="s">
        <v>10184</v>
      </c>
      <c r="AR207" s="65" t="s">
        <v>11157</v>
      </c>
    </row>
    <row r="208" spans="3:47" ht="24" customHeight="1" x14ac:dyDescent="0.25">
      <c r="AE208" s="35"/>
      <c r="AF208" s="80"/>
    </row>
  </sheetData>
  <sheetProtection password="87DA" sheet="1" objects="1" scenarios="1"/>
  <mergeCells count="496">
    <mergeCell ref="C12:G12"/>
    <mergeCell ref="H12:AD12"/>
    <mergeCell ref="C13:G13"/>
    <mergeCell ref="H13:AD13"/>
    <mergeCell ref="C14:G14"/>
    <mergeCell ref="H14:J14"/>
    <mergeCell ref="K14:AD14"/>
    <mergeCell ref="H52:N52"/>
    <mergeCell ref="O52:AD52"/>
    <mergeCell ref="H21:L21"/>
    <mergeCell ref="M21:AD21"/>
    <mergeCell ref="Y15:AD15"/>
    <mergeCell ref="C16:G18"/>
    <mergeCell ref="H16:L16"/>
    <mergeCell ref="M16:O16"/>
    <mergeCell ref="P16:AD16"/>
    <mergeCell ref="H17:L17"/>
    <mergeCell ref="M17:AD17"/>
    <mergeCell ref="H18:L18"/>
    <mergeCell ref="M18:AD18"/>
    <mergeCell ref="C15:G15"/>
    <mergeCell ref="H15:K15"/>
    <mergeCell ref="M15:N15"/>
    <mergeCell ref="P15:Q15"/>
    <mergeCell ref="R15:S15"/>
    <mergeCell ref="T15:X15"/>
    <mergeCell ref="C26:G29"/>
    <mergeCell ref="H26:L26"/>
    <mergeCell ref="M26:AD26"/>
    <mergeCell ref="H27:L27"/>
    <mergeCell ref="M27:AD27"/>
    <mergeCell ref="H28:L28"/>
    <mergeCell ref="H22:L22"/>
    <mergeCell ref="M22:AD22"/>
    <mergeCell ref="C23:G25"/>
    <mergeCell ref="H23:L23"/>
    <mergeCell ref="M23:O23"/>
    <mergeCell ref="Q23:S23"/>
    <mergeCell ref="U23:W23"/>
    <mergeCell ref="X23:AD23"/>
    <mergeCell ref="H24:L24"/>
    <mergeCell ref="M24:V24"/>
    <mergeCell ref="C19:G22"/>
    <mergeCell ref="H19:L19"/>
    <mergeCell ref="M19:N19"/>
    <mergeCell ref="P19:R19"/>
    <mergeCell ref="S19:AD19"/>
    <mergeCell ref="H20:L20"/>
    <mergeCell ref="M20:P20"/>
    <mergeCell ref="Q20:AD20"/>
    <mergeCell ref="M28:AD28"/>
    <mergeCell ref="H29:L29"/>
    <mergeCell ref="M29:O29"/>
    <mergeCell ref="Q29:S29"/>
    <mergeCell ref="U29:W29"/>
    <mergeCell ref="X29:AD29"/>
    <mergeCell ref="X24:AD24"/>
    <mergeCell ref="H25:L25"/>
    <mergeCell ref="M25:V25"/>
    <mergeCell ref="X25:AD25"/>
    <mergeCell ref="Q38:R38"/>
    <mergeCell ref="T38:X38"/>
    <mergeCell ref="Y38:AD38"/>
    <mergeCell ref="H39:L39"/>
    <mergeCell ref="Q33:R33"/>
    <mergeCell ref="T33:X33"/>
    <mergeCell ref="Y33:AD33"/>
    <mergeCell ref="C36:L36"/>
    <mergeCell ref="M36:T36"/>
    <mergeCell ref="U36:AD36"/>
    <mergeCell ref="C30:G33"/>
    <mergeCell ref="H30:L30"/>
    <mergeCell ref="M30:U30"/>
    <mergeCell ref="V30:AD30"/>
    <mergeCell ref="H31:L31"/>
    <mergeCell ref="M31:AD31"/>
    <mergeCell ref="H32:L32"/>
    <mergeCell ref="M32:AD32"/>
    <mergeCell ref="H33:L33"/>
    <mergeCell ref="M33:O33"/>
    <mergeCell ref="Q42:R42"/>
    <mergeCell ref="T42:X42"/>
    <mergeCell ref="Y42:AD42"/>
    <mergeCell ref="H43:L43"/>
    <mergeCell ref="M43:AD43"/>
    <mergeCell ref="C44:L44"/>
    <mergeCell ref="M44:R44"/>
    <mergeCell ref="S44:AD44"/>
    <mergeCell ref="M39:AD39"/>
    <mergeCell ref="C40:G43"/>
    <mergeCell ref="H40:L40"/>
    <mergeCell ref="M40:N40"/>
    <mergeCell ref="O40:AD40"/>
    <mergeCell ref="H41:L41"/>
    <mergeCell ref="M41:N41"/>
    <mergeCell ref="O41:AD41"/>
    <mergeCell ref="H42:L42"/>
    <mergeCell ref="M42:O42"/>
    <mergeCell ref="C37:G39"/>
    <mergeCell ref="H37:L37"/>
    <mergeCell ref="M37:R37"/>
    <mergeCell ref="S37:AD37"/>
    <mergeCell ref="H38:L38"/>
    <mergeCell ref="M38:O38"/>
    <mergeCell ref="C52:G52"/>
    <mergeCell ref="C53:G53"/>
    <mergeCell ref="C54:G54"/>
    <mergeCell ref="H54:AD54"/>
    <mergeCell ref="H47:L47"/>
    <mergeCell ref="M47:AD47"/>
    <mergeCell ref="C48:L48"/>
    <mergeCell ref="M48:X48"/>
    <mergeCell ref="Y48:AD48"/>
    <mergeCell ref="C51:G51"/>
    <mergeCell ref="H51:L51"/>
    <mergeCell ref="M51:AD51"/>
    <mergeCell ref="C45:G47"/>
    <mergeCell ref="H45:L45"/>
    <mergeCell ref="M45:R45"/>
    <mergeCell ref="S45:AD45"/>
    <mergeCell ref="H46:L46"/>
    <mergeCell ref="M46:O46"/>
    <mergeCell ref="Q46:R46"/>
    <mergeCell ref="T46:U46"/>
    <mergeCell ref="V46:W46"/>
    <mergeCell ref="X46:AD46"/>
    <mergeCell ref="H53:N53"/>
    <mergeCell ref="P53:AD53"/>
    <mergeCell ref="C61:G63"/>
    <mergeCell ref="H61:L61"/>
    <mergeCell ref="M61:R61"/>
    <mergeCell ref="S61:AD61"/>
    <mergeCell ref="H62:L62"/>
    <mergeCell ref="M62:O62"/>
    <mergeCell ref="C57:L57"/>
    <mergeCell ref="M57:R57"/>
    <mergeCell ref="S57:AD57"/>
    <mergeCell ref="C58:G60"/>
    <mergeCell ref="H58:L58"/>
    <mergeCell ref="M58:R58"/>
    <mergeCell ref="S58:AD58"/>
    <mergeCell ref="H59:L59"/>
    <mergeCell ref="M59:O59"/>
    <mergeCell ref="Q59:R59"/>
    <mergeCell ref="Q62:R62"/>
    <mergeCell ref="T62:U62"/>
    <mergeCell ref="V62:W62"/>
    <mergeCell ref="X62:AD62"/>
    <mergeCell ref="H63:L63"/>
    <mergeCell ref="M63:AD63"/>
    <mergeCell ref="T59:X59"/>
    <mergeCell ref="Y59:AD59"/>
    <mergeCell ref="H60:L60"/>
    <mergeCell ref="M60:AD60"/>
    <mergeCell ref="M70:O70"/>
    <mergeCell ref="Q70:R70"/>
    <mergeCell ref="T70:X70"/>
    <mergeCell ref="Y70:AD71"/>
    <mergeCell ref="H71:L71"/>
    <mergeCell ref="M71:O71"/>
    <mergeCell ref="Q71:R71"/>
    <mergeCell ref="T71:X71"/>
    <mergeCell ref="C66:G72"/>
    <mergeCell ref="H66:L66"/>
    <mergeCell ref="M66:AD66"/>
    <mergeCell ref="H67:L67"/>
    <mergeCell ref="M67:AD67"/>
    <mergeCell ref="H68:L68"/>
    <mergeCell ref="M68:AD68"/>
    <mergeCell ref="H69:L69"/>
    <mergeCell ref="M69:AD69"/>
    <mergeCell ref="H70:L70"/>
    <mergeCell ref="H72:L72"/>
    <mergeCell ref="M72:AD72"/>
    <mergeCell ref="C75:G80"/>
    <mergeCell ref="H75:L75"/>
    <mergeCell ref="M75:AD75"/>
    <mergeCell ref="H76:L76"/>
    <mergeCell ref="M76:W76"/>
    <mergeCell ref="X76:AD76"/>
    <mergeCell ref="H77:L77"/>
    <mergeCell ref="M77:T77"/>
    <mergeCell ref="U77:AD77"/>
    <mergeCell ref="H78:L78"/>
    <mergeCell ref="M78:AD78"/>
    <mergeCell ref="H79:L79"/>
    <mergeCell ref="M79:O79"/>
    <mergeCell ref="Q79:R79"/>
    <mergeCell ref="T79:X79"/>
    <mergeCell ref="Y79:AD80"/>
    <mergeCell ref="H80:L80"/>
    <mergeCell ref="M80:O80"/>
    <mergeCell ref="Q80:R80"/>
    <mergeCell ref="T80:X80"/>
    <mergeCell ref="C81:G86"/>
    <mergeCell ref="H81:L81"/>
    <mergeCell ref="M81:AD81"/>
    <mergeCell ref="H82:L82"/>
    <mergeCell ref="M82:W82"/>
    <mergeCell ref="X82:AD82"/>
    <mergeCell ref="H83:L83"/>
    <mergeCell ref="M83:T83"/>
    <mergeCell ref="U83:AD83"/>
    <mergeCell ref="H84:L84"/>
    <mergeCell ref="M84:AD84"/>
    <mergeCell ref="H85:L85"/>
    <mergeCell ref="M85:O85"/>
    <mergeCell ref="Q85:R85"/>
    <mergeCell ref="T85:X85"/>
    <mergeCell ref="Y85:AD86"/>
    <mergeCell ref="H86:L86"/>
    <mergeCell ref="M86:O86"/>
    <mergeCell ref="Q86:R86"/>
    <mergeCell ref="T86:X86"/>
    <mergeCell ref="C87:G92"/>
    <mergeCell ref="H87:L87"/>
    <mergeCell ref="M87:AD87"/>
    <mergeCell ref="H88:L88"/>
    <mergeCell ref="M88:W88"/>
    <mergeCell ref="X88:AD88"/>
    <mergeCell ref="H89:L89"/>
    <mergeCell ref="M89:T89"/>
    <mergeCell ref="U89:AD89"/>
    <mergeCell ref="H90:L90"/>
    <mergeCell ref="M90:AD90"/>
    <mergeCell ref="H91:L91"/>
    <mergeCell ref="M91:O91"/>
    <mergeCell ref="Q91:R91"/>
    <mergeCell ref="T91:X91"/>
    <mergeCell ref="Y91:AD92"/>
    <mergeCell ref="H92:L92"/>
    <mergeCell ref="M92:O92"/>
    <mergeCell ref="Q92:R92"/>
    <mergeCell ref="T92:X92"/>
    <mergeCell ref="C93:G98"/>
    <mergeCell ref="H93:L93"/>
    <mergeCell ref="M93:AD93"/>
    <mergeCell ref="H94:L94"/>
    <mergeCell ref="M94:W94"/>
    <mergeCell ref="X94:AD94"/>
    <mergeCell ref="H95:L95"/>
    <mergeCell ref="M95:T95"/>
    <mergeCell ref="U95:AD95"/>
    <mergeCell ref="H96:L96"/>
    <mergeCell ref="M96:AD96"/>
    <mergeCell ref="H97:L97"/>
    <mergeCell ref="M97:O97"/>
    <mergeCell ref="Q97:R97"/>
    <mergeCell ref="T97:X97"/>
    <mergeCell ref="Y97:AD98"/>
    <mergeCell ref="H98:L98"/>
    <mergeCell ref="M98:O98"/>
    <mergeCell ref="Q98:R98"/>
    <mergeCell ref="T98:X98"/>
    <mergeCell ref="C99:G104"/>
    <mergeCell ref="H99:L99"/>
    <mergeCell ref="M99:AD99"/>
    <mergeCell ref="H100:L100"/>
    <mergeCell ref="M100:W100"/>
    <mergeCell ref="X100:AD100"/>
    <mergeCell ref="H101:L101"/>
    <mergeCell ref="M101:T101"/>
    <mergeCell ref="U101:AD101"/>
    <mergeCell ref="H102:L102"/>
    <mergeCell ref="M102:AD102"/>
    <mergeCell ref="H103:L103"/>
    <mergeCell ref="M103:O103"/>
    <mergeCell ref="Q103:R103"/>
    <mergeCell ref="T103:X103"/>
    <mergeCell ref="Y103:AD104"/>
    <mergeCell ref="H104:L104"/>
    <mergeCell ref="M104:O104"/>
    <mergeCell ref="AE110:AE119"/>
    <mergeCell ref="C122:G127"/>
    <mergeCell ref="H122:L122"/>
    <mergeCell ref="M122:AD122"/>
    <mergeCell ref="H123:L123"/>
    <mergeCell ref="M123:T123"/>
    <mergeCell ref="Q104:R104"/>
    <mergeCell ref="T104:X104"/>
    <mergeCell ref="C105:L105"/>
    <mergeCell ref="M105:Q105"/>
    <mergeCell ref="R105:AD105"/>
    <mergeCell ref="C108:G108"/>
    <mergeCell ref="H108:L108"/>
    <mergeCell ref="M108:AD108"/>
    <mergeCell ref="U123:AD123"/>
    <mergeCell ref="H124:L124"/>
    <mergeCell ref="M124:R124"/>
    <mergeCell ref="S124:AD124"/>
    <mergeCell ref="H125:L125"/>
    <mergeCell ref="M125:AD125"/>
    <mergeCell ref="C109:V109"/>
    <mergeCell ref="W109:AA109"/>
    <mergeCell ref="AB109:AD109"/>
    <mergeCell ref="C110:AD119"/>
    <mergeCell ref="H126:L126"/>
    <mergeCell ref="M126:O126"/>
    <mergeCell ref="Q126:R126"/>
    <mergeCell ref="T126:X126"/>
    <mergeCell ref="Y126:AD127"/>
    <mergeCell ref="H127:L127"/>
    <mergeCell ref="M127:O127"/>
    <mergeCell ref="Q127:R127"/>
    <mergeCell ref="T127:X127"/>
    <mergeCell ref="C128:G133"/>
    <mergeCell ref="H128:L128"/>
    <mergeCell ref="M128:AD128"/>
    <mergeCell ref="H129:L129"/>
    <mergeCell ref="M129:T129"/>
    <mergeCell ref="U129:AD129"/>
    <mergeCell ref="H130:L130"/>
    <mergeCell ref="M130:R130"/>
    <mergeCell ref="S130:AD130"/>
    <mergeCell ref="H131:L131"/>
    <mergeCell ref="M131:AD131"/>
    <mergeCell ref="H132:L132"/>
    <mergeCell ref="M132:O132"/>
    <mergeCell ref="Q132:R132"/>
    <mergeCell ref="T132:X132"/>
    <mergeCell ref="Y132:AD133"/>
    <mergeCell ref="H133:L133"/>
    <mergeCell ref="M133:O133"/>
    <mergeCell ref="Q133:R133"/>
    <mergeCell ref="T133:X133"/>
    <mergeCell ref="C134:G139"/>
    <mergeCell ref="H134:L134"/>
    <mergeCell ref="M134:AD134"/>
    <mergeCell ref="H135:L135"/>
    <mergeCell ref="M135:T135"/>
    <mergeCell ref="U135:AD135"/>
    <mergeCell ref="H136:L136"/>
    <mergeCell ref="M136:R136"/>
    <mergeCell ref="S136:AD136"/>
    <mergeCell ref="H137:L137"/>
    <mergeCell ref="M137:AD137"/>
    <mergeCell ref="H138:L138"/>
    <mergeCell ref="M138:O138"/>
    <mergeCell ref="Q138:R138"/>
    <mergeCell ref="T138:X138"/>
    <mergeCell ref="Y138:AD139"/>
    <mergeCell ref="H139:L139"/>
    <mergeCell ref="M139:O139"/>
    <mergeCell ref="Q139:R139"/>
    <mergeCell ref="T139:X139"/>
    <mergeCell ref="C140:G145"/>
    <mergeCell ref="H140:L140"/>
    <mergeCell ref="M140:AD140"/>
    <mergeCell ref="H141:L141"/>
    <mergeCell ref="M141:T141"/>
    <mergeCell ref="U141:AD141"/>
    <mergeCell ref="H142:L142"/>
    <mergeCell ref="M142:R142"/>
    <mergeCell ref="S142:AD142"/>
    <mergeCell ref="H143:L143"/>
    <mergeCell ref="S148:AD148"/>
    <mergeCell ref="H149:L149"/>
    <mergeCell ref="M143:AD143"/>
    <mergeCell ref="H144:L144"/>
    <mergeCell ref="M144:O144"/>
    <mergeCell ref="Q144:R144"/>
    <mergeCell ref="T144:X144"/>
    <mergeCell ref="Y144:AD145"/>
    <mergeCell ref="H145:L145"/>
    <mergeCell ref="M145:O145"/>
    <mergeCell ref="Q145:R145"/>
    <mergeCell ref="T145:X145"/>
    <mergeCell ref="C152:L152"/>
    <mergeCell ref="M152:Q152"/>
    <mergeCell ref="R152:AD152"/>
    <mergeCell ref="C155:G155"/>
    <mergeCell ref="H155:L155"/>
    <mergeCell ref="M155:AD155"/>
    <mergeCell ref="M149:AD149"/>
    <mergeCell ref="H150:L150"/>
    <mergeCell ref="M150:O150"/>
    <mergeCell ref="Q150:R150"/>
    <mergeCell ref="T150:X150"/>
    <mergeCell ref="Y150:AD151"/>
    <mergeCell ref="H151:L151"/>
    <mergeCell ref="M151:O151"/>
    <mergeCell ref="Q151:R151"/>
    <mergeCell ref="T151:X151"/>
    <mergeCell ref="C146:G151"/>
    <mergeCell ref="H146:L146"/>
    <mergeCell ref="M146:AD146"/>
    <mergeCell ref="H147:L147"/>
    <mergeCell ref="M147:T147"/>
    <mergeCell ref="U147:AD147"/>
    <mergeCell ref="H148:L148"/>
    <mergeCell ref="M148:R148"/>
    <mergeCell ref="C156:V156"/>
    <mergeCell ref="W156:AA156"/>
    <mergeCell ref="AB156:AD156"/>
    <mergeCell ref="C157:AD166"/>
    <mergeCell ref="C169:G171"/>
    <mergeCell ref="H169:L169"/>
    <mergeCell ref="M169:O169"/>
    <mergeCell ref="Q169:R169"/>
    <mergeCell ref="T169:U169"/>
    <mergeCell ref="V169:W169"/>
    <mergeCell ref="C173:L173"/>
    <mergeCell ref="M173:AD173"/>
    <mergeCell ref="C174:L174"/>
    <mergeCell ref="M174:AD174"/>
    <mergeCell ref="C175:L175"/>
    <mergeCell ref="M175:AD175"/>
    <mergeCell ref="X169:AD169"/>
    <mergeCell ref="H170:L170"/>
    <mergeCell ref="M170:AD170"/>
    <mergeCell ref="H171:L171"/>
    <mergeCell ref="M171:AD171"/>
    <mergeCell ref="C172:L172"/>
    <mergeCell ref="M172:AD172"/>
    <mergeCell ref="X186:AD186"/>
    <mergeCell ref="H187:L187"/>
    <mergeCell ref="M187:AD187"/>
    <mergeCell ref="H188:L188"/>
    <mergeCell ref="M188:T188"/>
    <mergeCell ref="U188:AD188"/>
    <mergeCell ref="C176:L176"/>
    <mergeCell ref="M176:AD176"/>
    <mergeCell ref="C177:L177"/>
    <mergeCell ref="M177:AD177"/>
    <mergeCell ref="C186:G193"/>
    <mergeCell ref="H186:L186"/>
    <mergeCell ref="M186:O186"/>
    <mergeCell ref="Q186:R186"/>
    <mergeCell ref="T186:U186"/>
    <mergeCell ref="V186:W186"/>
    <mergeCell ref="H192:L192"/>
    <mergeCell ref="M192:V192"/>
    <mergeCell ref="X192:AD192"/>
    <mergeCell ref="H193:L193"/>
    <mergeCell ref="M193:V193"/>
    <mergeCell ref="X193:AD193"/>
    <mergeCell ref="H189:L189"/>
    <mergeCell ref="M189:R189"/>
    <mergeCell ref="S189:AD189"/>
    <mergeCell ref="H190:L190"/>
    <mergeCell ref="M190:AD190"/>
    <mergeCell ref="H191:L191"/>
    <mergeCell ref="M191:O191"/>
    <mergeCell ref="Q191:S191"/>
    <mergeCell ref="U191:W191"/>
    <mergeCell ref="X191:AD191"/>
    <mergeCell ref="X194:AD194"/>
    <mergeCell ref="H195:L195"/>
    <mergeCell ref="M195:AD195"/>
    <mergeCell ref="H196:L196"/>
    <mergeCell ref="M196:T196"/>
    <mergeCell ref="U196:AD196"/>
    <mergeCell ref="C194:G200"/>
    <mergeCell ref="H194:L194"/>
    <mergeCell ref="M194:O194"/>
    <mergeCell ref="Q194:R194"/>
    <mergeCell ref="T194:U194"/>
    <mergeCell ref="V194:W194"/>
    <mergeCell ref="H197:L197"/>
    <mergeCell ref="M197:AD197"/>
    <mergeCell ref="H198:L198"/>
    <mergeCell ref="M198:O198"/>
    <mergeCell ref="C201:G207"/>
    <mergeCell ref="H201:L201"/>
    <mergeCell ref="M201:O201"/>
    <mergeCell ref="Q201:R201"/>
    <mergeCell ref="T201:U201"/>
    <mergeCell ref="V201:W201"/>
    <mergeCell ref="X201:AD201"/>
    <mergeCell ref="Q198:S198"/>
    <mergeCell ref="U198:W198"/>
    <mergeCell ref="X198:AD198"/>
    <mergeCell ref="H199:L199"/>
    <mergeCell ref="M199:V199"/>
    <mergeCell ref="X199:AD199"/>
    <mergeCell ref="H202:L202"/>
    <mergeCell ref="M202:AD202"/>
    <mergeCell ref="H203:L203"/>
    <mergeCell ref="M203:T203"/>
    <mergeCell ref="U203:AD203"/>
    <mergeCell ref="H204:L204"/>
    <mergeCell ref="M204:AD204"/>
    <mergeCell ref="H200:L200"/>
    <mergeCell ref="M200:V200"/>
    <mergeCell ref="X200:AD200"/>
    <mergeCell ref="H207:L207"/>
    <mergeCell ref="M207:V207"/>
    <mergeCell ref="X207:AD207"/>
    <mergeCell ref="H205:L205"/>
    <mergeCell ref="M205:O205"/>
    <mergeCell ref="Q205:S205"/>
    <mergeCell ref="U205:W205"/>
    <mergeCell ref="X205:AD205"/>
    <mergeCell ref="H206:L206"/>
    <mergeCell ref="M206:V206"/>
    <mergeCell ref="X206:AD206"/>
  </mergeCells>
  <phoneticPr fontId="2"/>
  <conditionalFormatting sqref="M18:AD18">
    <cfRule type="expression" dxfId="171" priority="47">
      <formula>LEFT(M17,2)&lt;&gt;"99"</formula>
    </cfRule>
  </conditionalFormatting>
  <conditionalFormatting sqref="M27:AD27">
    <cfRule type="expression" dxfId="170" priority="46">
      <formula>LEFT(M26,2)="61"</formula>
    </cfRule>
  </conditionalFormatting>
  <conditionalFormatting sqref="M28:AD28">
    <cfRule type="expression" dxfId="169" priority="45">
      <formula>LEFT(M26,2)="61"</formula>
    </cfRule>
  </conditionalFormatting>
  <conditionalFormatting sqref="M29:O29">
    <cfRule type="expression" dxfId="168" priority="44">
      <formula>LEFT(M26,2)="61"</formula>
    </cfRule>
  </conditionalFormatting>
  <conditionalFormatting sqref="Q29:S29">
    <cfRule type="expression" dxfId="167" priority="43">
      <formula>LEFT(M26,2)="61"</formula>
    </cfRule>
  </conditionalFormatting>
  <conditionalFormatting sqref="U29:W29">
    <cfRule type="expression" dxfId="166" priority="42">
      <formula>LEFT(M26,2)="61"</formula>
    </cfRule>
  </conditionalFormatting>
  <conditionalFormatting sqref="M37:P37">
    <cfRule type="expression" dxfId="165" priority="48">
      <formula>AH36=2</formula>
    </cfRule>
  </conditionalFormatting>
  <conditionalFormatting sqref="Q38:R38">
    <cfRule type="expression" dxfId="164" priority="49">
      <formula>AH36=2</formula>
    </cfRule>
  </conditionalFormatting>
  <conditionalFormatting sqref="M40:N40">
    <cfRule type="expression" dxfId="163" priority="50">
      <formula>AH36=1</formula>
    </cfRule>
  </conditionalFormatting>
  <conditionalFormatting sqref="M41:N41">
    <cfRule type="expression" dxfId="162" priority="51">
      <formula>AH36=1</formula>
    </cfRule>
  </conditionalFormatting>
  <conditionalFormatting sqref="M42:O42">
    <cfRule type="expression" dxfId="161" priority="52">
      <formula>AH36=1</formula>
    </cfRule>
  </conditionalFormatting>
  <conditionalFormatting sqref="Q42:R42">
    <cfRule type="expression" dxfId="160" priority="53">
      <formula>AH36=1</formula>
    </cfRule>
  </conditionalFormatting>
  <conditionalFormatting sqref="M43:P43">
    <cfRule type="expression" dxfId="159" priority="54">
      <formula>AH36=1</formula>
    </cfRule>
  </conditionalFormatting>
  <conditionalFormatting sqref="Q43:AD43">
    <cfRule type="expression" dxfId="158" priority="55">
      <formula>AQ36=1</formula>
    </cfRule>
  </conditionalFormatting>
  <conditionalFormatting sqref="M174:T174">
    <cfRule type="expression" dxfId="157" priority="56">
      <formula>AH44&lt;&gt;2</formula>
    </cfRule>
  </conditionalFormatting>
  <conditionalFormatting sqref="U174:AD174">
    <cfRule type="expression" dxfId="156" priority="57">
      <formula>AQ44&lt;&gt;2</formula>
    </cfRule>
  </conditionalFormatting>
  <conditionalFormatting sqref="M45:R45">
    <cfRule type="expression" dxfId="155" priority="41">
      <formula>AH44&lt;&gt;1</formula>
    </cfRule>
  </conditionalFormatting>
  <conditionalFormatting sqref="M46:O46">
    <cfRule type="expression" dxfId="154" priority="40">
      <formula>AH44&lt;&gt;1</formula>
    </cfRule>
  </conditionalFormatting>
  <conditionalFormatting sqref="Q46:R46">
    <cfRule type="expression" dxfId="153" priority="39">
      <formula>AH44&lt;&gt;1</formula>
    </cfRule>
  </conditionalFormatting>
  <conditionalFormatting sqref="T46:U46">
    <cfRule type="expression" dxfId="152" priority="38">
      <formula>AH44&lt;&gt;1</formula>
    </cfRule>
  </conditionalFormatting>
  <conditionalFormatting sqref="M47:AD47">
    <cfRule type="expression" dxfId="151" priority="37">
      <formula>AH44&lt;&gt;1</formula>
    </cfRule>
  </conditionalFormatting>
  <conditionalFormatting sqref="M38:O38">
    <cfRule type="expression" dxfId="150" priority="36">
      <formula>AH36=2</formula>
    </cfRule>
  </conditionalFormatting>
  <conditionalFormatting sqref="M39:AD39">
    <cfRule type="expression" dxfId="149" priority="35">
      <formula>AH36=2</formula>
    </cfRule>
  </conditionalFormatting>
  <conditionalFormatting sqref="Y48:AD48">
    <cfRule type="expression" dxfId="148" priority="34">
      <formula>AI30&lt;&gt;1</formula>
    </cfRule>
  </conditionalFormatting>
  <conditionalFormatting sqref="M67:AD67">
    <cfRule type="expression" dxfId="147" priority="33">
      <formula>OR(AI30&lt;&gt;1,AI66=0)</formula>
    </cfRule>
  </conditionalFormatting>
  <conditionalFormatting sqref="M68:AD68">
    <cfRule type="expression" dxfId="146" priority="32">
      <formula>OR(AI30&lt;&gt;1,AI66=0)</formula>
    </cfRule>
  </conditionalFormatting>
  <conditionalFormatting sqref="M69:AD69">
    <cfRule type="expression" dxfId="145" priority="31">
      <formula>OR(AI30&lt;&gt;1,AI66=0)</formula>
    </cfRule>
  </conditionalFormatting>
  <conditionalFormatting sqref="M70:O70">
    <cfRule type="expression" dxfId="144" priority="30">
      <formula>OR(AI30&lt;&gt;1,AI66=0)</formula>
    </cfRule>
  </conditionalFormatting>
  <conditionalFormatting sqref="Q70:R70">
    <cfRule type="expression" dxfId="143" priority="29">
      <formula>OR(AI30&lt;&gt;1,AI66=0)</formula>
    </cfRule>
  </conditionalFormatting>
  <conditionalFormatting sqref="M71:O71">
    <cfRule type="expression" dxfId="142" priority="28">
      <formula>OR(AI30&lt;&gt;1,AI66=0)</formula>
    </cfRule>
  </conditionalFormatting>
  <conditionalFormatting sqref="Q71:R71">
    <cfRule type="expression" dxfId="141" priority="27">
      <formula>OR(AI30&lt;&gt;1,AI66=0)</formula>
    </cfRule>
  </conditionalFormatting>
  <conditionalFormatting sqref="M72:AD72">
    <cfRule type="expression" dxfId="140" priority="26">
      <formula>OR(AI30&lt;&gt;1,AI66=0)</formula>
    </cfRule>
  </conditionalFormatting>
  <conditionalFormatting sqref="M188:T188">
    <cfRule type="expression" dxfId="139" priority="58">
      <formula>OR(AI176&lt;&gt;1,AH44&lt;&gt;1)</formula>
    </cfRule>
  </conditionalFormatting>
  <conditionalFormatting sqref="M189:R189">
    <cfRule type="expression" dxfId="138" priority="59">
      <formula>OR(AI176&lt;&gt;1,AH44&lt;&gt;1)</formula>
    </cfRule>
  </conditionalFormatting>
  <conditionalFormatting sqref="M190:T190">
    <cfRule type="expression" dxfId="137" priority="60">
      <formula>OR(AI176&lt;&gt;1,AH44&lt;&gt;1)</formula>
    </cfRule>
  </conditionalFormatting>
  <conditionalFormatting sqref="M204:T204">
    <cfRule type="expression" dxfId="136" priority="61">
      <formula>OR(AI176&lt;&gt;1,AH44&lt;&gt;3)</formula>
    </cfRule>
  </conditionalFormatting>
  <conditionalFormatting sqref="M203:T203">
    <cfRule type="expression" dxfId="135" priority="62">
      <formula>OR(AI176&lt;&gt;1,AH44&lt;&gt;3)</formula>
    </cfRule>
  </conditionalFormatting>
  <conditionalFormatting sqref="M175:AD175">
    <cfRule type="expression" dxfId="134" priority="63">
      <formula>OR(AI30&lt;&gt;1,AI48&lt;&gt;1,AM175=0)</formula>
    </cfRule>
  </conditionalFormatting>
  <conditionalFormatting sqref="M186:O186">
    <cfRule type="expression" dxfId="133" priority="64">
      <formula>OR(AI176&lt;&gt;1,AH44&lt;&gt;1)</formula>
    </cfRule>
  </conditionalFormatting>
  <conditionalFormatting sqref="Q186:R186">
    <cfRule type="expression" dxfId="132" priority="65">
      <formula>OR(AI176&lt;&gt;1,AH44&lt;&gt;1)</formula>
    </cfRule>
  </conditionalFormatting>
  <conditionalFormatting sqref="T186:U186">
    <cfRule type="expression" dxfId="131" priority="66">
      <formula>OR(AI176&lt;&gt;1,AH44&lt;&gt;1)</formula>
    </cfRule>
  </conditionalFormatting>
  <conditionalFormatting sqref="M187:AD187">
    <cfRule type="expression" dxfId="130" priority="67">
      <formula>OR(AI176&lt;&gt;1,AH44&lt;&gt;1)</formula>
    </cfRule>
  </conditionalFormatting>
  <conditionalFormatting sqref="M197:T197">
    <cfRule type="expression" dxfId="129" priority="68">
      <formula>OR(AI176&lt;&gt;1,AH44&lt;&gt;2)</formula>
    </cfRule>
  </conditionalFormatting>
  <conditionalFormatting sqref="M196:T196">
    <cfRule type="expression" dxfId="128" priority="69">
      <formula>OR(AI176&lt;&gt;1,AH44&lt;&gt;2)</formula>
    </cfRule>
  </conditionalFormatting>
  <conditionalFormatting sqref="M191:O191">
    <cfRule type="expression" dxfId="127" priority="70">
      <formula>OR(AI176&lt;&gt;1,AH44&lt;&gt;1)</formula>
    </cfRule>
  </conditionalFormatting>
  <conditionalFormatting sqref="Q191:S191">
    <cfRule type="expression" dxfId="126" priority="71">
      <formula>OR(AI176&lt;&gt;1,AH44&lt;&gt;1)</formula>
    </cfRule>
  </conditionalFormatting>
  <conditionalFormatting sqref="U191:W191">
    <cfRule type="expression" dxfId="125" priority="72">
      <formula>OR(AI176&lt;&gt;1,AH44&lt;&gt;1)</formula>
    </cfRule>
  </conditionalFormatting>
  <conditionalFormatting sqref="M192">
    <cfRule type="expression" dxfId="124" priority="73">
      <formula>OR(AI$176&lt;&gt;1,AH$44&lt;&gt;1)</formula>
    </cfRule>
  </conditionalFormatting>
  <conditionalFormatting sqref="M193">
    <cfRule type="expression" dxfId="123" priority="74">
      <formula>OR(AI176&lt;&gt;1,AH44&lt;&gt;1)</formula>
    </cfRule>
  </conditionalFormatting>
  <conditionalFormatting sqref="M194:O194">
    <cfRule type="expression" dxfId="122" priority="75">
      <formula>OR(AI176&lt;&gt;1,AH44&lt;&gt;2)</formula>
    </cfRule>
  </conditionalFormatting>
  <conditionalFormatting sqref="Q194:R194">
    <cfRule type="expression" dxfId="121" priority="76">
      <formula>OR(AI176&lt;&gt;1,AH44&lt;&gt;2)</formula>
    </cfRule>
  </conditionalFormatting>
  <conditionalFormatting sqref="T194:U194">
    <cfRule type="expression" dxfId="120" priority="77">
      <formula>OR(AI176&lt;&gt;1,AH44&lt;&gt;2)</formula>
    </cfRule>
  </conditionalFormatting>
  <conditionalFormatting sqref="M195:AD195">
    <cfRule type="expression" dxfId="119" priority="78">
      <formula>OR(AI176&lt;&gt;1,AH44&lt;&gt;2)</formula>
    </cfRule>
  </conditionalFormatting>
  <conditionalFormatting sqref="Q198:S198">
    <cfRule type="expression" dxfId="118" priority="79">
      <formula>OR(AI176&lt;&gt;1,AH44&lt;&gt;2)</formula>
    </cfRule>
  </conditionalFormatting>
  <conditionalFormatting sqref="U198:W198">
    <cfRule type="expression" dxfId="117" priority="80">
      <formula>OR(AI176&lt;&gt;1,AH44&lt;&gt;2)</formula>
    </cfRule>
  </conditionalFormatting>
  <conditionalFormatting sqref="Q201:R201">
    <cfRule type="expression" dxfId="116" priority="81">
      <formula>OR(AI176&lt;&gt;1,AH44&lt;&gt;3)</formula>
    </cfRule>
  </conditionalFormatting>
  <conditionalFormatting sqref="T201:U201">
    <cfRule type="expression" dxfId="115" priority="82">
      <formula>OR(AI176&lt;&gt;1,AH44&lt;&gt;3)</formula>
    </cfRule>
  </conditionalFormatting>
  <conditionalFormatting sqref="M205:O205">
    <cfRule type="expression" dxfId="114" priority="83">
      <formula>OR(AI176&lt;&gt;1,AH44&lt;&gt;3)</formula>
    </cfRule>
  </conditionalFormatting>
  <conditionalFormatting sqref="Q205:S205">
    <cfRule type="expression" dxfId="113" priority="84">
      <formula>OR(AI176&lt;&gt;1,AH44&lt;&gt;3)</formula>
    </cfRule>
  </conditionalFormatting>
  <conditionalFormatting sqref="U205:W205">
    <cfRule type="expression" dxfId="112" priority="85">
      <formula>OR(AI176&lt;&gt;1,AH44&lt;&gt;3)</formula>
    </cfRule>
  </conditionalFormatting>
  <conditionalFormatting sqref="M201:O201">
    <cfRule type="expression" dxfId="111" priority="86">
      <formula>OR(AI176&lt;&gt;1,AH44&lt;&gt;3)</formula>
    </cfRule>
  </conditionalFormatting>
  <conditionalFormatting sqref="X192">
    <cfRule type="expression" dxfId="110" priority="87">
      <formula>OR(AI$176&lt;&gt;1,AH$44&lt;&gt;1)</formula>
    </cfRule>
  </conditionalFormatting>
  <conditionalFormatting sqref="X193">
    <cfRule type="expression" dxfId="109" priority="88">
      <formula>OR(AI176&lt;&gt;1,AH44&lt;&gt;1)</formula>
    </cfRule>
  </conditionalFormatting>
  <conditionalFormatting sqref="M199">
    <cfRule type="expression" dxfId="108" priority="89">
      <formula>OR(AI$176&lt;&gt;1,AH$44&lt;&gt;2)</formula>
    </cfRule>
  </conditionalFormatting>
  <conditionalFormatting sqref="X199">
    <cfRule type="expression" dxfId="107" priority="90">
      <formula>OR(AI$176&lt;&gt;1,AH$44&lt;&gt;2)</formula>
    </cfRule>
  </conditionalFormatting>
  <conditionalFormatting sqref="M206">
    <cfRule type="expression" dxfId="106" priority="91">
      <formula>OR(AI$176&lt;&gt;1,AH$44&lt;&gt;3)</formula>
    </cfRule>
  </conditionalFormatting>
  <conditionalFormatting sqref="X206">
    <cfRule type="expression" dxfId="105" priority="92">
      <formula>OR(AI$176&lt;&gt;1,AH$44&lt;&gt;3)</formula>
    </cfRule>
  </conditionalFormatting>
  <conditionalFormatting sqref="M200">
    <cfRule type="expression" dxfId="104" priority="93">
      <formula>OR(AI176&lt;&gt;1,AH44&lt;&gt;2)</formula>
    </cfRule>
  </conditionalFormatting>
  <conditionalFormatting sqref="X200">
    <cfRule type="expression" dxfId="103" priority="94">
      <formula>OR(AI176&lt;&gt;1,AH44&lt;&gt;2)</formula>
    </cfRule>
  </conditionalFormatting>
  <conditionalFormatting sqref="M207">
    <cfRule type="expression" dxfId="102" priority="95">
      <formula>OR(AI176&lt;&gt;1,AH44&lt;&gt;3)</formula>
    </cfRule>
  </conditionalFormatting>
  <conditionalFormatting sqref="X207">
    <cfRule type="expression" dxfId="101" priority="96">
      <formula>OR(AI176&lt;&gt;1,AH44&lt;&gt;3)</formula>
    </cfRule>
  </conditionalFormatting>
  <conditionalFormatting sqref="M198:O198">
    <cfRule type="expression" dxfId="100" priority="97">
      <formula>OR(AI176&lt;&gt;1,AH44&lt;&gt;2)</formula>
    </cfRule>
  </conditionalFormatting>
  <conditionalFormatting sqref="M202:AD202">
    <cfRule type="expression" dxfId="99" priority="98">
      <formula>OR(AI176&lt;&gt;1,AH44&lt;&gt;3)</formula>
    </cfRule>
  </conditionalFormatting>
  <conditionalFormatting sqref="M66:AD66">
    <cfRule type="expression" dxfId="98" priority="25">
      <formula>AI30&lt;&gt;1</formula>
    </cfRule>
  </conditionalFormatting>
  <conditionalFormatting sqref="O58:R58">
    <cfRule type="expression" dxfId="97" priority="3">
      <formula>AJ57=2</formula>
    </cfRule>
  </conditionalFormatting>
  <conditionalFormatting sqref="O61:R61">
    <cfRule type="expression" dxfId="96" priority="4">
      <formula>AJ57=1</formula>
    </cfRule>
  </conditionalFormatting>
  <conditionalFormatting sqref="O62">
    <cfRule type="expression" dxfId="95" priority="5">
      <formula>AJ57=1</formula>
    </cfRule>
  </conditionalFormatting>
  <conditionalFormatting sqref="O63:AD63">
    <cfRule type="expression" dxfId="94" priority="6">
      <formula>AJ57=1</formula>
    </cfRule>
  </conditionalFormatting>
  <conditionalFormatting sqref="O59">
    <cfRule type="expression" dxfId="93" priority="2">
      <formula>AJ57=2</formula>
    </cfRule>
  </conditionalFormatting>
  <conditionalFormatting sqref="O60:AD60">
    <cfRule type="expression" dxfId="92" priority="1">
      <formula>AJ57=2</formula>
    </cfRule>
  </conditionalFormatting>
  <conditionalFormatting sqref="M58">
    <cfRule type="expression" dxfId="91" priority="7">
      <formula>AI57=2</formula>
    </cfRule>
  </conditionalFormatting>
  <conditionalFormatting sqref="N58">
    <cfRule type="expression" dxfId="90" priority="8">
      <formula>#REF!=2</formula>
    </cfRule>
  </conditionalFormatting>
  <conditionalFormatting sqref="M59">
    <cfRule type="expression" dxfId="89" priority="9">
      <formula>AI57=2</formula>
    </cfRule>
  </conditionalFormatting>
  <conditionalFormatting sqref="N59">
    <cfRule type="expression" dxfId="88" priority="10">
      <formula>#REF!=2</formula>
    </cfRule>
  </conditionalFormatting>
  <conditionalFormatting sqref="R59">
    <cfRule type="expression" dxfId="87" priority="11">
      <formula>#REF!=2</formula>
    </cfRule>
  </conditionalFormatting>
  <conditionalFormatting sqref="Q59">
    <cfRule type="expression" dxfId="86" priority="12">
      <formula>AI57=2</formula>
    </cfRule>
  </conditionalFormatting>
  <conditionalFormatting sqref="M60">
    <cfRule type="expression" dxfId="85" priority="13">
      <formula>AI57=2</formula>
    </cfRule>
  </conditionalFormatting>
  <conditionalFormatting sqref="N60">
    <cfRule type="expression" dxfId="84" priority="14">
      <formula>#REF!=2</formula>
    </cfRule>
  </conditionalFormatting>
  <conditionalFormatting sqref="M61">
    <cfRule type="expression" dxfId="83" priority="15">
      <formula>AI57=1</formula>
    </cfRule>
  </conditionalFormatting>
  <conditionalFormatting sqref="N61">
    <cfRule type="expression" dxfId="82" priority="16">
      <formula>#REF!=1</formula>
    </cfRule>
  </conditionalFormatting>
  <conditionalFormatting sqref="M62">
    <cfRule type="expression" dxfId="81" priority="17">
      <formula>AI57=1</formula>
    </cfRule>
  </conditionalFormatting>
  <conditionalFormatting sqref="N62">
    <cfRule type="expression" dxfId="80" priority="18">
      <formula>#REF!=1</formula>
    </cfRule>
  </conditionalFormatting>
  <conditionalFormatting sqref="R62">
    <cfRule type="expression" dxfId="79" priority="19">
      <formula>#REF!=1</formula>
    </cfRule>
  </conditionalFormatting>
  <conditionalFormatting sqref="Q62">
    <cfRule type="expression" dxfId="78" priority="20">
      <formula>AI57=1</formula>
    </cfRule>
  </conditionalFormatting>
  <conditionalFormatting sqref="U62">
    <cfRule type="expression" dxfId="77" priority="21">
      <formula>#REF!=1</formula>
    </cfRule>
  </conditionalFormatting>
  <conditionalFormatting sqref="T62">
    <cfRule type="expression" dxfId="76" priority="22">
      <formula>AI57=1</formula>
    </cfRule>
  </conditionalFormatting>
  <conditionalFormatting sqref="M63">
    <cfRule type="expression" dxfId="75" priority="23">
      <formula>AI57=1</formula>
    </cfRule>
  </conditionalFormatting>
  <conditionalFormatting sqref="N63">
    <cfRule type="expression" dxfId="74" priority="24">
      <formula>#REF!=1</formula>
    </cfRule>
  </conditionalFormatting>
  <dataValidations count="50">
    <dataValidation type="list" imeMode="hiragana" allowBlank="1" showInputMessage="1" showErrorMessage="1" sqref="M66:AD66">
      <formula1>PL_大学院分類</formula1>
    </dataValidation>
    <dataValidation type="whole" imeMode="halfAlpha" allowBlank="1" showInputMessage="1" showErrorMessage="1" sqref="M70:O70">
      <formula1>AP70</formula1>
      <formula2>MAX_年</formula2>
    </dataValidation>
    <dataValidation type="list" allowBlank="1" showInputMessage="1" showErrorMessage="1" sqref="M17:AD17">
      <formula1>INDIRECT($AP$16)</formula1>
    </dataValidation>
    <dataValidation type="whole" imeMode="halfAlpha" allowBlank="1" showInputMessage="1" showErrorMessage="1" sqref="T46:U46 T186:U186 T194:U194 T201:U201 T62 O61:Q61">
      <formula1>1</formula1>
      <formula2>AK46</formula2>
    </dataValidation>
    <dataValidation type="whole" imeMode="halfAlpha" allowBlank="1" showInputMessage="1" showErrorMessage="1" sqref="M45:R45 M189:R189 M61">
      <formula1>1</formula1>
      <formula2>AP45</formula2>
    </dataValidation>
    <dataValidation type="whole" imeMode="halfAlpha" allowBlank="1" showInputMessage="1" showErrorMessage="1" sqref="Q33:R33">
      <formula1>1</formula1>
      <formula2>AP33</formula2>
    </dataValidation>
    <dataValidation type="whole" imeMode="halfAlpha" allowBlank="1" showInputMessage="1" showErrorMessage="1" sqref="P15:Q15">
      <formula1>1</formula1>
      <formula2>AP15</formula2>
    </dataValidation>
    <dataValidation imeMode="hiragana" allowBlank="1" showInputMessage="1" showErrorMessage="1" sqref="H13:AD13 M18:AD18 M21:AD22 M31:AD32 H54:AD54 M202:AD202 M75:AD75 M76:W76 M77:T77 M78:AD78 M81:AD81 M82:W82 M83:T83 M84:AD84 M87:AD87 M88:W88 M89:T89 M90:AD90 M93:AD93 M94:W94 M95:T95 M96:AD96 M99:AD99 M100:W100 M101:T101 M102:AD102 C110:AD119 M195:AD195 M204:AD204 M196:T196 M187:AD187 M203:T203 M190:AD190 M197:AD197 M67:AD69 M27:AD28"/>
    <dataValidation type="list" allowBlank="1" showInputMessage="1" showErrorMessage="1" sqref="Y48">
      <formula1>PL_Yes_No</formula1>
    </dataValidation>
    <dataValidation imeMode="halfKatakana" allowBlank="1" showInputMessage="1" showErrorMessage="1" sqref="H12:AD12 M39:AD39 M43:AD43 M72:AD72 M60:AD60 M63:AD63 M47:AD47"/>
    <dataValidation type="whole" imeMode="halfAlpha" allowBlank="1" showInputMessage="1" showErrorMessage="1" sqref="M79:O79">
      <formula1>AL74</formula1>
      <formula2>MAX_年</formula2>
    </dataValidation>
    <dataValidation type="whole" imeMode="halfAlpha" allowBlank="1" showInputMessage="1" showErrorMessage="1" sqref="M33:O33">
      <formula1>H15</formula1>
      <formula2>MAX_年</formula2>
    </dataValidation>
    <dataValidation type="list" allowBlank="1" showInputMessage="1" showErrorMessage="1" sqref="M176:AD176">
      <formula1>PL_書類_押印省略_総合</formula1>
    </dataValidation>
    <dataValidation type="list" allowBlank="1" showInputMessage="1" showErrorMessage="1" sqref="M177:AD177">
      <formula1>PL_書類_氏名変更</formula1>
    </dataValidation>
    <dataValidation type="list" allowBlank="1" showInputMessage="1" showErrorMessage="1" sqref="M175:AD175">
      <formula1>PL_書類_大学院</formula1>
    </dataValidation>
    <dataValidation type="list" allowBlank="1" showInputMessage="1" showErrorMessage="1" sqref="M174:AD174">
      <formula1>PL_書類_監督者要件_総合</formula1>
    </dataValidation>
    <dataValidation type="list" allowBlank="1" showInputMessage="1" showErrorMessage="1" sqref="M172:AD172">
      <formula1>INDIRECT($AH$172)</formula1>
    </dataValidation>
    <dataValidation type="whole" imeMode="halfAlpha" allowBlank="1" showInputMessage="1" showErrorMessage="1" sqref="T169:U169">
      <formula1>1</formula1>
      <formula2>AI169</formula2>
    </dataValidation>
    <dataValidation type="whole" imeMode="halfAlpha" operator="equal" allowBlank="1" showInputMessage="1" showErrorMessage="1" sqref="M186:O186 M194:O194 M201:O201">
      <formula1>MAX_年</formula1>
    </dataValidation>
    <dataValidation type="list" allowBlank="1" showInputMessage="1" showErrorMessage="1" sqref="H108:L108">
      <formula1>INDIRECT($AI$108)</formula1>
    </dataValidation>
    <dataValidation type="whole" imeMode="halfAlpha" allowBlank="1" showInputMessage="1" showErrorMessage="1" sqref="M85:O85 M91:O91 M97:O97 M103:O103">
      <formula1>M80</formula1>
      <formula2>MAX_年</formula2>
    </dataValidation>
    <dataValidation type="whole" imeMode="halfAlpha" allowBlank="1" showInputMessage="1" showErrorMessage="1" sqref="M71:O71 M80:O80 M86:O86 M92:O92 M98:O98 M104:O104">
      <formula1>M70</formula1>
      <formula2>MAX_年</formula2>
    </dataValidation>
    <dataValidation type="whole" imeMode="halfAlpha" allowBlank="1" showInputMessage="1" showErrorMessage="1" sqref="M42:O42">
      <formula1>H15</formula1>
      <formula2>MAX_年</formula2>
    </dataValidation>
    <dataValidation type="whole" imeMode="halfAlpha" allowBlank="1" showInputMessage="1" showErrorMessage="1" sqref="M41:N41">
      <formula1>1</formula1>
      <formula2>99</formula2>
    </dataValidation>
    <dataValidation type="whole" imeMode="halfAlpha" allowBlank="1" showInputMessage="1" showErrorMessage="1" sqref="M40:N40">
      <formula1>1</formula1>
      <formula2>999</formula2>
    </dataValidation>
    <dataValidation type="whole" imeMode="halfAlpha" allowBlank="1" showInputMessage="1" showErrorMessage="1" sqref="M46:O46 M38:O38">
      <formula1>1985</formula1>
      <formula2>MAX_年</formula2>
    </dataValidation>
    <dataValidation type="list" allowBlank="1" showInputMessage="1" showErrorMessage="1" sqref="M188:T188">
      <formula1>PL03_部門名</formula1>
    </dataValidation>
    <dataValidation type="list" allowBlank="1" showInputMessage="1" showErrorMessage="1" sqref="H51:L51">
      <formula1>PL02_受験地</formula1>
    </dataValidation>
    <dataValidation type="whole" imeMode="halfAlpha" allowBlank="1" showInputMessage="1" showErrorMessage="1" sqref="M169:O169">
      <formula1>AH169</formula1>
      <formula2>MAX_年</formula2>
    </dataValidation>
    <dataValidation type="list" allowBlank="1" showInputMessage="1" showErrorMessage="1" sqref="M30">
      <formula1>PL06_最終学歴</formula1>
    </dataValidation>
    <dataValidation type="list" allowBlank="1" showInputMessage="1" showErrorMessage="1" sqref="M26:AD26">
      <formula1>PL05_勤務先分類</formula1>
    </dataValidation>
    <dataValidation type="whole" imeMode="halfAlpha" allowBlank="1" showInputMessage="1" showErrorMessage="1" sqref="Q103:R104 Q70:R71 Q85:R86 Q97:R98 Q91:R92 Q79:R80">
      <formula1>1</formula1>
      <formula2>AI70</formula2>
    </dataValidation>
    <dataValidation type="list" allowBlank="1" showInputMessage="1" showErrorMessage="1" sqref="M20:P20">
      <formula1>PL01_都道府県名</formula1>
    </dataValidation>
    <dataValidation imeMode="halfAlpha" allowBlank="1" showInputMessage="1" showErrorMessage="1" sqref="M19:N19 P19:R19 M23:O23 Q23:S23 U23:W23 U29:W29 M29:O29 Q29:S29 M206:M207 M191:O191 Q191:S191 U191:W191 M199:M200 M198:O198 Q198:S198 U198:W198 W192:X193 M205:O205 Q205:S205 U205:W205 M192:M193 W206:X207 W199:X200 M24:M25 W24:X25"/>
    <dataValidation type="list" allowBlank="1" showInputMessage="1" showErrorMessage="1" sqref="M16:O16">
      <formula1>PL_国籍</formula1>
    </dataValidation>
    <dataValidation type="whole" imeMode="halfAlpha" allowBlank="1" showInputMessage="1" showErrorMessage="1" sqref="Q169:R169 Q46:R46 Q38:R38 Q42:R42 Q186:R186 M15:N15 Q194:R194 Q201:R201 Q59:R59 Q62:R62">
      <formula1>1</formula1>
      <formula2>12</formula2>
    </dataValidation>
    <dataValidation type="list" allowBlank="1" showInputMessage="1" showErrorMessage="1" sqref="H14:J14">
      <formula1>PL_性別</formula1>
    </dataValidation>
    <dataValidation type="whole" imeMode="halfAlpha" allowBlank="1" showInputMessage="1" showErrorMessage="1" sqref="H15:K15">
      <formula1>MIN_年</formula1>
      <formula2>MAX_年-1</formula2>
    </dataValidation>
    <dataValidation type="whole" imeMode="halfAlpha" allowBlank="1" showInputMessage="1" showErrorMessage="1" sqref="M37:R37">
      <formula1>1</formula1>
      <formula2>MAX_一次合格証番号</formula2>
    </dataValidation>
    <dataValidation type="list" allowBlank="1" showInputMessage="1" showErrorMessage="1" sqref="M36:T36">
      <formula1>PL_技術士補となる資格</formula1>
    </dataValidation>
    <dataValidation type="list" allowBlank="1" showInputMessage="1" showErrorMessage="1" sqref="M44">
      <formula1>PL_受験経路</formula1>
    </dataValidation>
    <dataValidation type="whole" imeMode="halfAlpha" allowBlank="1" showInputMessage="1" showErrorMessage="1" sqref="N61">
      <formula1>1</formula1>
      <formula2>AI61</formula2>
    </dataValidation>
    <dataValidation type="whole" imeMode="halfAlpha" allowBlank="1" showInputMessage="1" showErrorMessage="1" sqref="U62">
      <formula1>1</formula1>
      <formula2>AN62</formula2>
    </dataValidation>
    <dataValidation type="whole" imeMode="halfAlpha" allowBlank="1" showInputMessage="1" showErrorMessage="1" sqref="R61">
      <formula1>1</formula1>
      <formula2>#REF!</formula2>
    </dataValidation>
    <dataValidation type="list" allowBlank="1" showInputMessage="1" showErrorMessage="1" sqref="M57:R57">
      <formula1>PL_科目免除記入区分</formula1>
    </dataValidation>
    <dataValidation type="whole" imeMode="halfAlpha" allowBlank="1" showInputMessage="1" showErrorMessage="1" sqref="M58:R58">
      <formula1>1</formula1>
      <formula2>MAX_二次合格証番号</formula2>
    </dataValidation>
    <dataValidation type="whole" imeMode="halfAlpha" allowBlank="1" showInputMessage="1" showErrorMessage="1" sqref="M59:O59 M62:O62">
      <formula1>1958</formula1>
      <formula2>MAX_年</formula2>
    </dataValidation>
    <dataValidation type="list" allowBlank="1" showInputMessage="1" showErrorMessage="1" sqref="M173:AD173">
      <formula1>INDIRECT($AH$173)</formula1>
    </dataValidation>
    <dataValidation type="list" allowBlank="1" showInputMessage="1" showErrorMessage="1" sqref="P53">
      <formula1>INDIRECT($AP$53)</formula1>
    </dataValidation>
    <dataValidation type="list" allowBlank="1" showInputMessage="1" showErrorMessage="1" sqref="H53:N53">
      <formula1>PL03_部門名2</formula1>
    </dataValidation>
  </dataValidations>
  <pageMargins left="0.39370078740157483" right="0.39370078740157483" top="0.39370078740157483" bottom="0.39370078740157483" header="0.19685039370078741" footer="0.19685039370078741"/>
  <pageSetup paperSize="9" scale="94"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70</vt:i4>
      </vt:variant>
    </vt:vector>
  </HeadingPairs>
  <TitlesOfParts>
    <vt:vector size="72" baseType="lpstr">
      <vt:lpstr>マクロを有効にする方法</vt:lpstr>
      <vt:lpstr>受験の方法の選択</vt:lpstr>
      <vt:lpstr>MAX_一次合格証番号</vt:lpstr>
      <vt:lpstr>MAX_技術士登録番号</vt:lpstr>
      <vt:lpstr>MAX_技術士補登録番号</vt:lpstr>
      <vt:lpstr>MAX_二次合格証番号</vt:lpstr>
      <vt:lpstr>MAX_年</vt:lpstr>
      <vt:lpstr>MIN_一次合格証番号</vt:lpstr>
      <vt:lpstr>MIN_技術士登録番号</vt:lpstr>
      <vt:lpstr>MIN_技術士補登録番号</vt:lpstr>
      <vt:lpstr>MIN_二次合格証番号</vt:lpstr>
      <vt:lpstr>MIN_年</vt:lpstr>
      <vt:lpstr>PL_Yes_No</vt:lpstr>
      <vt:lpstr>PL_科目免除記入区分</vt:lpstr>
      <vt:lpstr>PL_技術士補となる資格</vt:lpstr>
      <vt:lpstr>PL_経歴1</vt:lpstr>
      <vt:lpstr>PL_経歴2</vt:lpstr>
      <vt:lpstr>PL_経歴3</vt:lpstr>
      <vt:lpstr>PL_経歴4</vt:lpstr>
      <vt:lpstr>PL_経歴5</vt:lpstr>
      <vt:lpstr>PL_国籍</vt:lpstr>
      <vt:lpstr>PL_受験経路</vt:lpstr>
      <vt:lpstr>PL_書類_JABEE</vt:lpstr>
      <vt:lpstr>PL_書類_一次合格</vt:lpstr>
      <vt:lpstr>PL_書類_押印省略</vt:lpstr>
      <vt:lpstr>PL_書類_押印省略_総合</vt:lpstr>
      <vt:lpstr>PL_書類_監督者要件</vt:lpstr>
      <vt:lpstr>PL_書類_監督者要件_総合</vt:lpstr>
      <vt:lpstr>PL_書類_技術士</vt:lpstr>
      <vt:lpstr>PL_書類_技術士補</vt:lpstr>
      <vt:lpstr>PL_書類_氏名変更</vt:lpstr>
      <vt:lpstr>PL_書類_大学院</vt:lpstr>
      <vt:lpstr>PL_書類_二次合格</vt:lpstr>
      <vt:lpstr>PL_性別</vt:lpstr>
      <vt:lpstr>PL_大学院分類</vt:lpstr>
      <vt:lpstr>PL01_国名</vt:lpstr>
      <vt:lpstr>PL01_都道府県名</vt:lpstr>
      <vt:lpstr>PL02_受験地</vt:lpstr>
      <vt:lpstr>PL03_部門名</vt:lpstr>
      <vt:lpstr>PL03_部門名2</vt:lpstr>
      <vt:lpstr>PL04_01機械部門</vt:lpstr>
      <vt:lpstr>PL04_02船舶・海洋部門</vt:lpstr>
      <vt:lpstr>PL04_03航空・宇宙部門</vt:lpstr>
      <vt:lpstr>PL04_04電気電子部門</vt:lpstr>
      <vt:lpstr>PL04_05化学部門</vt:lpstr>
      <vt:lpstr>PL04_06繊維部門</vt:lpstr>
      <vt:lpstr>PL04_07金属部門</vt:lpstr>
      <vt:lpstr>PL04_08資源工学部門</vt:lpstr>
      <vt:lpstr>PL04_09建設部門</vt:lpstr>
      <vt:lpstr>PL04_10上下水道部門</vt:lpstr>
      <vt:lpstr>PL04_11衛生工学部門</vt:lpstr>
      <vt:lpstr>PL04_12農業部門</vt:lpstr>
      <vt:lpstr>PL04_13森林部門</vt:lpstr>
      <vt:lpstr>PL04_14水産部門</vt:lpstr>
      <vt:lpstr>PL04_15経営工学部門</vt:lpstr>
      <vt:lpstr>PL04_16情報工学部門</vt:lpstr>
      <vt:lpstr>PL04_17応用理学部門</vt:lpstr>
      <vt:lpstr>PL04_18生物工学部門</vt:lpstr>
      <vt:lpstr>PL04_19環境部門</vt:lpstr>
      <vt:lpstr>PL04_20原子力・放射線部門</vt:lpstr>
      <vt:lpstr>PL05_勤務先分類</vt:lpstr>
      <vt:lpstr>PL06_最終学歴</vt:lpstr>
      <vt:lpstr>TBL_受験経路</vt:lpstr>
      <vt:lpstr>TBL02_受験地マトリックス</vt:lpstr>
      <vt:lpstr>TBL04_科目CD</vt:lpstr>
      <vt:lpstr>TBL06_最終学歴</vt:lpstr>
      <vt:lpstr>TBL11_一次合格番号範囲</vt:lpstr>
      <vt:lpstr>TBL12_二次合格番号範囲</vt:lpstr>
      <vt:lpstr>TBL13_JABEE</vt:lpstr>
      <vt:lpstr>TBL21_郵便番号5</vt:lpstr>
      <vt:lpstr>受付締切_月</vt:lpstr>
      <vt:lpstr>受付締切_日</vt:lpstr>
    </vt:vector>
  </TitlesOfParts>
  <Company>公益社団法人 日本技術士会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技術士第二次試験 受験申込み</dc:title>
  <dc:subject>令和３年度</dc:subject>
  <dc:creator>公益社団法人 日本技術士会</dc:creator>
  <cp:lastPrinted>2021-03-31T06:25:36Z</cp:lastPrinted>
  <dcterms:created xsi:type="dcterms:W3CDTF">2020-12-16T06:01:25Z</dcterms:created>
  <dcterms:modified xsi:type="dcterms:W3CDTF">2021-03-31T06:31:55Z</dcterms:modified>
</cp:coreProperties>
</file>